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endar" sheetId="1" r:id="rId1"/>
    <sheet name="Posts" sheetId="2" r:id="rId2"/>
    <sheet name="Dashboard" sheetId="3" r:id="rId3"/>
    <sheet name="Setup" sheetId="4" r:id="rId4"/>
  </sheets>
  <definedNames>
    <definedName name="_xlnm._FilterDatabase" localSheetId="1" hidden="1">Posts!$B$5:$K$405</definedName>
    <definedName name="CalYear">Setup!$B$6</definedName>
    <definedName name="Channels">Setup!$B$9:$B$23</definedName>
    <definedName name="Formats">Setup!$C$9:$C$23</definedName>
    <definedName name="MonthNames">Setup!$F$9:$F$20</definedName>
    <definedName name="MonthNum">Calendar!$J$2</definedName>
    <definedName name="Pillars">Setup!$E$9:$E$23</definedName>
    <definedName name="_xlnm.Print_Area" localSheetId="0">Calendar!$A$1:$I$36</definedName>
    <definedName name="_xlnm.Print_Area" localSheetId="2">Dashboard!$A$1:$M$23</definedName>
    <definedName name="_xlnm.Print_Area" localSheetId="1">Posts!$A$1:$K$405</definedName>
    <definedName name="_xlnm.Print_Titles" localSheetId="1">Posts!$5:$5</definedName>
    <definedName name="Statuses">Setup!$D$9:$D$23</definedName>
    <definedName name="WeekStart">Setup!$C$6</definedName>
  </definedNames>
  <calcPr calcId="124519" fullCalcOnLoad="1"/>
</workbook>
</file>

<file path=xl/sharedStrings.xml><?xml version="1.0" encoding="utf-8"?>
<sst xmlns="http://schemas.openxmlformats.org/spreadsheetml/2006/main" count="168" uniqueCount="94">
  <si>
    <t>Setup</t>
  </si>
  <si>
    <t>Rename or add items – every dropdown updates. Keep one item per cell.</t>
  </si>
  <si>
    <t>YEAR</t>
  </si>
  <si>
    <t>WEEK STARTS</t>
  </si>
  <si>
    <t>Sunday</t>
  </si>
  <si>
    <t>CHANNELS</t>
  </si>
  <si>
    <t>Blog</t>
  </si>
  <si>
    <t>Newsletter</t>
  </si>
  <si>
    <t>Video</t>
  </si>
  <si>
    <t>Short video</t>
  </si>
  <si>
    <t>Photo post</t>
  </si>
  <si>
    <t>Stories</t>
  </si>
  <si>
    <t>Podcast</t>
  </si>
  <si>
    <t>Live</t>
  </si>
  <si>
    <t>Pin</t>
  </si>
  <si>
    <t>FORMATS</t>
  </si>
  <si>
    <t>Tutorial</t>
  </si>
  <si>
    <t>Tips / list</t>
  </si>
  <si>
    <t>Behind the scenes</t>
  </si>
  <si>
    <t>Story</t>
  </si>
  <si>
    <t>Announcement</t>
  </si>
  <si>
    <t>Promo</t>
  </si>
  <si>
    <t>Q&amp;A</t>
  </si>
  <si>
    <t>Review</t>
  </si>
  <si>
    <t>Collab</t>
  </si>
  <si>
    <t>Repurpose</t>
  </si>
  <si>
    <t>STATUS</t>
  </si>
  <si>
    <t>Idea</t>
  </si>
  <si>
    <t>Drafting</t>
  </si>
  <si>
    <t>Ready</t>
  </si>
  <si>
    <t>Scheduled</t>
  </si>
  <si>
    <t>Published</t>
  </si>
  <si>
    <t>Paused</t>
  </si>
  <si>
    <t>PILLARS</t>
  </si>
  <si>
    <t>Educate</t>
  </si>
  <si>
    <t>Inspire</t>
  </si>
  <si>
    <t>Community</t>
  </si>
  <si>
    <t>Promote</t>
  </si>
  <si>
    <t>MONTHS (keep)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</si>
  <si>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</si>
  <si>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</si>
  <si>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</si>
  <si>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</si>
  <si>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</si>
  <si>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</si>
  <si>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</si>
  <si>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</si>
  <si>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</si>
  <si>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</si>
  <si>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</si>
  <si>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</si>
  <si>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Content log</t>
  </si>
  <si>
    <t>One row per post. Dates, dropdowns and the Calendar tab all stay in sync.</t>
  </si>
  <si>
    <t>DATE</t>
  </si>
  <si>
    <t>DAY</t>
  </si>
  <si>
    <t>CHANNEL</t>
  </si>
  <si>
    <t>FORMAT</t>
  </si>
  <si>
    <t>TITLE / HOOK</t>
  </si>
  <si>
    <t>PILLAR</t>
  </si>
  <si>
    <t>OWNER</t>
  </si>
  <si>
    <t>LINK</t>
  </si>
  <si>
    <t>NOTES</t>
  </si>
  <si>
    <t>KEY (auto)</t>
  </si>
  <si>
    <t>LABEL (auto)</t>
  </si>
  <si>
    <t>10 small habits for a calmer January</t>
  </si>
  <si>
    <t>Sam</t>
  </si>
  <si>
    <t>Cut-down: 3 habits in 30 seconds</t>
  </si>
  <si>
    <t>Ari</t>
  </si>
  <si>
    <t>What we learned in 2026</t>
  </si>
  <si>
    <t>Studio desk setup tour</t>
  </si>
  <si>
    <t>Plan your year in one afternoon</t>
  </si>
  <si>
    <t>Ask me anything: planning edition</t>
  </si>
  <si>
    <t>Notebook vs. app: an honest comparison</t>
  </si>
  <si>
    <t>3 desk tweaks for focus</t>
  </si>
  <si>
    <t>Guest chat: building routines</t>
  </si>
  <si>
    <t>New printable launch teaser</t>
  </si>
  <si>
    <t>February preview + freebie</t>
  </si>
  <si>
    <t>Monthly reset live session</t>
  </si>
  <si>
    <t>▼ click the month name to switch</t>
  </si>
  <si>
    <t>✓ = published  ·  niftyshelf.com</t>
  </si>
  <si>
    <t>Counts update from the Posts tab.</t>
  </si>
  <si>
    <t>POSTS PLANNED</t>
  </si>
  <si>
    <t>PUBLISHED</t>
  </si>
  <si>
    <t>% PUBLISHED</t>
  </si>
  <si>
    <t>OVERDUE</t>
  </si>
  <si>
    <t>MONTH</t>
  </si>
  <si>
    <t>IDEA</t>
  </si>
  <si>
    <t>DRAFTING</t>
  </si>
  <si>
    <t>READY</t>
  </si>
  <si>
    <t>SCHEDULED</t>
  </si>
  <si>
    <t>PAUSED</t>
  </si>
  <si>
    <t>TOTAL</t>
  </si>
  <si>
    <t>Total</t>
  </si>
  <si>
    <t>POSTS</t>
  </si>
</sst>
</file>

<file path=xl/styles.xml><?xml version="1.0" encoding="utf-8"?>
<styleSheet xmlns="http://schemas.openxmlformats.org/spreadsheetml/2006/main">
  <numFmts count="4">
    <numFmt numFmtId="164" formatCode="d"/>
    <numFmt numFmtId="165" formatCode="mmm d, yyyy"/>
    <numFmt numFmtId="166" formatCode="0%"/>
    <numFmt numFmtId="167" formatCode="0;-0;&quot;·&quot;"/>
  </numFmts>
  <fonts count="22">
    <font>
      <sz val="11"/>
      <color theme="1"/>
      <name val="Calibri"/>
      <family val="2"/>
      <scheme val="minor"/>
    </font>
    <font>
      <b/>
      <sz val="28"/>
      <color rgb="FF111827"/>
      <name val="Arial"/>
      <family val="2"/>
    </font>
    <font>
      <sz val="28"/>
      <color rgb="FF2F5BEA"/>
      <name val="Arial"/>
      <family val="2"/>
    </font>
    <font>
      <sz val="8"/>
      <color rgb="FFC7CBD1"/>
      <name val="Arial"/>
      <family val="2"/>
    </font>
    <font>
      <sz val="6"/>
      <color rgb="FFFFFFFF"/>
      <name val="Arial"/>
      <family val="2"/>
    </font>
    <font>
      <b/>
      <sz val="8"/>
      <color rgb="FF6B7280"/>
      <name val="Arial"/>
      <family val="2"/>
    </font>
    <font>
      <b/>
      <sz val="8"/>
      <color rgb="FFFFFFFF"/>
      <name val="Arial"/>
      <family val="2"/>
    </font>
    <font>
      <b/>
      <sz val="11"/>
      <color rgb="FF111827"/>
      <name val="Arial"/>
      <family val="2"/>
    </font>
    <font>
      <sz val="7.5"/>
      <color rgb="FF111827"/>
      <name val="Arial"/>
      <family val="2"/>
    </font>
    <font>
      <b/>
      <sz val="7"/>
      <color rgb="FF2F5BEA"/>
      <name val="Arial"/>
      <family val="2"/>
    </font>
    <font>
      <sz val="7"/>
      <color rgb="FFC7CBD1"/>
      <name val="Arial"/>
      <family val="2"/>
    </font>
    <font>
      <b/>
      <sz val="22"/>
      <color rgb="FF111827"/>
      <name val="Arial"/>
      <family val="2"/>
    </font>
    <font>
      <sz val="9"/>
      <color rgb="FF6B7280"/>
      <name val="Arial"/>
      <family val="2"/>
    </font>
    <font>
      <sz val="10"/>
      <color rgb="FF111827"/>
      <name val="Arial"/>
      <family val="2"/>
    </font>
    <font>
      <sz val="10"/>
      <color rgb="FF111827"/>
      <name val="Arial"/>
      <family val="2"/>
    </font>
    <font>
      <b/>
      <sz val="9"/>
      <color rgb="FF111827"/>
      <name val="Arial"/>
      <family val="2"/>
    </font>
    <font>
      <sz val="10"/>
      <color rgb="FF2F5BEA"/>
      <name val="Arial"/>
      <family val="2"/>
    </font>
    <font>
      <sz val="9"/>
      <color rgb="FF111827"/>
      <name val="Arial"/>
      <family val="2"/>
    </font>
    <font>
      <b/>
      <sz val="22"/>
      <color rgb="FF2F5BEA"/>
      <name val="Arial"/>
      <family val="2"/>
    </font>
    <font>
      <b/>
      <sz val="10"/>
      <color rgb="FF111827"/>
      <name val="Arial"/>
      <family val="2"/>
    </font>
    <font>
      <b/>
      <sz val="20"/>
      <color rgb="FF111827"/>
      <name val="Arial"/>
      <family val="2"/>
    </font>
    <font>
      <b/>
      <sz val="14"/>
      <color rgb="FF2F5BE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F6F7F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2F5BEA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 style="thin">
        <color rgb="FFD1D5DB"/>
      </right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111827"/>
      </top>
      <bottom/>
      <diagonal/>
    </border>
    <border>
      <left/>
      <right/>
      <top/>
      <bottom style="thin">
        <color rgb="FF2F5B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/>
    <xf numFmtId="1" fontId="2" fillId="0" borderId="0" xfId="0" applyNumberFormat="1" applyFont="1" applyAlignment="1">
      <alignment inden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center" vertical="center"/>
    </xf>
    <xf numFmtId="164" fontId="7" fillId="0" borderId="2" xfId="0" applyNumberFormat="1" applyFont="1" applyBorder="1" applyAlignment="1">
      <alignment horizontal="left" vertical="center" indent="1"/>
    </xf>
    <xf numFmtId="164" fontId="7" fillId="0" borderId="3" xfId="0" applyNumberFormat="1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/>
    <xf numFmtId="0" fontId="12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165" fontId="13" fillId="0" borderId="8" xfId="0" applyNumberFormat="1" applyFont="1" applyBorder="1" applyAlignment="1">
      <alignment horizontal="left" vertical="center" indent="1"/>
    </xf>
    <xf numFmtId="0" fontId="12" fillId="0" borderId="8" xfId="0" applyFont="1" applyBorder="1" applyAlignment="1">
      <alignment vertical="center"/>
    </xf>
    <xf numFmtId="0" fontId="14" fillId="0" borderId="8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7" fillId="0" borderId="8" xfId="0" applyFont="1" applyBorder="1" applyAlignment="1">
      <alignment horizontal="left" vertical="center" indent="1"/>
    </xf>
    <xf numFmtId="0" fontId="3" fillId="0" borderId="8" xfId="0" applyFont="1" applyBorder="1" applyAlignment="1">
      <alignment vertical="center"/>
    </xf>
    <xf numFmtId="0" fontId="5" fillId="4" borderId="0" xfId="0" applyFont="1" applyFill="1" applyAlignment="1">
      <alignment horizontal="left" vertical="center" indent="1"/>
    </xf>
    <xf numFmtId="1" fontId="11" fillId="4" borderId="0" xfId="0" applyNumberFormat="1" applyFont="1" applyFill="1" applyAlignment="1">
      <alignment horizontal="left" vertical="center" indent="1"/>
    </xf>
    <xf numFmtId="1" fontId="18" fillId="4" borderId="0" xfId="0" applyNumberFormat="1" applyFont="1" applyFill="1" applyAlignment="1">
      <alignment horizontal="left" vertical="center" indent="1"/>
    </xf>
    <xf numFmtId="166" fontId="11" fillId="4" borderId="0" xfId="0" applyNumberFormat="1" applyFont="1" applyFill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167" fontId="13" fillId="0" borderId="8" xfId="0" applyNumberFormat="1" applyFont="1" applyBorder="1" applyAlignment="1">
      <alignment horizontal="center" vertical="center"/>
    </xf>
    <xf numFmtId="167" fontId="19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 indent="1"/>
    </xf>
    <xf numFmtId="0" fontId="19" fillId="0" borderId="9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" fontId="21" fillId="0" borderId="10" xfId="0" applyNumberFormat="1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</cellXfs>
  <cellStyles count="1">
    <cellStyle name="Normal" xfId="0" builtinId="0"/>
  </cellStyles>
  <dxfs count="12">
    <dxf>
      <font>
        <color rgb="FF4B5563"/>
      </font>
      <fill>
        <patternFill>
          <bgColor rgb="FFF3F4F6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075985"/>
      </font>
      <fill>
        <patternFill>
          <bgColor rgb="FFE0F2FE"/>
        </patternFill>
      </fill>
    </dxf>
    <dxf>
      <font>
        <color rgb="FF2F5BEA"/>
      </font>
      <fill>
        <patternFill>
          <bgColor rgb="FFE9EEFD"/>
        </patternFill>
      </fill>
    </dxf>
    <dxf>
      <font>
        <color rgb="FF166534"/>
      </font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  <dxf>
      <font>
        <b/>
        <color rgb="FFB91C1C"/>
      </font>
    </dxf>
    <dxf>
      <font>
        <color rgb="FFFFFFFF"/>
      </font>
      <fill>
        <patternFill>
          <bgColor rgb="FF2F5BEA"/>
        </patternFill>
      </fill>
    </dxf>
    <dxf>
      <font>
        <color rgb="FFC7CBD1"/>
      </font>
      <fill>
        <patternFill>
          <bgColor rgb="FFFAFAFB"/>
        </patternFill>
      </fill>
    </dxf>
    <dxf>
      <fill>
        <patternFill>
          <bgColor rgb="FFE9EEFD"/>
        </patternFill>
      </fill>
    </dxf>
    <dxf>
      <fill>
        <patternFill>
          <bgColor rgb="FFF6F7F9"/>
        </patternFill>
      </fill>
    </dxf>
    <dxf>
      <font>
        <b/>
        <color rgb="FF2F5BE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2.28515625" customWidth="1"/>
    <col min="2" max="8" width="21.7109375" customWidth="1"/>
    <col min="9" max="9" width="2.28515625" customWidth="1"/>
  </cols>
  <sheetData>
    <row r="1" spans="2:10" ht="8" customHeight="1"/>
    <row r="2" spans="2:10" ht="44" customHeight="1">
      <c r="B2" s="1" t="s">
        <v>39</v>
      </c>
      <c r="C2" s="1"/>
      <c r="D2" s="1"/>
      <c r="E2" s="2">
        <f>CalYear</f>
        <v>0</v>
      </c>
      <c r="F2" s="3" t="s">
        <v>78</v>
      </c>
      <c r="G2" s="3"/>
      <c r="H2" s="3"/>
      <c r="J2" s="4">
        <f>IFERROR(MATCH(B2,MonthNames,0),1)</f>
        <v>0</v>
      </c>
    </row>
    <row r="3" spans="2:10" ht="18" customHeight="1">
      <c r="B3" s="5">
        <f>"CONTENT CALENDAR  ·  "&amp;COUNTIFS(Posts!$B$6:$B$405,"&gt;="&amp;DATE(CalYear,MonthNum,1),Posts!$B$6:$B$405,"&lt;"&amp;DATE(CalYear,MonthNum+1,1))&amp;" POSTS PLANNED  ·  "&amp;COUNTIFS(Posts!$B$6:$B$405,"&gt;="&amp;DATE(CalYear,MonthNum,1),Posts!$B$6:$B$405,"&lt;"&amp;DATE(CalYear,MonthNum+1,1),Posts!$H$6:$H$405,"Published")&amp;" PUBLISHED"</f>
        <v>0</v>
      </c>
    </row>
    <row r="4" spans="2:10" ht="8" customHeight="1"/>
    <row r="5" spans="2:10" ht="20" customHeight="1">
      <c r="B5" s="6">
        <f>IF(WeekStart="Monday",CHOOSE(1,"MON","TUE","WED","THU","FRI","SAT","SUN"),CHOOSE(1,"SUN","MON","TUE","WED","THU","FRI","SAT"))</f>
        <v>0</v>
      </c>
      <c r="C5" s="6">
        <f>IF(WeekStart="Monday",CHOOSE(2,"MON","TUE","WED","THU","FRI","SAT","SUN"),CHOOSE(2,"SUN","MON","TUE","WED","THU","FRI","SAT"))</f>
        <v>0</v>
      </c>
      <c r="D5" s="6">
        <f>IF(WeekStart="Monday",CHOOSE(3,"MON","TUE","WED","THU","FRI","SAT","SUN"),CHOOSE(3,"SUN","MON","TUE","WED","THU","FRI","SAT"))</f>
        <v>0</v>
      </c>
      <c r="E5" s="6">
        <f>IF(WeekStart="Monday",CHOOSE(4,"MON","TUE","WED","THU","FRI","SAT","SUN"),CHOOSE(4,"SUN","MON","TUE","WED","THU","FRI","SAT"))</f>
        <v>0</v>
      </c>
      <c r="F5" s="6">
        <f>IF(WeekStart="Monday",CHOOSE(5,"MON","TUE","WED","THU","FRI","SAT","SUN"),CHOOSE(5,"SUN","MON","TUE","WED","THU","FRI","SAT"))</f>
        <v>0</v>
      </c>
      <c r="G5" s="6">
        <f>IF(WeekStart="Monday",CHOOSE(6,"MON","TUE","WED","THU","FRI","SAT","SUN"),CHOOSE(6,"SUN","MON","TUE","WED","THU","FRI","SAT"))</f>
        <v>0</v>
      </c>
      <c r="H5" s="6">
        <f>IF(WeekStart="Monday",CHOOSE(7,"MON","TUE","WED","THU","FRI","SAT","SUN"),CHOOSE(7,"SUN","MON","TUE","WED","THU","FRI","SAT"))</f>
        <v>0</v>
      </c>
    </row>
    <row r="6" spans="2:10" ht="20" customHeight="1">
      <c r="B6" s="7">
        <f>DATE(CalYear,MonthNum,1)-WEEKDAY(DATE(CalYear,MonthNum,1),IF(WeekStart="Monday",2,1))+1</f>
        <v>0</v>
      </c>
      <c r="C6" s="7">
        <f>B6+1</f>
        <v>0</v>
      </c>
      <c r="D6" s="7">
        <f>C6+1</f>
        <v>0</v>
      </c>
      <c r="E6" s="7">
        <f>D6+1</f>
        <v>0</v>
      </c>
      <c r="F6" s="7">
        <f>E6+1</f>
        <v>0</v>
      </c>
      <c r="G6" s="7">
        <f>F6+1</f>
        <v>0</v>
      </c>
      <c r="H6" s="8">
        <f>G6+1</f>
        <v>0</v>
      </c>
    </row>
    <row r="7" spans="2:10" ht="14" customHeight="1">
      <c r="B7" s="9">
        <f>IFERROR(INDEX(Posts!$N$6:$N$405,MATCH(B6&amp;"|1",Posts!$M$6:$M$405,0)),"")</f>
        <v>0</v>
      </c>
      <c r="C7" s="9">
        <f>IFERROR(INDEX(Posts!$N$6:$N$405,MATCH(C6&amp;"|1",Posts!$M$6:$M$405,0)),"")</f>
        <v>0</v>
      </c>
      <c r="D7" s="9">
        <f>IFERROR(INDEX(Posts!$N$6:$N$405,MATCH(D6&amp;"|1",Posts!$M$6:$M$405,0)),"")</f>
        <v>0</v>
      </c>
      <c r="E7" s="9">
        <f>IFERROR(INDEX(Posts!$N$6:$N$405,MATCH(E6&amp;"|1",Posts!$M$6:$M$405,0)),"")</f>
        <v>0</v>
      </c>
      <c r="F7" s="9">
        <f>IFERROR(INDEX(Posts!$N$6:$N$405,MATCH(F6&amp;"|1",Posts!$M$6:$M$405,0)),"")</f>
        <v>0</v>
      </c>
      <c r="G7" s="9">
        <f>IFERROR(INDEX(Posts!$N$6:$N$405,MATCH(G6&amp;"|1",Posts!$M$6:$M$405,0)),"")</f>
        <v>0</v>
      </c>
      <c r="H7" s="10">
        <f>IFERROR(INDEX(Posts!$N$6:$N$405,MATCH(H6&amp;"|1",Posts!$M$6:$M$405,0)),"")</f>
        <v>0</v>
      </c>
    </row>
    <row r="8" spans="2:10" ht="14" customHeight="1">
      <c r="B8" s="9">
        <f>IFERROR(INDEX(Posts!$N$6:$N$405,MATCH(B6&amp;"|2",Posts!$M$6:$M$405,0)),"")</f>
        <v>0</v>
      </c>
      <c r="C8" s="9">
        <f>IFERROR(INDEX(Posts!$N$6:$N$405,MATCH(C6&amp;"|2",Posts!$M$6:$M$405,0)),"")</f>
        <v>0</v>
      </c>
      <c r="D8" s="9">
        <f>IFERROR(INDEX(Posts!$N$6:$N$405,MATCH(D6&amp;"|2",Posts!$M$6:$M$405,0)),"")</f>
        <v>0</v>
      </c>
      <c r="E8" s="9">
        <f>IFERROR(INDEX(Posts!$N$6:$N$405,MATCH(E6&amp;"|2",Posts!$M$6:$M$405,0)),"")</f>
        <v>0</v>
      </c>
      <c r="F8" s="9">
        <f>IFERROR(INDEX(Posts!$N$6:$N$405,MATCH(F6&amp;"|2",Posts!$M$6:$M$405,0)),"")</f>
        <v>0</v>
      </c>
      <c r="G8" s="9">
        <f>IFERROR(INDEX(Posts!$N$6:$N$405,MATCH(G6&amp;"|2",Posts!$M$6:$M$405,0)),"")</f>
        <v>0</v>
      </c>
      <c r="H8" s="10">
        <f>IFERROR(INDEX(Posts!$N$6:$N$405,MATCH(H6&amp;"|2",Posts!$M$6:$M$405,0)),"")</f>
        <v>0</v>
      </c>
    </row>
    <row r="9" spans="2:10" ht="14" customHeight="1">
      <c r="B9" s="9">
        <f>IFERROR(INDEX(Posts!$N$6:$N$405,MATCH(B6&amp;"|3",Posts!$M$6:$M$405,0)),"")</f>
        <v>0</v>
      </c>
      <c r="C9" s="9">
        <f>IFERROR(INDEX(Posts!$N$6:$N$405,MATCH(C6&amp;"|3",Posts!$M$6:$M$405,0)),"")</f>
        <v>0</v>
      </c>
      <c r="D9" s="9">
        <f>IFERROR(INDEX(Posts!$N$6:$N$405,MATCH(D6&amp;"|3",Posts!$M$6:$M$405,0)),"")</f>
        <v>0</v>
      </c>
      <c r="E9" s="9">
        <f>IFERROR(INDEX(Posts!$N$6:$N$405,MATCH(E6&amp;"|3",Posts!$M$6:$M$405,0)),"")</f>
        <v>0</v>
      </c>
      <c r="F9" s="9">
        <f>IFERROR(INDEX(Posts!$N$6:$N$405,MATCH(F6&amp;"|3",Posts!$M$6:$M$405,0)),"")</f>
        <v>0</v>
      </c>
      <c r="G9" s="9">
        <f>IFERROR(INDEX(Posts!$N$6:$N$405,MATCH(G6&amp;"|3",Posts!$M$6:$M$405,0)),"")</f>
        <v>0</v>
      </c>
      <c r="H9" s="10">
        <f>IFERROR(INDEX(Posts!$N$6:$N$405,MATCH(H6&amp;"|3",Posts!$M$6:$M$405,0)),"")</f>
        <v>0</v>
      </c>
    </row>
    <row r="10" spans="2:10" ht="14" customHeight="1">
      <c r="B10" s="11">
        <f>IF(COUNTIF(Posts!$B$6:$B$405,B6)&gt;3,"+"&amp;(COUNTIF(Posts!$B$6:$B$405,B6)-3)&amp;" more","")</f>
        <v>0</v>
      </c>
      <c r="C10" s="11">
        <f>IF(COUNTIF(Posts!$B$6:$B$405,C6)&gt;3,"+"&amp;(COUNTIF(Posts!$B$6:$B$405,C6)-3)&amp;" more","")</f>
        <v>0</v>
      </c>
      <c r="D10" s="11">
        <f>IF(COUNTIF(Posts!$B$6:$B$405,D6)&gt;3,"+"&amp;(COUNTIF(Posts!$B$6:$B$405,D6)-3)&amp;" more","")</f>
        <v>0</v>
      </c>
      <c r="E10" s="11">
        <f>IF(COUNTIF(Posts!$B$6:$B$405,E6)&gt;3,"+"&amp;(COUNTIF(Posts!$B$6:$B$405,E6)-3)&amp;" more","")</f>
        <v>0</v>
      </c>
      <c r="F10" s="11">
        <f>IF(COUNTIF(Posts!$B$6:$B$405,F6)&gt;3,"+"&amp;(COUNTIF(Posts!$B$6:$B$405,F6)-3)&amp;" more","")</f>
        <v>0</v>
      </c>
      <c r="G10" s="11">
        <f>IF(COUNTIF(Posts!$B$6:$B$405,G6)&gt;3,"+"&amp;(COUNTIF(Posts!$B$6:$B$405,G6)-3)&amp;" more","")</f>
        <v>0</v>
      </c>
      <c r="H10" s="12">
        <f>IF(COUNTIF(Posts!$B$6:$B$405,H6)&gt;3,"+"&amp;(COUNTIF(Posts!$B$6:$B$405,H6)-3)&amp;" more","")</f>
        <v>0</v>
      </c>
    </row>
    <row r="11" spans="2:10" ht="20" customHeight="1">
      <c r="B11" s="7">
        <f>H6+1</f>
        <v>0</v>
      </c>
      <c r="C11" s="7">
        <f>B11+1</f>
        <v>0</v>
      </c>
      <c r="D11" s="7">
        <f>C11+1</f>
        <v>0</v>
      </c>
      <c r="E11" s="7">
        <f>D11+1</f>
        <v>0</v>
      </c>
      <c r="F11" s="7">
        <f>E11+1</f>
        <v>0</v>
      </c>
      <c r="G11" s="7">
        <f>F11+1</f>
        <v>0</v>
      </c>
      <c r="H11" s="8">
        <f>G11+1</f>
        <v>0</v>
      </c>
    </row>
    <row r="12" spans="2:10" ht="14" customHeight="1">
      <c r="B12" s="9">
        <f>IFERROR(INDEX(Posts!$N$6:$N$405,MATCH(B11&amp;"|1",Posts!$M$6:$M$405,0)),"")</f>
        <v>0</v>
      </c>
      <c r="C12" s="9">
        <f>IFERROR(INDEX(Posts!$N$6:$N$405,MATCH(C11&amp;"|1",Posts!$M$6:$M$405,0)),"")</f>
        <v>0</v>
      </c>
      <c r="D12" s="9">
        <f>IFERROR(INDEX(Posts!$N$6:$N$405,MATCH(D11&amp;"|1",Posts!$M$6:$M$405,0)),"")</f>
        <v>0</v>
      </c>
      <c r="E12" s="9">
        <f>IFERROR(INDEX(Posts!$N$6:$N$405,MATCH(E11&amp;"|1",Posts!$M$6:$M$405,0)),"")</f>
        <v>0</v>
      </c>
      <c r="F12" s="9">
        <f>IFERROR(INDEX(Posts!$N$6:$N$405,MATCH(F11&amp;"|1",Posts!$M$6:$M$405,0)),"")</f>
        <v>0</v>
      </c>
      <c r="G12" s="9">
        <f>IFERROR(INDEX(Posts!$N$6:$N$405,MATCH(G11&amp;"|1",Posts!$M$6:$M$405,0)),"")</f>
        <v>0</v>
      </c>
      <c r="H12" s="10">
        <f>IFERROR(INDEX(Posts!$N$6:$N$405,MATCH(H11&amp;"|1",Posts!$M$6:$M$405,0)),"")</f>
        <v>0</v>
      </c>
    </row>
    <row r="13" spans="2:10" ht="14" customHeight="1">
      <c r="B13" s="9">
        <f>IFERROR(INDEX(Posts!$N$6:$N$405,MATCH(B11&amp;"|2",Posts!$M$6:$M$405,0)),"")</f>
        <v>0</v>
      </c>
      <c r="C13" s="9">
        <f>IFERROR(INDEX(Posts!$N$6:$N$405,MATCH(C11&amp;"|2",Posts!$M$6:$M$405,0)),"")</f>
        <v>0</v>
      </c>
      <c r="D13" s="9">
        <f>IFERROR(INDEX(Posts!$N$6:$N$405,MATCH(D11&amp;"|2",Posts!$M$6:$M$405,0)),"")</f>
        <v>0</v>
      </c>
      <c r="E13" s="9">
        <f>IFERROR(INDEX(Posts!$N$6:$N$405,MATCH(E11&amp;"|2",Posts!$M$6:$M$405,0)),"")</f>
        <v>0</v>
      </c>
      <c r="F13" s="9">
        <f>IFERROR(INDEX(Posts!$N$6:$N$405,MATCH(F11&amp;"|2",Posts!$M$6:$M$405,0)),"")</f>
        <v>0</v>
      </c>
      <c r="G13" s="9">
        <f>IFERROR(INDEX(Posts!$N$6:$N$405,MATCH(G11&amp;"|2",Posts!$M$6:$M$405,0)),"")</f>
        <v>0</v>
      </c>
      <c r="H13" s="10">
        <f>IFERROR(INDEX(Posts!$N$6:$N$405,MATCH(H11&amp;"|2",Posts!$M$6:$M$405,0)),"")</f>
        <v>0</v>
      </c>
    </row>
    <row r="14" spans="2:10" ht="14" customHeight="1">
      <c r="B14" s="9">
        <f>IFERROR(INDEX(Posts!$N$6:$N$405,MATCH(B11&amp;"|3",Posts!$M$6:$M$405,0)),"")</f>
        <v>0</v>
      </c>
      <c r="C14" s="9">
        <f>IFERROR(INDEX(Posts!$N$6:$N$405,MATCH(C11&amp;"|3",Posts!$M$6:$M$405,0)),"")</f>
        <v>0</v>
      </c>
      <c r="D14" s="9">
        <f>IFERROR(INDEX(Posts!$N$6:$N$405,MATCH(D11&amp;"|3",Posts!$M$6:$M$405,0)),"")</f>
        <v>0</v>
      </c>
      <c r="E14" s="9">
        <f>IFERROR(INDEX(Posts!$N$6:$N$405,MATCH(E11&amp;"|3",Posts!$M$6:$M$405,0)),"")</f>
        <v>0</v>
      </c>
      <c r="F14" s="9">
        <f>IFERROR(INDEX(Posts!$N$6:$N$405,MATCH(F11&amp;"|3",Posts!$M$6:$M$405,0)),"")</f>
        <v>0</v>
      </c>
      <c r="G14" s="9">
        <f>IFERROR(INDEX(Posts!$N$6:$N$405,MATCH(G11&amp;"|3",Posts!$M$6:$M$405,0)),"")</f>
        <v>0</v>
      </c>
      <c r="H14" s="10">
        <f>IFERROR(INDEX(Posts!$N$6:$N$405,MATCH(H11&amp;"|3",Posts!$M$6:$M$405,0)),"")</f>
        <v>0</v>
      </c>
    </row>
    <row r="15" spans="2:10" ht="14" customHeight="1">
      <c r="B15" s="11">
        <f>IF(COUNTIF(Posts!$B$6:$B$405,B11)&gt;3,"+"&amp;(COUNTIF(Posts!$B$6:$B$405,B11)-3)&amp;" more","")</f>
        <v>0</v>
      </c>
      <c r="C15" s="11">
        <f>IF(COUNTIF(Posts!$B$6:$B$405,C11)&gt;3,"+"&amp;(COUNTIF(Posts!$B$6:$B$405,C11)-3)&amp;" more","")</f>
        <v>0</v>
      </c>
      <c r="D15" s="11">
        <f>IF(COUNTIF(Posts!$B$6:$B$405,D11)&gt;3,"+"&amp;(COUNTIF(Posts!$B$6:$B$405,D11)-3)&amp;" more","")</f>
        <v>0</v>
      </c>
      <c r="E15" s="11">
        <f>IF(COUNTIF(Posts!$B$6:$B$405,E11)&gt;3,"+"&amp;(COUNTIF(Posts!$B$6:$B$405,E11)-3)&amp;" more","")</f>
        <v>0</v>
      </c>
      <c r="F15" s="11">
        <f>IF(COUNTIF(Posts!$B$6:$B$405,F11)&gt;3,"+"&amp;(COUNTIF(Posts!$B$6:$B$405,F11)-3)&amp;" more","")</f>
        <v>0</v>
      </c>
      <c r="G15" s="11">
        <f>IF(COUNTIF(Posts!$B$6:$B$405,G11)&gt;3,"+"&amp;(COUNTIF(Posts!$B$6:$B$405,G11)-3)&amp;" more","")</f>
        <v>0</v>
      </c>
      <c r="H15" s="12">
        <f>IF(COUNTIF(Posts!$B$6:$B$405,H11)&gt;3,"+"&amp;(COUNTIF(Posts!$B$6:$B$405,H11)-3)&amp;" more","")</f>
        <v>0</v>
      </c>
    </row>
    <row r="16" spans="2:10" ht="20" customHeight="1">
      <c r="B16" s="7">
        <f>H11+1</f>
        <v>0</v>
      </c>
      <c r="C16" s="7">
        <f>B16+1</f>
        <v>0</v>
      </c>
      <c r="D16" s="7">
        <f>C16+1</f>
        <v>0</v>
      </c>
      <c r="E16" s="7">
        <f>D16+1</f>
        <v>0</v>
      </c>
      <c r="F16" s="7">
        <f>E16+1</f>
        <v>0</v>
      </c>
      <c r="G16" s="7">
        <f>F16+1</f>
        <v>0</v>
      </c>
      <c r="H16" s="8">
        <f>G16+1</f>
        <v>0</v>
      </c>
    </row>
    <row r="17" spans="2:8" ht="14" customHeight="1">
      <c r="B17" s="9">
        <f>IFERROR(INDEX(Posts!$N$6:$N$405,MATCH(B16&amp;"|1",Posts!$M$6:$M$405,0)),"")</f>
        <v>0</v>
      </c>
      <c r="C17" s="9">
        <f>IFERROR(INDEX(Posts!$N$6:$N$405,MATCH(C16&amp;"|1",Posts!$M$6:$M$405,0)),"")</f>
        <v>0</v>
      </c>
      <c r="D17" s="9">
        <f>IFERROR(INDEX(Posts!$N$6:$N$405,MATCH(D16&amp;"|1",Posts!$M$6:$M$405,0)),"")</f>
        <v>0</v>
      </c>
      <c r="E17" s="9">
        <f>IFERROR(INDEX(Posts!$N$6:$N$405,MATCH(E16&amp;"|1",Posts!$M$6:$M$405,0)),"")</f>
        <v>0</v>
      </c>
      <c r="F17" s="9">
        <f>IFERROR(INDEX(Posts!$N$6:$N$405,MATCH(F16&amp;"|1",Posts!$M$6:$M$405,0)),"")</f>
        <v>0</v>
      </c>
      <c r="G17" s="9">
        <f>IFERROR(INDEX(Posts!$N$6:$N$405,MATCH(G16&amp;"|1",Posts!$M$6:$M$405,0)),"")</f>
        <v>0</v>
      </c>
      <c r="H17" s="10">
        <f>IFERROR(INDEX(Posts!$N$6:$N$405,MATCH(H16&amp;"|1",Posts!$M$6:$M$405,0)),"")</f>
        <v>0</v>
      </c>
    </row>
    <row r="18" spans="2:8" ht="14" customHeight="1">
      <c r="B18" s="9">
        <f>IFERROR(INDEX(Posts!$N$6:$N$405,MATCH(B16&amp;"|2",Posts!$M$6:$M$405,0)),"")</f>
        <v>0</v>
      </c>
      <c r="C18" s="9">
        <f>IFERROR(INDEX(Posts!$N$6:$N$405,MATCH(C16&amp;"|2",Posts!$M$6:$M$405,0)),"")</f>
        <v>0</v>
      </c>
      <c r="D18" s="9">
        <f>IFERROR(INDEX(Posts!$N$6:$N$405,MATCH(D16&amp;"|2",Posts!$M$6:$M$405,0)),"")</f>
        <v>0</v>
      </c>
      <c r="E18" s="9">
        <f>IFERROR(INDEX(Posts!$N$6:$N$405,MATCH(E16&amp;"|2",Posts!$M$6:$M$405,0)),"")</f>
        <v>0</v>
      </c>
      <c r="F18" s="9">
        <f>IFERROR(INDEX(Posts!$N$6:$N$405,MATCH(F16&amp;"|2",Posts!$M$6:$M$405,0)),"")</f>
        <v>0</v>
      </c>
      <c r="G18" s="9">
        <f>IFERROR(INDEX(Posts!$N$6:$N$405,MATCH(G16&amp;"|2",Posts!$M$6:$M$405,0)),"")</f>
        <v>0</v>
      </c>
      <c r="H18" s="10">
        <f>IFERROR(INDEX(Posts!$N$6:$N$405,MATCH(H16&amp;"|2",Posts!$M$6:$M$405,0)),"")</f>
        <v>0</v>
      </c>
    </row>
    <row r="19" spans="2:8" ht="14" customHeight="1">
      <c r="B19" s="9">
        <f>IFERROR(INDEX(Posts!$N$6:$N$405,MATCH(B16&amp;"|3",Posts!$M$6:$M$405,0)),"")</f>
        <v>0</v>
      </c>
      <c r="C19" s="9">
        <f>IFERROR(INDEX(Posts!$N$6:$N$405,MATCH(C16&amp;"|3",Posts!$M$6:$M$405,0)),"")</f>
        <v>0</v>
      </c>
      <c r="D19" s="9">
        <f>IFERROR(INDEX(Posts!$N$6:$N$405,MATCH(D16&amp;"|3",Posts!$M$6:$M$405,0)),"")</f>
        <v>0</v>
      </c>
      <c r="E19" s="9">
        <f>IFERROR(INDEX(Posts!$N$6:$N$405,MATCH(E16&amp;"|3",Posts!$M$6:$M$405,0)),"")</f>
        <v>0</v>
      </c>
      <c r="F19" s="9">
        <f>IFERROR(INDEX(Posts!$N$6:$N$405,MATCH(F16&amp;"|3",Posts!$M$6:$M$405,0)),"")</f>
        <v>0</v>
      </c>
      <c r="G19" s="9">
        <f>IFERROR(INDEX(Posts!$N$6:$N$405,MATCH(G16&amp;"|3",Posts!$M$6:$M$405,0)),"")</f>
        <v>0</v>
      </c>
      <c r="H19" s="10">
        <f>IFERROR(INDEX(Posts!$N$6:$N$405,MATCH(H16&amp;"|3",Posts!$M$6:$M$405,0)),"")</f>
        <v>0</v>
      </c>
    </row>
    <row r="20" spans="2:8" ht="14" customHeight="1">
      <c r="B20" s="11">
        <f>IF(COUNTIF(Posts!$B$6:$B$405,B16)&gt;3,"+"&amp;(COUNTIF(Posts!$B$6:$B$405,B16)-3)&amp;" more","")</f>
        <v>0</v>
      </c>
      <c r="C20" s="11">
        <f>IF(COUNTIF(Posts!$B$6:$B$405,C16)&gt;3,"+"&amp;(COUNTIF(Posts!$B$6:$B$405,C16)-3)&amp;" more","")</f>
        <v>0</v>
      </c>
      <c r="D20" s="11">
        <f>IF(COUNTIF(Posts!$B$6:$B$405,D16)&gt;3,"+"&amp;(COUNTIF(Posts!$B$6:$B$405,D16)-3)&amp;" more","")</f>
        <v>0</v>
      </c>
      <c r="E20" s="11">
        <f>IF(COUNTIF(Posts!$B$6:$B$405,E16)&gt;3,"+"&amp;(COUNTIF(Posts!$B$6:$B$405,E16)-3)&amp;" more","")</f>
        <v>0</v>
      </c>
      <c r="F20" s="11">
        <f>IF(COUNTIF(Posts!$B$6:$B$405,F16)&gt;3,"+"&amp;(COUNTIF(Posts!$B$6:$B$405,F16)-3)&amp;" more","")</f>
        <v>0</v>
      </c>
      <c r="G20" s="11">
        <f>IF(COUNTIF(Posts!$B$6:$B$405,G16)&gt;3,"+"&amp;(COUNTIF(Posts!$B$6:$B$405,G16)-3)&amp;" more","")</f>
        <v>0</v>
      </c>
      <c r="H20" s="12">
        <f>IF(COUNTIF(Posts!$B$6:$B$405,H16)&gt;3,"+"&amp;(COUNTIF(Posts!$B$6:$B$405,H16)-3)&amp;" more","")</f>
        <v>0</v>
      </c>
    </row>
    <row r="21" spans="2:8" ht="20" customHeight="1">
      <c r="B21" s="7">
        <f>H16+1</f>
        <v>0</v>
      </c>
      <c r="C21" s="7">
        <f>B21+1</f>
        <v>0</v>
      </c>
      <c r="D21" s="7">
        <f>C21+1</f>
        <v>0</v>
      </c>
      <c r="E21" s="7">
        <f>D21+1</f>
        <v>0</v>
      </c>
      <c r="F21" s="7">
        <f>E21+1</f>
        <v>0</v>
      </c>
      <c r="G21" s="7">
        <f>F21+1</f>
        <v>0</v>
      </c>
      <c r="H21" s="8">
        <f>G21+1</f>
        <v>0</v>
      </c>
    </row>
    <row r="22" spans="2:8" ht="14" customHeight="1">
      <c r="B22" s="9">
        <f>IFERROR(INDEX(Posts!$N$6:$N$405,MATCH(B21&amp;"|1",Posts!$M$6:$M$405,0)),"")</f>
        <v>0</v>
      </c>
      <c r="C22" s="9">
        <f>IFERROR(INDEX(Posts!$N$6:$N$405,MATCH(C21&amp;"|1",Posts!$M$6:$M$405,0)),"")</f>
        <v>0</v>
      </c>
      <c r="D22" s="9">
        <f>IFERROR(INDEX(Posts!$N$6:$N$405,MATCH(D21&amp;"|1",Posts!$M$6:$M$405,0)),"")</f>
        <v>0</v>
      </c>
      <c r="E22" s="9">
        <f>IFERROR(INDEX(Posts!$N$6:$N$405,MATCH(E21&amp;"|1",Posts!$M$6:$M$405,0)),"")</f>
        <v>0</v>
      </c>
      <c r="F22" s="9">
        <f>IFERROR(INDEX(Posts!$N$6:$N$405,MATCH(F21&amp;"|1",Posts!$M$6:$M$405,0)),"")</f>
        <v>0</v>
      </c>
      <c r="G22" s="9">
        <f>IFERROR(INDEX(Posts!$N$6:$N$405,MATCH(G21&amp;"|1",Posts!$M$6:$M$405,0)),"")</f>
        <v>0</v>
      </c>
      <c r="H22" s="10">
        <f>IFERROR(INDEX(Posts!$N$6:$N$405,MATCH(H21&amp;"|1",Posts!$M$6:$M$405,0)),"")</f>
        <v>0</v>
      </c>
    </row>
    <row r="23" spans="2:8" ht="14" customHeight="1">
      <c r="B23" s="9">
        <f>IFERROR(INDEX(Posts!$N$6:$N$405,MATCH(B21&amp;"|2",Posts!$M$6:$M$405,0)),"")</f>
        <v>0</v>
      </c>
      <c r="C23" s="9">
        <f>IFERROR(INDEX(Posts!$N$6:$N$405,MATCH(C21&amp;"|2",Posts!$M$6:$M$405,0)),"")</f>
        <v>0</v>
      </c>
      <c r="D23" s="9">
        <f>IFERROR(INDEX(Posts!$N$6:$N$405,MATCH(D21&amp;"|2",Posts!$M$6:$M$405,0)),"")</f>
        <v>0</v>
      </c>
      <c r="E23" s="9">
        <f>IFERROR(INDEX(Posts!$N$6:$N$405,MATCH(E21&amp;"|2",Posts!$M$6:$M$405,0)),"")</f>
        <v>0</v>
      </c>
      <c r="F23" s="9">
        <f>IFERROR(INDEX(Posts!$N$6:$N$405,MATCH(F21&amp;"|2",Posts!$M$6:$M$405,0)),"")</f>
        <v>0</v>
      </c>
      <c r="G23" s="9">
        <f>IFERROR(INDEX(Posts!$N$6:$N$405,MATCH(G21&amp;"|2",Posts!$M$6:$M$405,0)),"")</f>
        <v>0</v>
      </c>
      <c r="H23" s="10">
        <f>IFERROR(INDEX(Posts!$N$6:$N$405,MATCH(H21&amp;"|2",Posts!$M$6:$M$405,0)),"")</f>
        <v>0</v>
      </c>
    </row>
    <row r="24" spans="2:8" ht="14" customHeight="1">
      <c r="B24" s="9">
        <f>IFERROR(INDEX(Posts!$N$6:$N$405,MATCH(B21&amp;"|3",Posts!$M$6:$M$405,0)),"")</f>
        <v>0</v>
      </c>
      <c r="C24" s="9">
        <f>IFERROR(INDEX(Posts!$N$6:$N$405,MATCH(C21&amp;"|3",Posts!$M$6:$M$405,0)),"")</f>
        <v>0</v>
      </c>
      <c r="D24" s="9">
        <f>IFERROR(INDEX(Posts!$N$6:$N$405,MATCH(D21&amp;"|3",Posts!$M$6:$M$405,0)),"")</f>
        <v>0</v>
      </c>
      <c r="E24" s="9">
        <f>IFERROR(INDEX(Posts!$N$6:$N$405,MATCH(E21&amp;"|3",Posts!$M$6:$M$405,0)),"")</f>
        <v>0</v>
      </c>
      <c r="F24" s="9">
        <f>IFERROR(INDEX(Posts!$N$6:$N$405,MATCH(F21&amp;"|3",Posts!$M$6:$M$405,0)),"")</f>
        <v>0</v>
      </c>
      <c r="G24" s="9">
        <f>IFERROR(INDEX(Posts!$N$6:$N$405,MATCH(G21&amp;"|3",Posts!$M$6:$M$405,0)),"")</f>
        <v>0</v>
      </c>
      <c r="H24" s="10">
        <f>IFERROR(INDEX(Posts!$N$6:$N$405,MATCH(H21&amp;"|3",Posts!$M$6:$M$405,0)),"")</f>
        <v>0</v>
      </c>
    </row>
    <row r="25" spans="2:8" ht="14" customHeight="1">
      <c r="B25" s="11">
        <f>IF(COUNTIF(Posts!$B$6:$B$405,B21)&gt;3,"+"&amp;(COUNTIF(Posts!$B$6:$B$405,B21)-3)&amp;" more","")</f>
        <v>0</v>
      </c>
      <c r="C25" s="11">
        <f>IF(COUNTIF(Posts!$B$6:$B$405,C21)&gt;3,"+"&amp;(COUNTIF(Posts!$B$6:$B$405,C21)-3)&amp;" more","")</f>
        <v>0</v>
      </c>
      <c r="D25" s="11">
        <f>IF(COUNTIF(Posts!$B$6:$B$405,D21)&gt;3,"+"&amp;(COUNTIF(Posts!$B$6:$B$405,D21)-3)&amp;" more","")</f>
        <v>0</v>
      </c>
      <c r="E25" s="11">
        <f>IF(COUNTIF(Posts!$B$6:$B$405,E21)&gt;3,"+"&amp;(COUNTIF(Posts!$B$6:$B$405,E21)-3)&amp;" more","")</f>
        <v>0</v>
      </c>
      <c r="F25" s="11">
        <f>IF(COUNTIF(Posts!$B$6:$B$405,F21)&gt;3,"+"&amp;(COUNTIF(Posts!$B$6:$B$405,F21)-3)&amp;" more","")</f>
        <v>0</v>
      </c>
      <c r="G25" s="11">
        <f>IF(COUNTIF(Posts!$B$6:$B$405,G21)&gt;3,"+"&amp;(COUNTIF(Posts!$B$6:$B$405,G21)-3)&amp;" more","")</f>
        <v>0</v>
      </c>
      <c r="H25" s="12">
        <f>IF(COUNTIF(Posts!$B$6:$B$405,H21)&gt;3,"+"&amp;(COUNTIF(Posts!$B$6:$B$405,H21)-3)&amp;" more","")</f>
        <v>0</v>
      </c>
    </row>
    <row r="26" spans="2:8" ht="20" customHeight="1">
      <c r="B26" s="7">
        <f>H21+1</f>
        <v>0</v>
      </c>
      <c r="C26" s="7">
        <f>B26+1</f>
        <v>0</v>
      </c>
      <c r="D26" s="7">
        <f>C26+1</f>
        <v>0</v>
      </c>
      <c r="E26" s="7">
        <f>D26+1</f>
        <v>0</v>
      </c>
      <c r="F26" s="7">
        <f>E26+1</f>
        <v>0</v>
      </c>
      <c r="G26" s="7">
        <f>F26+1</f>
        <v>0</v>
      </c>
      <c r="H26" s="8">
        <f>G26+1</f>
        <v>0</v>
      </c>
    </row>
    <row r="27" spans="2:8" ht="14" customHeight="1">
      <c r="B27" s="9">
        <f>IFERROR(INDEX(Posts!$N$6:$N$405,MATCH(B26&amp;"|1",Posts!$M$6:$M$405,0)),"")</f>
        <v>0</v>
      </c>
      <c r="C27" s="9">
        <f>IFERROR(INDEX(Posts!$N$6:$N$405,MATCH(C26&amp;"|1",Posts!$M$6:$M$405,0)),"")</f>
        <v>0</v>
      </c>
      <c r="D27" s="9">
        <f>IFERROR(INDEX(Posts!$N$6:$N$405,MATCH(D26&amp;"|1",Posts!$M$6:$M$405,0)),"")</f>
        <v>0</v>
      </c>
      <c r="E27" s="9">
        <f>IFERROR(INDEX(Posts!$N$6:$N$405,MATCH(E26&amp;"|1",Posts!$M$6:$M$405,0)),"")</f>
        <v>0</v>
      </c>
      <c r="F27" s="9">
        <f>IFERROR(INDEX(Posts!$N$6:$N$405,MATCH(F26&amp;"|1",Posts!$M$6:$M$405,0)),"")</f>
        <v>0</v>
      </c>
      <c r="G27" s="9">
        <f>IFERROR(INDEX(Posts!$N$6:$N$405,MATCH(G26&amp;"|1",Posts!$M$6:$M$405,0)),"")</f>
        <v>0</v>
      </c>
      <c r="H27" s="10">
        <f>IFERROR(INDEX(Posts!$N$6:$N$405,MATCH(H26&amp;"|1",Posts!$M$6:$M$405,0)),"")</f>
        <v>0</v>
      </c>
    </row>
    <row r="28" spans="2:8" ht="14" customHeight="1">
      <c r="B28" s="9">
        <f>IFERROR(INDEX(Posts!$N$6:$N$405,MATCH(B26&amp;"|2",Posts!$M$6:$M$405,0)),"")</f>
        <v>0</v>
      </c>
      <c r="C28" s="9">
        <f>IFERROR(INDEX(Posts!$N$6:$N$405,MATCH(C26&amp;"|2",Posts!$M$6:$M$405,0)),"")</f>
        <v>0</v>
      </c>
      <c r="D28" s="9">
        <f>IFERROR(INDEX(Posts!$N$6:$N$405,MATCH(D26&amp;"|2",Posts!$M$6:$M$405,0)),"")</f>
        <v>0</v>
      </c>
      <c r="E28" s="9">
        <f>IFERROR(INDEX(Posts!$N$6:$N$405,MATCH(E26&amp;"|2",Posts!$M$6:$M$405,0)),"")</f>
        <v>0</v>
      </c>
      <c r="F28" s="9">
        <f>IFERROR(INDEX(Posts!$N$6:$N$405,MATCH(F26&amp;"|2",Posts!$M$6:$M$405,0)),"")</f>
        <v>0</v>
      </c>
      <c r="G28" s="9">
        <f>IFERROR(INDEX(Posts!$N$6:$N$405,MATCH(G26&amp;"|2",Posts!$M$6:$M$405,0)),"")</f>
        <v>0</v>
      </c>
      <c r="H28" s="10">
        <f>IFERROR(INDEX(Posts!$N$6:$N$405,MATCH(H26&amp;"|2",Posts!$M$6:$M$405,0)),"")</f>
        <v>0</v>
      </c>
    </row>
    <row r="29" spans="2:8" ht="14" customHeight="1">
      <c r="B29" s="9">
        <f>IFERROR(INDEX(Posts!$N$6:$N$405,MATCH(B26&amp;"|3",Posts!$M$6:$M$405,0)),"")</f>
        <v>0</v>
      </c>
      <c r="C29" s="9">
        <f>IFERROR(INDEX(Posts!$N$6:$N$405,MATCH(C26&amp;"|3",Posts!$M$6:$M$405,0)),"")</f>
        <v>0</v>
      </c>
      <c r="D29" s="9">
        <f>IFERROR(INDEX(Posts!$N$6:$N$405,MATCH(D26&amp;"|3",Posts!$M$6:$M$405,0)),"")</f>
        <v>0</v>
      </c>
      <c r="E29" s="9">
        <f>IFERROR(INDEX(Posts!$N$6:$N$405,MATCH(E26&amp;"|3",Posts!$M$6:$M$405,0)),"")</f>
        <v>0</v>
      </c>
      <c r="F29" s="9">
        <f>IFERROR(INDEX(Posts!$N$6:$N$405,MATCH(F26&amp;"|3",Posts!$M$6:$M$405,0)),"")</f>
        <v>0</v>
      </c>
      <c r="G29" s="9">
        <f>IFERROR(INDEX(Posts!$N$6:$N$405,MATCH(G26&amp;"|3",Posts!$M$6:$M$405,0)),"")</f>
        <v>0</v>
      </c>
      <c r="H29" s="10">
        <f>IFERROR(INDEX(Posts!$N$6:$N$405,MATCH(H26&amp;"|3",Posts!$M$6:$M$405,0)),"")</f>
        <v>0</v>
      </c>
    </row>
    <row r="30" spans="2:8" ht="14" customHeight="1">
      <c r="B30" s="11">
        <f>IF(COUNTIF(Posts!$B$6:$B$405,B26)&gt;3,"+"&amp;(COUNTIF(Posts!$B$6:$B$405,B26)-3)&amp;" more","")</f>
        <v>0</v>
      </c>
      <c r="C30" s="11">
        <f>IF(COUNTIF(Posts!$B$6:$B$405,C26)&gt;3,"+"&amp;(COUNTIF(Posts!$B$6:$B$405,C26)-3)&amp;" more","")</f>
        <v>0</v>
      </c>
      <c r="D30" s="11">
        <f>IF(COUNTIF(Posts!$B$6:$B$405,D26)&gt;3,"+"&amp;(COUNTIF(Posts!$B$6:$B$405,D26)-3)&amp;" more","")</f>
        <v>0</v>
      </c>
      <c r="E30" s="11">
        <f>IF(COUNTIF(Posts!$B$6:$B$405,E26)&gt;3,"+"&amp;(COUNTIF(Posts!$B$6:$B$405,E26)-3)&amp;" more","")</f>
        <v>0</v>
      </c>
      <c r="F30" s="11">
        <f>IF(COUNTIF(Posts!$B$6:$B$405,F26)&gt;3,"+"&amp;(COUNTIF(Posts!$B$6:$B$405,F26)-3)&amp;" more","")</f>
        <v>0</v>
      </c>
      <c r="G30" s="11">
        <f>IF(COUNTIF(Posts!$B$6:$B$405,G26)&gt;3,"+"&amp;(COUNTIF(Posts!$B$6:$B$405,G26)-3)&amp;" more","")</f>
        <v>0</v>
      </c>
      <c r="H30" s="12">
        <f>IF(COUNTIF(Posts!$B$6:$B$405,H26)&gt;3,"+"&amp;(COUNTIF(Posts!$B$6:$B$405,H26)-3)&amp;" more","")</f>
        <v>0</v>
      </c>
    </row>
    <row r="31" spans="2:8" ht="20" customHeight="1">
      <c r="B31" s="7">
        <f>H26+1</f>
        <v>0</v>
      </c>
      <c r="C31" s="7">
        <f>B31+1</f>
        <v>0</v>
      </c>
      <c r="D31" s="7">
        <f>C31+1</f>
        <v>0</v>
      </c>
      <c r="E31" s="7">
        <f>D31+1</f>
        <v>0</v>
      </c>
      <c r="F31" s="7">
        <f>E31+1</f>
        <v>0</v>
      </c>
      <c r="G31" s="7">
        <f>F31+1</f>
        <v>0</v>
      </c>
      <c r="H31" s="8">
        <f>G31+1</f>
        <v>0</v>
      </c>
    </row>
    <row r="32" spans="2:8" ht="14" customHeight="1">
      <c r="B32" s="9">
        <f>IFERROR(INDEX(Posts!$N$6:$N$405,MATCH(B31&amp;"|1",Posts!$M$6:$M$405,0)),"")</f>
        <v>0</v>
      </c>
      <c r="C32" s="9">
        <f>IFERROR(INDEX(Posts!$N$6:$N$405,MATCH(C31&amp;"|1",Posts!$M$6:$M$405,0)),"")</f>
        <v>0</v>
      </c>
      <c r="D32" s="9">
        <f>IFERROR(INDEX(Posts!$N$6:$N$405,MATCH(D31&amp;"|1",Posts!$M$6:$M$405,0)),"")</f>
        <v>0</v>
      </c>
      <c r="E32" s="9">
        <f>IFERROR(INDEX(Posts!$N$6:$N$405,MATCH(E31&amp;"|1",Posts!$M$6:$M$405,0)),"")</f>
        <v>0</v>
      </c>
      <c r="F32" s="9">
        <f>IFERROR(INDEX(Posts!$N$6:$N$405,MATCH(F31&amp;"|1",Posts!$M$6:$M$405,0)),"")</f>
        <v>0</v>
      </c>
      <c r="G32" s="9">
        <f>IFERROR(INDEX(Posts!$N$6:$N$405,MATCH(G31&amp;"|1",Posts!$M$6:$M$405,0)),"")</f>
        <v>0</v>
      </c>
      <c r="H32" s="10">
        <f>IFERROR(INDEX(Posts!$N$6:$N$405,MATCH(H31&amp;"|1",Posts!$M$6:$M$405,0)),"")</f>
        <v>0</v>
      </c>
    </row>
    <row r="33" spans="2:8" ht="14" customHeight="1">
      <c r="B33" s="9">
        <f>IFERROR(INDEX(Posts!$N$6:$N$405,MATCH(B31&amp;"|2",Posts!$M$6:$M$405,0)),"")</f>
        <v>0</v>
      </c>
      <c r="C33" s="9">
        <f>IFERROR(INDEX(Posts!$N$6:$N$405,MATCH(C31&amp;"|2",Posts!$M$6:$M$405,0)),"")</f>
        <v>0</v>
      </c>
      <c r="D33" s="9">
        <f>IFERROR(INDEX(Posts!$N$6:$N$405,MATCH(D31&amp;"|2",Posts!$M$6:$M$405,0)),"")</f>
        <v>0</v>
      </c>
      <c r="E33" s="9">
        <f>IFERROR(INDEX(Posts!$N$6:$N$405,MATCH(E31&amp;"|2",Posts!$M$6:$M$405,0)),"")</f>
        <v>0</v>
      </c>
      <c r="F33" s="9">
        <f>IFERROR(INDEX(Posts!$N$6:$N$405,MATCH(F31&amp;"|2",Posts!$M$6:$M$405,0)),"")</f>
        <v>0</v>
      </c>
      <c r="G33" s="9">
        <f>IFERROR(INDEX(Posts!$N$6:$N$405,MATCH(G31&amp;"|2",Posts!$M$6:$M$405,0)),"")</f>
        <v>0</v>
      </c>
      <c r="H33" s="10">
        <f>IFERROR(INDEX(Posts!$N$6:$N$405,MATCH(H31&amp;"|2",Posts!$M$6:$M$405,0)),"")</f>
        <v>0</v>
      </c>
    </row>
    <row r="34" spans="2:8" ht="14" customHeight="1">
      <c r="B34" s="9">
        <f>IFERROR(INDEX(Posts!$N$6:$N$405,MATCH(B31&amp;"|3",Posts!$M$6:$M$405,0)),"")</f>
        <v>0</v>
      </c>
      <c r="C34" s="9">
        <f>IFERROR(INDEX(Posts!$N$6:$N$405,MATCH(C31&amp;"|3",Posts!$M$6:$M$405,0)),"")</f>
        <v>0</v>
      </c>
      <c r="D34" s="9">
        <f>IFERROR(INDEX(Posts!$N$6:$N$405,MATCH(D31&amp;"|3",Posts!$M$6:$M$405,0)),"")</f>
        <v>0</v>
      </c>
      <c r="E34" s="9">
        <f>IFERROR(INDEX(Posts!$N$6:$N$405,MATCH(E31&amp;"|3",Posts!$M$6:$M$405,0)),"")</f>
        <v>0</v>
      </c>
      <c r="F34" s="9">
        <f>IFERROR(INDEX(Posts!$N$6:$N$405,MATCH(F31&amp;"|3",Posts!$M$6:$M$405,0)),"")</f>
        <v>0</v>
      </c>
      <c r="G34" s="9">
        <f>IFERROR(INDEX(Posts!$N$6:$N$405,MATCH(G31&amp;"|3",Posts!$M$6:$M$405,0)),"")</f>
        <v>0</v>
      </c>
      <c r="H34" s="10">
        <f>IFERROR(INDEX(Posts!$N$6:$N$405,MATCH(H31&amp;"|3",Posts!$M$6:$M$405,0)),"")</f>
        <v>0</v>
      </c>
    </row>
    <row r="35" spans="2:8" ht="14" customHeight="1">
      <c r="B35" s="13">
        <f>IF(COUNTIF(Posts!$B$6:$B$405,B31)&gt;3,"+"&amp;(COUNTIF(Posts!$B$6:$B$405,B31)-3)&amp;" more","")</f>
        <v>0</v>
      </c>
      <c r="C35" s="13">
        <f>IF(COUNTIF(Posts!$B$6:$B$405,C31)&gt;3,"+"&amp;(COUNTIF(Posts!$B$6:$B$405,C31)-3)&amp;" more","")</f>
        <v>0</v>
      </c>
      <c r="D35" s="13">
        <f>IF(COUNTIF(Posts!$B$6:$B$405,D31)&gt;3,"+"&amp;(COUNTIF(Posts!$B$6:$B$405,D31)-3)&amp;" more","")</f>
        <v>0</v>
      </c>
      <c r="E35" s="13">
        <f>IF(COUNTIF(Posts!$B$6:$B$405,E31)&gt;3,"+"&amp;(COUNTIF(Posts!$B$6:$B$405,E31)-3)&amp;" more","")</f>
        <v>0</v>
      </c>
      <c r="F35" s="13">
        <f>IF(COUNTIF(Posts!$B$6:$B$405,F31)&gt;3,"+"&amp;(COUNTIF(Posts!$B$6:$B$405,F31)-3)&amp;" more","")</f>
        <v>0</v>
      </c>
      <c r="G35" s="13">
        <f>IF(COUNTIF(Posts!$B$6:$B$405,G31)&gt;3,"+"&amp;(COUNTIF(Posts!$B$6:$B$405,G31)-3)&amp;" more","")</f>
        <v>0</v>
      </c>
      <c r="H35" s="14">
        <f>IF(COUNTIF(Posts!$B$6:$B$405,H31)&gt;3,"+"&amp;(COUNTIF(Posts!$B$6:$B$405,H31)-3)&amp;" more","")</f>
        <v>0</v>
      </c>
    </row>
    <row r="36" spans="2:8">
      <c r="B36" s="15" t="s">
        <v>79</v>
      </c>
      <c r="C36" s="15"/>
      <c r="D36" s="15"/>
      <c r="E36" s="15"/>
      <c r="F36" s="15"/>
      <c r="G36" s="15"/>
      <c r="H36" s="15"/>
    </row>
  </sheetData>
  <mergeCells count="3">
    <mergeCell ref="B2:D2"/>
    <mergeCell ref="F2:H2"/>
    <mergeCell ref="B36:H36"/>
  </mergeCells>
  <conditionalFormatting sqref="B11:H15">
    <cfRule type="expression" dxfId="7" priority="5" stopIfTrue="1">
      <formula>AND(ROW()=11,B$11=TODAY())</formula>
    </cfRule>
    <cfRule type="expression" dxfId="8" priority="6" stopIfTrue="1">
      <formula>NOT(MONTH(B$11)=MonthNum)</formula>
    </cfRule>
    <cfRule type="expression" dxfId="9" priority="7" stopIfTrue="1">
      <formula>B$11=TODAY()</formula>
    </cfRule>
    <cfRule type="expression" dxfId="10" priority="8" stopIfTrue="1">
      <formula>OR(WEEKDAY(B$11)=1,WEEKDAY(B$11)=7)</formula>
    </cfRule>
  </conditionalFormatting>
  <conditionalFormatting sqref="B16:H20">
    <cfRule type="expression" dxfId="7" priority="9" stopIfTrue="1">
      <formula>AND(ROW()=16,B$16=TODAY())</formula>
    </cfRule>
    <cfRule type="expression" dxfId="8" priority="10" stopIfTrue="1">
      <formula>NOT(MONTH(B$16)=MonthNum)</formula>
    </cfRule>
    <cfRule type="expression" dxfId="9" priority="11" stopIfTrue="1">
      <formula>B$16=TODAY()</formula>
    </cfRule>
    <cfRule type="expression" dxfId="10" priority="12" stopIfTrue="1">
      <formula>OR(WEEKDAY(B$16)=1,WEEKDAY(B$16)=7)</formula>
    </cfRule>
  </conditionalFormatting>
  <conditionalFormatting sqref="B21:H25">
    <cfRule type="expression" dxfId="7" priority="13" stopIfTrue="1">
      <formula>AND(ROW()=21,B$21=TODAY())</formula>
    </cfRule>
    <cfRule type="expression" dxfId="8" priority="14" stopIfTrue="1">
      <formula>NOT(MONTH(B$21)=MonthNum)</formula>
    </cfRule>
    <cfRule type="expression" dxfId="9" priority="15" stopIfTrue="1">
      <formula>B$21=TODAY()</formula>
    </cfRule>
    <cfRule type="expression" dxfId="10" priority="16" stopIfTrue="1">
      <formula>OR(WEEKDAY(B$21)=1,WEEKDAY(B$21)=7)</formula>
    </cfRule>
  </conditionalFormatting>
  <conditionalFormatting sqref="B26:H30">
    <cfRule type="expression" dxfId="7" priority="17" stopIfTrue="1">
      <formula>AND(ROW()=26,B$26=TODAY())</formula>
    </cfRule>
    <cfRule type="expression" dxfId="8" priority="18" stopIfTrue="1">
      <formula>NOT(MONTH(B$26)=MonthNum)</formula>
    </cfRule>
    <cfRule type="expression" dxfId="9" priority="19" stopIfTrue="1">
      <formula>B$26=TODAY()</formula>
    </cfRule>
    <cfRule type="expression" dxfId="10" priority="20" stopIfTrue="1">
      <formula>OR(WEEKDAY(B$26)=1,WEEKDAY(B$26)=7)</formula>
    </cfRule>
  </conditionalFormatting>
  <conditionalFormatting sqref="B31:H35">
    <cfRule type="expression" dxfId="7" priority="21" stopIfTrue="1">
      <formula>AND(ROW()=31,B$31=TODAY())</formula>
    </cfRule>
    <cfRule type="expression" dxfId="8" priority="22" stopIfTrue="1">
      <formula>NOT(MONTH(B$31)=MonthNum)</formula>
    </cfRule>
    <cfRule type="expression" dxfId="9" priority="23" stopIfTrue="1">
      <formula>B$31=TODAY()</formula>
    </cfRule>
    <cfRule type="expression" dxfId="10" priority="24" stopIfTrue="1">
      <formula>OR(WEEKDAY(B$31)=1,WEEKDAY(B$31)=7)</formula>
    </cfRule>
  </conditionalFormatting>
  <conditionalFormatting sqref="B6:H10">
    <cfRule type="expression" dxfId="7" priority="1" stopIfTrue="1">
      <formula>AND(ROW()=6,B$6=TODAY())</formula>
    </cfRule>
    <cfRule type="expression" dxfId="8" priority="2" stopIfTrue="1">
      <formula>NOT(MONTH(B$6)=MonthNum)</formula>
    </cfRule>
    <cfRule type="expression" dxfId="9" priority="3" stopIfTrue="1">
      <formula>B$6=TODAY()</formula>
    </cfRule>
    <cfRule type="expression" dxfId="10" priority="4" stopIfTrue="1">
      <formula>OR(WEEKDAY(B$6)=1,WEEKDAY(B$6)=7)</formula>
    </cfRule>
  </conditionalFormatting>
  <dataValidations count="1">
    <dataValidation type="list" allowBlank="1" showInputMessage="1" showErrorMessage="1" promptTitle="Pick a month" prompt="Choose a month to view. Add posts on the Posts tab." sqref="B2">
      <formula1>MonthNames</formula1>
    </dataValidation>
  </dataValidations>
  <printOptions horizontalCentered="1"/>
  <pageMargins left="0.4" right="0.4" top="0.4" bottom="0.4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05"/>
  <sheetViews>
    <sheetView showGridLines="0" workbookViewId="0">
      <pane ySplit="5" topLeftCell="A6" activePane="bottomLeft" state="frozen"/>
      <selection pane="bottomLeft"/>
    </sheetView>
  </sheetViews>
  <sheetFormatPr defaultRowHeight="15" outlineLevelCol="1"/>
  <cols>
    <col min="1" max="1" width="2.28515625" customWidth="1"/>
    <col min="2" max="2" width="13.7109375" customWidth="1"/>
    <col min="3" max="3" width="6.7109375" customWidth="1"/>
    <col min="4" max="4" width="13.7109375" customWidth="1"/>
    <col min="5" max="5" width="16.7109375" customWidth="1"/>
    <col min="6" max="6" width="44.7109375" customWidth="1"/>
    <col min="7" max="9" width="12.7109375" customWidth="1"/>
    <col min="10" max="10" width="22.7109375" customWidth="1"/>
    <col min="11" max="11" width="28.7109375" customWidth="1"/>
    <col min="12" max="12" width="2.7109375" customWidth="1"/>
    <col min="13" max="14" width="9.140625" outlineLevel="1"/>
  </cols>
  <sheetData>
    <row r="2" spans="2:14" ht="34" customHeight="1">
      <c r="B2" s="16" t="s">
        <v>51</v>
      </c>
    </row>
    <row r="3" spans="2:14">
      <c r="B3" s="17" t="s">
        <v>52</v>
      </c>
    </row>
    <row r="5" spans="2:14" ht="22" customHeight="1">
      <c r="B5" s="18" t="s">
        <v>53</v>
      </c>
      <c r="C5" s="18" t="s">
        <v>54</v>
      </c>
      <c r="D5" s="18" t="s">
        <v>55</v>
      </c>
      <c r="E5" s="18" t="s">
        <v>56</v>
      </c>
      <c r="F5" s="18" t="s">
        <v>57</v>
      </c>
      <c r="G5" s="18" t="s">
        <v>58</v>
      </c>
      <c r="H5" s="18" t="s">
        <v>26</v>
      </c>
      <c r="I5" s="18" t="s">
        <v>59</v>
      </c>
      <c r="J5" s="18" t="s">
        <v>60</v>
      </c>
      <c r="K5" s="18" t="s">
        <v>61</v>
      </c>
      <c r="M5" s="19" t="s">
        <v>62</v>
      </c>
      <c r="N5" s="19" t="s">
        <v>63</v>
      </c>
    </row>
    <row r="6" spans="2:14">
      <c r="B6" s="20">
        <v>46391</v>
      </c>
      <c r="C6" s="21">
        <f>IF(B6="","",CHOOSE(WEEKDAY(B6),"Sun","Mon","Tue","Wed","Thu","Fri","Sat"))</f>
        <v>0</v>
      </c>
      <c r="D6" s="22" t="s">
        <v>6</v>
      </c>
      <c r="E6" s="22" t="s">
        <v>17</v>
      </c>
      <c r="F6" s="22" t="s">
        <v>64</v>
      </c>
      <c r="G6" s="22" t="s">
        <v>34</v>
      </c>
      <c r="H6" s="23" t="s">
        <v>31</v>
      </c>
      <c r="I6" s="22" t="s">
        <v>65</v>
      </c>
      <c r="J6" s="24"/>
      <c r="K6" s="25"/>
      <c r="M6" s="26">
        <f>IF(B6="","",B6&amp;"|"&amp;COUNTIF($B$6:B6,B6))</f>
        <v>0</v>
      </c>
      <c r="N6" s="26">
        <f>IF(B6="","",IF(H6="Published","✓ ","")&amp;IF(D6="","",D6&amp;" · ")&amp;F6)</f>
        <v>0</v>
      </c>
    </row>
    <row r="7" spans="2:14">
      <c r="B7" s="20">
        <v>46391</v>
      </c>
      <c r="C7" s="21">
        <f>IF(B7="","",CHOOSE(WEEKDAY(B7),"Sun","Mon","Tue","Wed","Thu","Fri","Sat"))</f>
        <v>0</v>
      </c>
      <c r="D7" s="22" t="s">
        <v>9</v>
      </c>
      <c r="E7" s="22" t="s">
        <v>25</v>
      </c>
      <c r="F7" s="22" t="s">
        <v>66</v>
      </c>
      <c r="G7" s="22" t="s">
        <v>34</v>
      </c>
      <c r="H7" s="23" t="s">
        <v>31</v>
      </c>
      <c r="I7" s="22" t="s">
        <v>67</v>
      </c>
      <c r="J7" s="24"/>
      <c r="K7" s="25"/>
      <c r="M7" s="26">
        <f>IF(B7="","",B7&amp;"|"&amp;COUNTIF($B$6:B7,B7))</f>
        <v>0</v>
      </c>
      <c r="N7" s="26">
        <f>IF(B7="","",IF(H7="Published","✓ ","")&amp;IF(D7="","",D7&amp;" · ")&amp;F7)</f>
        <v>0</v>
      </c>
    </row>
    <row r="8" spans="2:14">
      <c r="B8" s="20">
        <v>46393</v>
      </c>
      <c r="C8" s="21">
        <f>IF(B8="","",CHOOSE(WEEKDAY(B8),"Sun","Mon","Tue","Wed","Thu","Fri","Sat"))</f>
        <v>0</v>
      </c>
      <c r="D8" s="22" t="s">
        <v>7</v>
      </c>
      <c r="E8" s="22" t="s">
        <v>19</v>
      </c>
      <c r="F8" s="22" t="s">
        <v>68</v>
      </c>
      <c r="G8" s="22" t="s">
        <v>36</v>
      </c>
      <c r="H8" s="23" t="s">
        <v>31</v>
      </c>
      <c r="I8" s="22" t="s">
        <v>65</v>
      </c>
      <c r="J8" s="24"/>
      <c r="K8" s="25"/>
      <c r="M8" s="26">
        <f>IF(B8="","",B8&amp;"|"&amp;COUNTIF($B$6:B8,B8))</f>
        <v>0</v>
      </c>
      <c r="N8" s="26">
        <f>IF(B8="","",IF(H8="Published","✓ ","")&amp;IF(D8="","",D8&amp;" · ")&amp;F8)</f>
        <v>0</v>
      </c>
    </row>
    <row r="9" spans="2:14">
      <c r="B9" s="20">
        <v>46395</v>
      </c>
      <c r="C9" s="21">
        <f>IF(B9="","",CHOOSE(WEEKDAY(B9),"Sun","Mon","Tue","Wed","Thu","Fri","Sat"))</f>
        <v>0</v>
      </c>
      <c r="D9" s="22" t="s">
        <v>10</v>
      </c>
      <c r="E9" s="22" t="s">
        <v>18</v>
      </c>
      <c r="F9" s="22" t="s">
        <v>69</v>
      </c>
      <c r="G9" s="22" t="s">
        <v>35</v>
      </c>
      <c r="H9" s="23" t="s">
        <v>30</v>
      </c>
      <c r="I9" s="22" t="s">
        <v>67</v>
      </c>
      <c r="J9" s="24"/>
      <c r="K9" s="25"/>
      <c r="M9" s="26">
        <f>IF(B9="","",B9&amp;"|"&amp;COUNTIF($B$6:B9,B9))</f>
        <v>0</v>
      </c>
      <c r="N9" s="26">
        <f>IF(B9="","",IF(H9="Published","✓ ","")&amp;IF(D9="","",D9&amp;" · ")&amp;F9)</f>
        <v>0</v>
      </c>
    </row>
    <row r="10" spans="2:14">
      <c r="B10" s="20">
        <v>46399</v>
      </c>
      <c r="C10" s="21">
        <f>IF(B10="","",CHOOSE(WEEKDAY(B10),"Sun","Mon","Tue","Wed","Thu","Fri","Sat"))</f>
        <v>0</v>
      </c>
      <c r="D10" s="22" t="s">
        <v>8</v>
      </c>
      <c r="E10" s="22" t="s">
        <v>16</v>
      </c>
      <c r="F10" s="22" t="s">
        <v>70</v>
      </c>
      <c r="G10" s="22" t="s">
        <v>34</v>
      </c>
      <c r="H10" s="23" t="s">
        <v>30</v>
      </c>
      <c r="I10" s="22" t="s">
        <v>65</v>
      </c>
      <c r="J10" s="24"/>
      <c r="K10" s="25"/>
      <c r="M10" s="26">
        <f>IF(B10="","",B10&amp;"|"&amp;COUNTIF($B$6:B10,B10))</f>
        <v>0</v>
      </c>
      <c r="N10" s="26">
        <f>IF(B10="","",IF(H10="Published","✓ ","")&amp;IF(D10="","",D10&amp;" · ")&amp;F10)</f>
        <v>0</v>
      </c>
    </row>
    <row r="11" spans="2:14">
      <c r="B11" s="20">
        <v>46399</v>
      </c>
      <c r="C11" s="21">
        <f>IF(B11="","",CHOOSE(WEEKDAY(B11),"Sun","Mon","Tue","Wed","Thu","Fri","Sat"))</f>
        <v>0</v>
      </c>
      <c r="D11" s="22" t="s">
        <v>11</v>
      </c>
      <c r="E11" s="22" t="s">
        <v>22</v>
      </c>
      <c r="F11" s="22" t="s">
        <v>71</v>
      </c>
      <c r="G11" s="22" t="s">
        <v>36</v>
      </c>
      <c r="H11" s="23" t="s">
        <v>29</v>
      </c>
      <c r="I11" s="22" t="s">
        <v>67</v>
      </c>
      <c r="J11" s="24"/>
      <c r="K11" s="25"/>
      <c r="M11" s="26">
        <f>IF(B11="","",B11&amp;"|"&amp;COUNTIF($B$6:B11,B11))</f>
        <v>0</v>
      </c>
      <c r="N11" s="26">
        <f>IF(B11="","",IF(H11="Published","✓ ","")&amp;IF(D11="","",D11&amp;" · ")&amp;F11)</f>
        <v>0</v>
      </c>
    </row>
    <row r="12" spans="2:14">
      <c r="B12" s="20">
        <v>46402</v>
      </c>
      <c r="C12" s="21">
        <f>IF(B12="","",CHOOSE(WEEKDAY(B12),"Sun","Mon","Tue","Wed","Thu","Fri","Sat"))</f>
        <v>0</v>
      </c>
      <c r="D12" s="22" t="s">
        <v>6</v>
      </c>
      <c r="E12" s="22" t="s">
        <v>23</v>
      </c>
      <c r="F12" s="22" t="s">
        <v>72</v>
      </c>
      <c r="G12" s="22" t="s">
        <v>34</v>
      </c>
      <c r="H12" s="23" t="s">
        <v>28</v>
      </c>
      <c r="I12" s="22" t="s">
        <v>65</v>
      </c>
      <c r="J12" s="24"/>
      <c r="K12" s="25"/>
      <c r="M12" s="26">
        <f>IF(B12="","",B12&amp;"|"&amp;COUNTIF($B$6:B12,B12))</f>
        <v>0</v>
      </c>
      <c r="N12" s="26">
        <f>IF(B12="","",IF(H12="Published","✓ ","")&amp;IF(D12="","",D12&amp;" · ")&amp;F12)</f>
        <v>0</v>
      </c>
    </row>
    <row r="13" spans="2:14">
      <c r="B13" s="20">
        <v>46406</v>
      </c>
      <c r="C13" s="21">
        <f>IF(B13="","",CHOOSE(WEEKDAY(B13),"Sun","Mon","Tue","Wed","Thu","Fri","Sat"))</f>
        <v>0</v>
      </c>
      <c r="D13" s="22" t="s">
        <v>9</v>
      </c>
      <c r="E13" s="22" t="s">
        <v>17</v>
      </c>
      <c r="F13" s="22" t="s">
        <v>73</v>
      </c>
      <c r="G13" s="22" t="s">
        <v>35</v>
      </c>
      <c r="H13" s="23" t="s">
        <v>28</v>
      </c>
      <c r="I13" s="22" t="s">
        <v>67</v>
      </c>
      <c r="J13" s="24"/>
      <c r="K13" s="25"/>
      <c r="M13" s="26">
        <f>IF(B13="","",B13&amp;"|"&amp;COUNTIF($B$6:B13,B13))</f>
        <v>0</v>
      </c>
      <c r="N13" s="26">
        <f>IF(B13="","",IF(H13="Published","✓ ","")&amp;IF(D13="","",D13&amp;" · ")&amp;F13)</f>
        <v>0</v>
      </c>
    </row>
    <row r="14" spans="2:14">
      <c r="B14" s="20">
        <v>46408</v>
      </c>
      <c r="C14" s="21">
        <f>IF(B14="","",CHOOSE(WEEKDAY(B14),"Sun","Mon","Tue","Wed","Thu","Fri","Sat"))</f>
        <v>0</v>
      </c>
      <c r="D14" s="22" t="s">
        <v>12</v>
      </c>
      <c r="E14" s="22" t="s">
        <v>24</v>
      </c>
      <c r="F14" s="22" t="s">
        <v>74</v>
      </c>
      <c r="G14" s="22" t="s">
        <v>36</v>
      </c>
      <c r="H14" s="23" t="s">
        <v>27</v>
      </c>
      <c r="I14" s="22" t="s">
        <v>65</v>
      </c>
      <c r="J14" s="24"/>
      <c r="K14" s="25"/>
      <c r="M14" s="26">
        <f>IF(B14="","",B14&amp;"|"&amp;COUNTIF($B$6:B14,B14))</f>
        <v>0</v>
      </c>
      <c r="N14" s="26">
        <f>IF(B14="","",IF(H14="Published","✓ ","")&amp;IF(D14="","",D14&amp;" · ")&amp;F14)</f>
        <v>0</v>
      </c>
    </row>
    <row r="15" spans="2:14">
      <c r="B15" s="20">
        <v>46412</v>
      </c>
      <c r="C15" s="21">
        <f>IF(B15="","",CHOOSE(WEEKDAY(B15),"Sun","Mon","Tue","Wed","Thu","Fri","Sat"))</f>
        <v>0</v>
      </c>
      <c r="D15" s="22" t="s">
        <v>10</v>
      </c>
      <c r="E15" s="22" t="s">
        <v>21</v>
      </c>
      <c r="F15" s="22" t="s">
        <v>75</v>
      </c>
      <c r="G15" s="22" t="s">
        <v>37</v>
      </c>
      <c r="H15" s="23" t="s">
        <v>27</v>
      </c>
      <c r="I15" s="22" t="s">
        <v>67</v>
      </c>
      <c r="J15" s="24"/>
      <c r="K15" s="25"/>
      <c r="M15" s="26">
        <f>IF(B15="","",B15&amp;"|"&amp;COUNTIF($B$6:B15,B15))</f>
        <v>0</v>
      </c>
      <c r="N15" s="26">
        <f>IF(B15="","",IF(H15="Published","✓ ","")&amp;IF(D15="","",D15&amp;" · ")&amp;F15)</f>
        <v>0</v>
      </c>
    </row>
    <row r="16" spans="2:14">
      <c r="B16" s="20">
        <v>46414</v>
      </c>
      <c r="C16" s="21">
        <f>IF(B16="","",CHOOSE(WEEKDAY(B16),"Sun","Mon","Tue","Wed","Thu","Fri","Sat"))</f>
        <v>0</v>
      </c>
      <c r="D16" s="22" t="s">
        <v>7</v>
      </c>
      <c r="E16" s="22" t="s">
        <v>20</v>
      </c>
      <c r="F16" s="22" t="s">
        <v>76</v>
      </c>
      <c r="G16" s="22" t="s">
        <v>37</v>
      </c>
      <c r="H16" s="23" t="s">
        <v>27</v>
      </c>
      <c r="I16" s="22" t="s">
        <v>65</v>
      </c>
      <c r="J16" s="24"/>
      <c r="K16" s="25"/>
      <c r="M16" s="26">
        <f>IF(B16="","",B16&amp;"|"&amp;COUNTIF($B$6:B16,B16))</f>
        <v>0</v>
      </c>
      <c r="N16" s="26">
        <f>IF(B16="","",IF(H16="Published","✓ ","")&amp;IF(D16="","",D16&amp;" · ")&amp;F16)</f>
        <v>0</v>
      </c>
    </row>
    <row r="17" spans="2:14">
      <c r="B17" s="20">
        <v>46416</v>
      </c>
      <c r="C17" s="21">
        <f>IF(B17="","",CHOOSE(WEEKDAY(B17),"Sun","Mon","Tue","Wed","Thu","Fri","Sat"))</f>
        <v>0</v>
      </c>
      <c r="D17" s="22" t="s">
        <v>13</v>
      </c>
      <c r="E17" s="22" t="s">
        <v>22</v>
      </c>
      <c r="F17" s="22" t="s">
        <v>77</v>
      </c>
      <c r="G17" s="22" t="s">
        <v>36</v>
      </c>
      <c r="H17" s="23" t="s">
        <v>27</v>
      </c>
      <c r="I17" s="22" t="s">
        <v>67</v>
      </c>
      <c r="J17" s="24"/>
      <c r="K17" s="25"/>
      <c r="M17" s="26">
        <f>IF(B17="","",B17&amp;"|"&amp;COUNTIF($B$6:B17,B17))</f>
        <v>0</v>
      </c>
      <c r="N17" s="26">
        <f>IF(B17="","",IF(H17="Published","✓ ","")&amp;IF(D17="","",D17&amp;" · ")&amp;F17)</f>
        <v>0</v>
      </c>
    </row>
    <row r="18" spans="2:14">
      <c r="B18" s="20"/>
      <c r="C18" s="21">
        <f>IF(B18="","",CHOOSE(WEEKDAY(B18),"Sun","Mon","Tue","Wed","Thu","Fri","Sat"))</f>
        <v>0</v>
      </c>
      <c r="D18" s="22"/>
      <c r="E18" s="22"/>
      <c r="F18" s="22"/>
      <c r="G18" s="22"/>
      <c r="H18" s="23"/>
      <c r="I18" s="22"/>
      <c r="J18" s="24"/>
      <c r="K18" s="25"/>
      <c r="M18" s="26">
        <f>IF(B18="","",B18&amp;"|"&amp;COUNTIF($B$6:B18,B18))</f>
        <v>0</v>
      </c>
      <c r="N18" s="26">
        <f>IF(B18="","",IF(H18="Published","✓ ","")&amp;IF(D18="","",D18&amp;" · ")&amp;F18)</f>
        <v>0</v>
      </c>
    </row>
    <row r="19" spans="2:14">
      <c r="B19" s="20"/>
      <c r="C19" s="21">
        <f>IF(B19="","",CHOOSE(WEEKDAY(B19),"Sun","Mon","Tue","Wed","Thu","Fri","Sat"))</f>
        <v>0</v>
      </c>
      <c r="D19" s="22"/>
      <c r="E19" s="22"/>
      <c r="F19" s="22"/>
      <c r="G19" s="22"/>
      <c r="H19" s="23"/>
      <c r="I19" s="22"/>
      <c r="J19" s="24"/>
      <c r="K19" s="25"/>
      <c r="M19" s="26">
        <f>IF(B19="","",B19&amp;"|"&amp;COUNTIF($B$6:B19,B19))</f>
        <v>0</v>
      </c>
      <c r="N19" s="26">
        <f>IF(B19="","",IF(H19="Published","✓ ","")&amp;IF(D19="","",D19&amp;" · ")&amp;F19)</f>
        <v>0</v>
      </c>
    </row>
    <row r="20" spans="2:14">
      <c r="B20" s="20"/>
      <c r="C20" s="21">
        <f>IF(B20="","",CHOOSE(WEEKDAY(B20),"Sun","Mon","Tue","Wed","Thu","Fri","Sat"))</f>
        <v>0</v>
      </c>
      <c r="D20" s="22"/>
      <c r="E20" s="22"/>
      <c r="F20" s="22"/>
      <c r="G20" s="22"/>
      <c r="H20" s="23"/>
      <c r="I20" s="22"/>
      <c r="J20" s="24"/>
      <c r="K20" s="25"/>
      <c r="M20" s="26">
        <f>IF(B20="","",B20&amp;"|"&amp;COUNTIF($B$6:B20,B20))</f>
        <v>0</v>
      </c>
      <c r="N20" s="26">
        <f>IF(B20="","",IF(H20="Published","✓ ","")&amp;IF(D20="","",D20&amp;" · ")&amp;F20)</f>
        <v>0</v>
      </c>
    </row>
    <row r="21" spans="2:14">
      <c r="B21" s="20"/>
      <c r="C21" s="21">
        <f>IF(B21="","",CHOOSE(WEEKDAY(B21),"Sun","Mon","Tue","Wed","Thu","Fri","Sat"))</f>
        <v>0</v>
      </c>
      <c r="D21" s="22"/>
      <c r="E21" s="22"/>
      <c r="F21" s="22"/>
      <c r="G21" s="22"/>
      <c r="H21" s="23"/>
      <c r="I21" s="22"/>
      <c r="J21" s="24"/>
      <c r="K21" s="25"/>
      <c r="M21" s="26">
        <f>IF(B21="","",B21&amp;"|"&amp;COUNTIF($B$6:B21,B21))</f>
        <v>0</v>
      </c>
      <c r="N21" s="26">
        <f>IF(B21="","",IF(H21="Published","✓ ","")&amp;IF(D21="","",D21&amp;" · ")&amp;F21)</f>
        <v>0</v>
      </c>
    </row>
    <row r="22" spans="2:14">
      <c r="B22" s="20"/>
      <c r="C22" s="21">
        <f>IF(B22="","",CHOOSE(WEEKDAY(B22),"Sun","Mon","Tue","Wed","Thu","Fri","Sat"))</f>
        <v>0</v>
      </c>
      <c r="D22" s="22"/>
      <c r="E22" s="22"/>
      <c r="F22" s="22"/>
      <c r="G22" s="22"/>
      <c r="H22" s="23"/>
      <c r="I22" s="22"/>
      <c r="J22" s="24"/>
      <c r="K22" s="25"/>
      <c r="M22" s="26">
        <f>IF(B22="","",B22&amp;"|"&amp;COUNTIF($B$6:B22,B22))</f>
        <v>0</v>
      </c>
      <c r="N22" s="26">
        <f>IF(B22="","",IF(H22="Published","✓ ","")&amp;IF(D22="","",D22&amp;" · ")&amp;F22)</f>
        <v>0</v>
      </c>
    </row>
    <row r="23" spans="2:14">
      <c r="B23" s="20"/>
      <c r="C23" s="21">
        <f>IF(B23="","",CHOOSE(WEEKDAY(B23),"Sun","Mon","Tue","Wed","Thu","Fri","Sat"))</f>
        <v>0</v>
      </c>
      <c r="D23" s="22"/>
      <c r="E23" s="22"/>
      <c r="F23" s="22"/>
      <c r="G23" s="22"/>
      <c r="H23" s="23"/>
      <c r="I23" s="22"/>
      <c r="J23" s="24"/>
      <c r="K23" s="25"/>
      <c r="M23" s="26">
        <f>IF(B23="","",B23&amp;"|"&amp;COUNTIF($B$6:B23,B23))</f>
        <v>0</v>
      </c>
      <c r="N23" s="26">
        <f>IF(B23="","",IF(H23="Published","✓ ","")&amp;IF(D23="","",D23&amp;" · ")&amp;F23)</f>
        <v>0</v>
      </c>
    </row>
    <row r="24" spans="2:14">
      <c r="B24" s="20"/>
      <c r="C24" s="21">
        <f>IF(B24="","",CHOOSE(WEEKDAY(B24),"Sun","Mon","Tue","Wed","Thu","Fri","Sat"))</f>
        <v>0</v>
      </c>
      <c r="D24" s="22"/>
      <c r="E24" s="22"/>
      <c r="F24" s="22"/>
      <c r="G24" s="22"/>
      <c r="H24" s="23"/>
      <c r="I24" s="22"/>
      <c r="J24" s="24"/>
      <c r="K24" s="25"/>
      <c r="M24" s="26">
        <f>IF(B24="","",B24&amp;"|"&amp;COUNTIF($B$6:B24,B24))</f>
        <v>0</v>
      </c>
      <c r="N24" s="26">
        <f>IF(B24="","",IF(H24="Published","✓ ","")&amp;IF(D24="","",D24&amp;" · ")&amp;F24)</f>
        <v>0</v>
      </c>
    </row>
    <row r="25" spans="2:14">
      <c r="B25" s="20"/>
      <c r="C25" s="21">
        <f>IF(B25="","",CHOOSE(WEEKDAY(B25),"Sun","Mon","Tue","Wed","Thu","Fri","Sat"))</f>
        <v>0</v>
      </c>
      <c r="D25" s="22"/>
      <c r="E25" s="22"/>
      <c r="F25" s="22"/>
      <c r="G25" s="22"/>
      <c r="H25" s="23"/>
      <c r="I25" s="22"/>
      <c r="J25" s="24"/>
      <c r="K25" s="25"/>
      <c r="M25" s="26">
        <f>IF(B25="","",B25&amp;"|"&amp;COUNTIF($B$6:B25,B25))</f>
        <v>0</v>
      </c>
      <c r="N25" s="26">
        <f>IF(B25="","",IF(H25="Published","✓ ","")&amp;IF(D25="","",D25&amp;" · ")&amp;F25)</f>
        <v>0</v>
      </c>
    </row>
    <row r="26" spans="2:14">
      <c r="B26" s="20"/>
      <c r="C26" s="21">
        <f>IF(B26="","",CHOOSE(WEEKDAY(B26),"Sun","Mon","Tue","Wed","Thu","Fri","Sat"))</f>
        <v>0</v>
      </c>
      <c r="D26" s="22"/>
      <c r="E26" s="22"/>
      <c r="F26" s="22"/>
      <c r="G26" s="22"/>
      <c r="H26" s="23"/>
      <c r="I26" s="22"/>
      <c r="J26" s="24"/>
      <c r="K26" s="25"/>
      <c r="M26" s="26">
        <f>IF(B26="","",B26&amp;"|"&amp;COUNTIF($B$6:B26,B26))</f>
        <v>0</v>
      </c>
      <c r="N26" s="26">
        <f>IF(B26="","",IF(H26="Published","✓ ","")&amp;IF(D26="","",D26&amp;" · ")&amp;F26)</f>
        <v>0</v>
      </c>
    </row>
    <row r="27" spans="2:14">
      <c r="B27" s="20"/>
      <c r="C27" s="21">
        <f>IF(B27="","",CHOOSE(WEEKDAY(B27),"Sun","Mon","Tue","Wed","Thu","Fri","Sat"))</f>
        <v>0</v>
      </c>
      <c r="D27" s="22"/>
      <c r="E27" s="22"/>
      <c r="F27" s="22"/>
      <c r="G27" s="22"/>
      <c r="H27" s="23"/>
      <c r="I27" s="22"/>
      <c r="J27" s="24"/>
      <c r="K27" s="25"/>
      <c r="M27" s="26">
        <f>IF(B27="","",B27&amp;"|"&amp;COUNTIF($B$6:B27,B27))</f>
        <v>0</v>
      </c>
      <c r="N27" s="26">
        <f>IF(B27="","",IF(H27="Published","✓ ","")&amp;IF(D27="","",D27&amp;" · ")&amp;F27)</f>
        <v>0</v>
      </c>
    </row>
    <row r="28" spans="2:14">
      <c r="B28" s="20"/>
      <c r="C28" s="21">
        <f>IF(B28="","",CHOOSE(WEEKDAY(B28),"Sun","Mon","Tue","Wed","Thu","Fri","Sat"))</f>
        <v>0</v>
      </c>
      <c r="D28" s="22"/>
      <c r="E28" s="22"/>
      <c r="F28" s="22"/>
      <c r="G28" s="22"/>
      <c r="H28" s="23"/>
      <c r="I28" s="22"/>
      <c r="J28" s="24"/>
      <c r="K28" s="25"/>
      <c r="M28" s="26">
        <f>IF(B28="","",B28&amp;"|"&amp;COUNTIF($B$6:B28,B28))</f>
        <v>0</v>
      </c>
      <c r="N28" s="26">
        <f>IF(B28="","",IF(H28="Published","✓ ","")&amp;IF(D28="","",D28&amp;" · ")&amp;F28)</f>
        <v>0</v>
      </c>
    </row>
    <row r="29" spans="2:14">
      <c r="B29" s="20"/>
      <c r="C29" s="21">
        <f>IF(B29="","",CHOOSE(WEEKDAY(B29),"Sun","Mon","Tue","Wed","Thu","Fri","Sat"))</f>
        <v>0</v>
      </c>
      <c r="D29" s="22"/>
      <c r="E29" s="22"/>
      <c r="F29" s="22"/>
      <c r="G29" s="22"/>
      <c r="H29" s="23"/>
      <c r="I29" s="22"/>
      <c r="J29" s="24"/>
      <c r="K29" s="25"/>
      <c r="M29" s="26">
        <f>IF(B29="","",B29&amp;"|"&amp;COUNTIF($B$6:B29,B29))</f>
        <v>0</v>
      </c>
      <c r="N29" s="26">
        <f>IF(B29="","",IF(H29="Published","✓ ","")&amp;IF(D29="","",D29&amp;" · ")&amp;F29)</f>
        <v>0</v>
      </c>
    </row>
    <row r="30" spans="2:14">
      <c r="B30" s="20"/>
      <c r="C30" s="21">
        <f>IF(B30="","",CHOOSE(WEEKDAY(B30),"Sun","Mon","Tue","Wed","Thu","Fri","Sat"))</f>
        <v>0</v>
      </c>
      <c r="D30" s="22"/>
      <c r="E30" s="22"/>
      <c r="F30" s="22"/>
      <c r="G30" s="22"/>
      <c r="H30" s="23"/>
      <c r="I30" s="22"/>
      <c r="J30" s="24"/>
      <c r="K30" s="25"/>
      <c r="M30" s="26">
        <f>IF(B30="","",B30&amp;"|"&amp;COUNTIF($B$6:B30,B30))</f>
        <v>0</v>
      </c>
      <c r="N30" s="26">
        <f>IF(B30="","",IF(H30="Published","✓ ","")&amp;IF(D30="","",D30&amp;" · ")&amp;F30)</f>
        <v>0</v>
      </c>
    </row>
    <row r="31" spans="2:14">
      <c r="B31" s="20"/>
      <c r="C31" s="21">
        <f>IF(B31="","",CHOOSE(WEEKDAY(B31),"Sun","Mon","Tue","Wed","Thu","Fri","Sat"))</f>
        <v>0</v>
      </c>
      <c r="D31" s="22"/>
      <c r="E31" s="22"/>
      <c r="F31" s="22"/>
      <c r="G31" s="22"/>
      <c r="H31" s="23"/>
      <c r="I31" s="22"/>
      <c r="J31" s="24"/>
      <c r="K31" s="25"/>
      <c r="M31" s="26">
        <f>IF(B31="","",B31&amp;"|"&amp;COUNTIF($B$6:B31,B31))</f>
        <v>0</v>
      </c>
      <c r="N31" s="26">
        <f>IF(B31="","",IF(H31="Published","✓ ","")&amp;IF(D31="","",D31&amp;" · ")&amp;F31)</f>
        <v>0</v>
      </c>
    </row>
    <row r="32" spans="2:14">
      <c r="B32" s="20"/>
      <c r="C32" s="21">
        <f>IF(B32="","",CHOOSE(WEEKDAY(B32),"Sun","Mon","Tue","Wed","Thu","Fri","Sat"))</f>
        <v>0</v>
      </c>
      <c r="D32" s="22"/>
      <c r="E32" s="22"/>
      <c r="F32" s="22"/>
      <c r="G32" s="22"/>
      <c r="H32" s="23"/>
      <c r="I32" s="22"/>
      <c r="J32" s="24"/>
      <c r="K32" s="25"/>
      <c r="M32" s="26">
        <f>IF(B32="","",B32&amp;"|"&amp;COUNTIF($B$6:B32,B32))</f>
        <v>0</v>
      </c>
      <c r="N32" s="26">
        <f>IF(B32="","",IF(H32="Published","✓ ","")&amp;IF(D32="","",D32&amp;" · ")&amp;F32)</f>
        <v>0</v>
      </c>
    </row>
    <row r="33" spans="2:14">
      <c r="B33" s="20"/>
      <c r="C33" s="21">
        <f>IF(B33="","",CHOOSE(WEEKDAY(B33),"Sun","Mon","Tue","Wed","Thu","Fri","Sat"))</f>
        <v>0</v>
      </c>
      <c r="D33" s="22"/>
      <c r="E33" s="22"/>
      <c r="F33" s="22"/>
      <c r="G33" s="22"/>
      <c r="H33" s="23"/>
      <c r="I33" s="22"/>
      <c r="J33" s="24"/>
      <c r="K33" s="25"/>
      <c r="M33" s="26">
        <f>IF(B33="","",B33&amp;"|"&amp;COUNTIF($B$6:B33,B33))</f>
        <v>0</v>
      </c>
      <c r="N33" s="26">
        <f>IF(B33="","",IF(H33="Published","✓ ","")&amp;IF(D33="","",D33&amp;" · ")&amp;F33)</f>
        <v>0</v>
      </c>
    </row>
    <row r="34" spans="2:14">
      <c r="B34" s="20"/>
      <c r="C34" s="21">
        <f>IF(B34="","",CHOOSE(WEEKDAY(B34),"Sun","Mon","Tue","Wed","Thu","Fri","Sat"))</f>
        <v>0</v>
      </c>
      <c r="D34" s="22"/>
      <c r="E34" s="22"/>
      <c r="F34" s="22"/>
      <c r="G34" s="22"/>
      <c r="H34" s="23"/>
      <c r="I34" s="22"/>
      <c r="J34" s="24"/>
      <c r="K34" s="25"/>
      <c r="M34" s="26">
        <f>IF(B34="","",B34&amp;"|"&amp;COUNTIF($B$6:B34,B34))</f>
        <v>0</v>
      </c>
      <c r="N34" s="26">
        <f>IF(B34="","",IF(H34="Published","✓ ","")&amp;IF(D34="","",D34&amp;" · ")&amp;F34)</f>
        <v>0</v>
      </c>
    </row>
    <row r="35" spans="2:14">
      <c r="B35" s="20"/>
      <c r="C35" s="21">
        <f>IF(B35="","",CHOOSE(WEEKDAY(B35),"Sun","Mon","Tue","Wed","Thu","Fri","Sat"))</f>
        <v>0</v>
      </c>
      <c r="D35" s="22"/>
      <c r="E35" s="22"/>
      <c r="F35" s="22"/>
      <c r="G35" s="22"/>
      <c r="H35" s="23"/>
      <c r="I35" s="22"/>
      <c r="J35" s="24"/>
      <c r="K35" s="25"/>
      <c r="M35" s="26">
        <f>IF(B35="","",B35&amp;"|"&amp;COUNTIF($B$6:B35,B35))</f>
        <v>0</v>
      </c>
      <c r="N35" s="26">
        <f>IF(B35="","",IF(H35="Published","✓ ","")&amp;IF(D35="","",D35&amp;" · ")&amp;F35)</f>
        <v>0</v>
      </c>
    </row>
    <row r="36" spans="2:14">
      <c r="B36" s="20"/>
      <c r="C36" s="21">
        <f>IF(B36="","",CHOOSE(WEEKDAY(B36),"Sun","Mon","Tue","Wed","Thu","Fri","Sat"))</f>
        <v>0</v>
      </c>
      <c r="D36" s="22"/>
      <c r="E36" s="22"/>
      <c r="F36" s="22"/>
      <c r="G36" s="22"/>
      <c r="H36" s="23"/>
      <c r="I36" s="22"/>
      <c r="J36" s="24"/>
      <c r="K36" s="25"/>
      <c r="M36" s="26">
        <f>IF(B36="","",B36&amp;"|"&amp;COUNTIF($B$6:B36,B36))</f>
        <v>0</v>
      </c>
      <c r="N36" s="26">
        <f>IF(B36="","",IF(H36="Published","✓ ","")&amp;IF(D36="","",D36&amp;" · ")&amp;F36)</f>
        <v>0</v>
      </c>
    </row>
    <row r="37" spans="2:14">
      <c r="B37" s="20"/>
      <c r="C37" s="21">
        <f>IF(B37="","",CHOOSE(WEEKDAY(B37),"Sun","Mon","Tue","Wed","Thu","Fri","Sat"))</f>
        <v>0</v>
      </c>
      <c r="D37" s="22"/>
      <c r="E37" s="22"/>
      <c r="F37" s="22"/>
      <c r="G37" s="22"/>
      <c r="H37" s="23"/>
      <c r="I37" s="22"/>
      <c r="J37" s="24"/>
      <c r="K37" s="25"/>
      <c r="M37" s="26">
        <f>IF(B37="","",B37&amp;"|"&amp;COUNTIF($B$6:B37,B37))</f>
        <v>0</v>
      </c>
      <c r="N37" s="26">
        <f>IF(B37="","",IF(H37="Published","✓ ","")&amp;IF(D37="","",D37&amp;" · ")&amp;F37)</f>
        <v>0</v>
      </c>
    </row>
    <row r="38" spans="2:14">
      <c r="B38" s="20"/>
      <c r="C38" s="21">
        <f>IF(B38="","",CHOOSE(WEEKDAY(B38),"Sun","Mon","Tue","Wed","Thu","Fri","Sat"))</f>
        <v>0</v>
      </c>
      <c r="D38" s="22"/>
      <c r="E38" s="22"/>
      <c r="F38" s="22"/>
      <c r="G38" s="22"/>
      <c r="H38" s="23"/>
      <c r="I38" s="22"/>
      <c r="J38" s="24"/>
      <c r="K38" s="25"/>
      <c r="M38" s="26">
        <f>IF(B38="","",B38&amp;"|"&amp;COUNTIF($B$6:B38,B38))</f>
        <v>0</v>
      </c>
      <c r="N38" s="26">
        <f>IF(B38="","",IF(H38="Published","✓ ","")&amp;IF(D38="","",D38&amp;" · ")&amp;F38)</f>
        <v>0</v>
      </c>
    </row>
    <row r="39" spans="2:14">
      <c r="B39" s="20"/>
      <c r="C39" s="21">
        <f>IF(B39="","",CHOOSE(WEEKDAY(B39),"Sun","Mon","Tue","Wed","Thu","Fri","Sat"))</f>
        <v>0</v>
      </c>
      <c r="D39" s="22"/>
      <c r="E39" s="22"/>
      <c r="F39" s="22"/>
      <c r="G39" s="22"/>
      <c r="H39" s="23"/>
      <c r="I39" s="22"/>
      <c r="J39" s="24"/>
      <c r="K39" s="25"/>
      <c r="M39" s="26">
        <f>IF(B39="","",B39&amp;"|"&amp;COUNTIF($B$6:B39,B39))</f>
        <v>0</v>
      </c>
      <c r="N39" s="26">
        <f>IF(B39="","",IF(H39="Published","✓ ","")&amp;IF(D39="","",D39&amp;" · ")&amp;F39)</f>
        <v>0</v>
      </c>
    </row>
    <row r="40" spans="2:14">
      <c r="B40" s="20"/>
      <c r="C40" s="21">
        <f>IF(B40="","",CHOOSE(WEEKDAY(B40),"Sun","Mon","Tue","Wed","Thu","Fri","Sat"))</f>
        <v>0</v>
      </c>
      <c r="D40" s="22"/>
      <c r="E40" s="22"/>
      <c r="F40" s="22"/>
      <c r="G40" s="22"/>
      <c r="H40" s="23"/>
      <c r="I40" s="22"/>
      <c r="J40" s="24"/>
      <c r="K40" s="25"/>
      <c r="M40" s="26">
        <f>IF(B40="","",B40&amp;"|"&amp;COUNTIF($B$6:B40,B40))</f>
        <v>0</v>
      </c>
      <c r="N40" s="26">
        <f>IF(B40="","",IF(H40="Published","✓ ","")&amp;IF(D40="","",D40&amp;" · ")&amp;F40)</f>
        <v>0</v>
      </c>
    </row>
    <row r="41" spans="2:14">
      <c r="B41" s="20"/>
      <c r="C41" s="21">
        <f>IF(B41="","",CHOOSE(WEEKDAY(B41),"Sun","Mon","Tue","Wed","Thu","Fri","Sat"))</f>
        <v>0</v>
      </c>
      <c r="D41" s="22"/>
      <c r="E41" s="22"/>
      <c r="F41" s="22"/>
      <c r="G41" s="22"/>
      <c r="H41" s="23"/>
      <c r="I41" s="22"/>
      <c r="J41" s="24"/>
      <c r="K41" s="25"/>
      <c r="M41" s="26">
        <f>IF(B41="","",B41&amp;"|"&amp;COUNTIF($B$6:B41,B41))</f>
        <v>0</v>
      </c>
      <c r="N41" s="26">
        <f>IF(B41="","",IF(H41="Published","✓ ","")&amp;IF(D41="","",D41&amp;" · ")&amp;F41)</f>
        <v>0</v>
      </c>
    </row>
    <row r="42" spans="2:14">
      <c r="B42" s="20"/>
      <c r="C42" s="21">
        <f>IF(B42="","",CHOOSE(WEEKDAY(B42),"Sun","Mon","Tue","Wed","Thu","Fri","Sat"))</f>
        <v>0</v>
      </c>
      <c r="D42" s="22"/>
      <c r="E42" s="22"/>
      <c r="F42" s="22"/>
      <c r="G42" s="22"/>
      <c r="H42" s="23"/>
      <c r="I42" s="22"/>
      <c r="J42" s="24"/>
      <c r="K42" s="25"/>
      <c r="M42" s="26">
        <f>IF(B42="","",B42&amp;"|"&amp;COUNTIF($B$6:B42,B42))</f>
        <v>0</v>
      </c>
      <c r="N42" s="26">
        <f>IF(B42="","",IF(H42="Published","✓ ","")&amp;IF(D42="","",D42&amp;" · ")&amp;F42)</f>
        <v>0</v>
      </c>
    </row>
    <row r="43" spans="2:14">
      <c r="B43" s="20"/>
      <c r="C43" s="21">
        <f>IF(B43="","",CHOOSE(WEEKDAY(B43),"Sun","Mon","Tue","Wed","Thu","Fri","Sat"))</f>
        <v>0</v>
      </c>
      <c r="D43" s="22"/>
      <c r="E43" s="22"/>
      <c r="F43" s="22"/>
      <c r="G43" s="22"/>
      <c r="H43" s="23"/>
      <c r="I43" s="22"/>
      <c r="J43" s="24"/>
      <c r="K43" s="25"/>
      <c r="M43" s="26">
        <f>IF(B43="","",B43&amp;"|"&amp;COUNTIF($B$6:B43,B43))</f>
        <v>0</v>
      </c>
      <c r="N43" s="26">
        <f>IF(B43="","",IF(H43="Published","✓ ","")&amp;IF(D43="","",D43&amp;" · ")&amp;F43)</f>
        <v>0</v>
      </c>
    </row>
    <row r="44" spans="2:14">
      <c r="B44" s="20"/>
      <c r="C44" s="21">
        <f>IF(B44="","",CHOOSE(WEEKDAY(B44),"Sun","Mon","Tue","Wed","Thu","Fri","Sat"))</f>
        <v>0</v>
      </c>
      <c r="D44" s="22"/>
      <c r="E44" s="22"/>
      <c r="F44" s="22"/>
      <c r="G44" s="22"/>
      <c r="H44" s="23"/>
      <c r="I44" s="22"/>
      <c r="J44" s="24"/>
      <c r="K44" s="25"/>
      <c r="M44" s="26">
        <f>IF(B44="","",B44&amp;"|"&amp;COUNTIF($B$6:B44,B44))</f>
        <v>0</v>
      </c>
      <c r="N44" s="26">
        <f>IF(B44="","",IF(H44="Published","✓ ","")&amp;IF(D44="","",D44&amp;" · ")&amp;F44)</f>
        <v>0</v>
      </c>
    </row>
    <row r="45" spans="2:14">
      <c r="B45" s="20"/>
      <c r="C45" s="21">
        <f>IF(B45="","",CHOOSE(WEEKDAY(B45),"Sun","Mon","Tue","Wed","Thu","Fri","Sat"))</f>
        <v>0</v>
      </c>
      <c r="D45" s="22"/>
      <c r="E45" s="22"/>
      <c r="F45" s="22"/>
      <c r="G45" s="22"/>
      <c r="H45" s="23"/>
      <c r="I45" s="22"/>
      <c r="J45" s="24"/>
      <c r="K45" s="25"/>
      <c r="M45" s="26">
        <f>IF(B45="","",B45&amp;"|"&amp;COUNTIF($B$6:B45,B45))</f>
        <v>0</v>
      </c>
      <c r="N45" s="26">
        <f>IF(B45="","",IF(H45="Published","✓ ","")&amp;IF(D45="","",D45&amp;" · ")&amp;F45)</f>
        <v>0</v>
      </c>
    </row>
    <row r="46" spans="2:14">
      <c r="B46" s="20"/>
      <c r="C46" s="21">
        <f>IF(B46="","",CHOOSE(WEEKDAY(B46),"Sun","Mon","Tue","Wed","Thu","Fri","Sat"))</f>
        <v>0</v>
      </c>
      <c r="D46" s="22"/>
      <c r="E46" s="22"/>
      <c r="F46" s="22"/>
      <c r="G46" s="22"/>
      <c r="H46" s="23"/>
      <c r="I46" s="22"/>
      <c r="J46" s="24"/>
      <c r="K46" s="25"/>
      <c r="M46" s="26">
        <f>IF(B46="","",B46&amp;"|"&amp;COUNTIF($B$6:B46,B46))</f>
        <v>0</v>
      </c>
      <c r="N46" s="26">
        <f>IF(B46="","",IF(H46="Published","✓ ","")&amp;IF(D46="","",D46&amp;" · ")&amp;F46)</f>
        <v>0</v>
      </c>
    </row>
    <row r="47" spans="2:14">
      <c r="B47" s="20"/>
      <c r="C47" s="21">
        <f>IF(B47="","",CHOOSE(WEEKDAY(B47),"Sun","Mon","Tue","Wed","Thu","Fri","Sat"))</f>
        <v>0</v>
      </c>
      <c r="D47" s="22"/>
      <c r="E47" s="22"/>
      <c r="F47" s="22"/>
      <c r="G47" s="22"/>
      <c r="H47" s="23"/>
      <c r="I47" s="22"/>
      <c r="J47" s="24"/>
      <c r="K47" s="25"/>
      <c r="M47" s="26">
        <f>IF(B47="","",B47&amp;"|"&amp;COUNTIF($B$6:B47,B47))</f>
        <v>0</v>
      </c>
      <c r="N47" s="26">
        <f>IF(B47="","",IF(H47="Published","✓ ","")&amp;IF(D47="","",D47&amp;" · ")&amp;F47)</f>
        <v>0</v>
      </c>
    </row>
    <row r="48" spans="2:14">
      <c r="B48" s="20"/>
      <c r="C48" s="21">
        <f>IF(B48="","",CHOOSE(WEEKDAY(B48),"Sun","Mon","Tue","Wed","Thu","Fri","Sat"))</f>
        <v>0</v>
      </c>
      <c r="D48" s="22"/>
      <c r="E48" s="22"/>
      <c r="F48" s="22"/>
      <c r="G48" s="22"/>
      <c r="H48" s="23"/>
      <c r="I48" s="22"/>
      <c r="J48" s="24"/>
      <c r="K48" s="25"/>
      <c r="M48" s="26">
        <f>IF(B48="","",B48&amp;"|"&amp;COUNTIF($B$6:B48,B48))</f>
        <v>0</v>
      </c>
      <c r="N48" s="26">
        <f>IF(B48="","",IF(H48="Published","✓ ","")&amp;IF(D48="","",D48&amp;" · ")&amp;F48)</f>
        <v>0</v>
      </c>
    </row>
    <row r="49" spans="2:14">
      <c r="B49" s="20"/>
      <c r="C49" s="21">
        <f>IF(B49="","",CHOOSE(WEEKDAY(B49),"Sun","Mon","Tue","Wed","Thu","Fri","Sat"))</f>
        <v>0</v>
      </c>
      <c r="D49" s="22"/>
      <c r="E49" s="22"/>
      <c r="F49" s="22"/>
      <c r="G49" s="22"/>
      <c r="H49" s="23"/>
      <c r="I49" s="22"/>
      <c r="J49" s="24"/>
      <c r="K49" s="25"/>
      <c r="M49" s="26">
        <f>IF(B49="","",B49&amp;"|"&amp;COUNTIF($B$6:B49,B49))</f>
        <v>0</v>
      </c>
      <c r="N49" s="26">
        <f>IF(B49="","",IF(H49="Published","✓ ","")&amp;IF(D49="","",D49&amp;" · ")&amp;F49)</f>
        <v>0</v>
      </c>
    </row>
    <row r="50" spans="2:14">
      <c r="B50" s="20"/>
      <c r="C50" s="21">
        <f>IF(B50="","",CHOOSE(WEEKDAY(B50),"Sun","Mon","Tue","Wed","Thu","Fri","Sat"))</f>
        <v>0</v>
      </c>
      <c r="D50" s="22"/>
      <c r="E50" s="22"/>
      <c r="F50" s="22"/>
      <c r="G50" s="22"/>
      <c r="H50" s="23"/>
      <c r="I50" s="22"/>
      <c r="J50" s="24"/>
      <c r="K50" s="25"/>
      <c r="M50" s="26">
        <f>IF(B50="","",B50&amp;"|"&amp;COUNTIF($B$6:B50,B50))</f>
        <v>0</v>
      </c>
      <c r="N50" s="26">
        <f>IF(B50="","",IF(H50="Published","✓ ","")&amp;IF(D50="","",D50&amp;" · ")&amp;F50)</f>
        <v>0</v>
      </c>
    </row>
    <row r="51" spans="2:14">
      <c r="B51" s="20"/>
      <c r="C51" s="21">
        <f>IF(B51="","",CHOOSE(WEEKDAY(B51),"Sun","Mon","Tue","Wed","Thu","Fri","Sat"))</f>
        <v>0</v>
      </c>
      <c r="D51" s="22"/>
      <c r="E51" s="22"/>
      <c r="F51" s="22"/>
      <c r="G51" s="22"/>
      <c r="H51" s="23"/>
      <c r="I51" s="22"/>
      <c r="J51" s="24"/>
      <c r="K51" s="25"/>
      <c r="M51" s="26">
        <f>IF(B51="","",B51&amp;"|"&amp;COUNTIF($B$6:B51,B51))</f>
        <v>0</v>
      </c>
      <c r="N51" s="26">
        <f>IF(B51="","",IF(H51="Published","✓ ","")&amp;IF(D51="","",D51&amp;" · ")&amp;F51)</f>
        <v>0</v>
      </c>
    </row>
    <row r="52" spans="2:14">
      <c r="B52" s="20"/>
      <c r="C52" s="21">
        <f>IF(B52="","",CHOOSE(WEEKDAY(B52),"Sun","Mon","Tue","Wed","Thu","Fri","Sat"))</f>
        <v>0</v>
      </c>
      <c r="D52" s="22"/>
      <c r="E52" s="22"/>
      <c r="F52" s="22"/>
      <c r="G52" s="22"/>
      <c r="H52" s="23"/>
      <c r="I52" s="22"/>
      <c r="J52" s="24"/>
      <c r="K52" s="25"/>
      <c r="M52" s="26">
        <f>IF(B52="","",B52&amp;"|"&amp;COUNTIF($B$6:B52,B52))</f>
        <v>0</v>
      </c>
      <c r="N52" s="26">
        <f>IF(B52="","",IF(H52="Published","✓ ","")&amp;IF(D52="","",D52&amp;" · ")&amp;F52)</f>
        <v>0</v>
      </c>
    </row>
    <row r="53" spans="2:14">
      <c r="B53" s="20"/>
      <c r="C53" s="21">
        <f>IF(B53="","",CHOOSE(WEEKDAY(B53),"Sun","Mon","Tue","Wed","Thu","Fri","Sat"))</f>
        <v>0</v>
      </c>
      <c r="D53" s="22"/>
      <c r="E53" s="22"/>
      <c r="F53" s="22"/>
      <c r="G53" s="22"/>
      <c r="H53" s="23"/>
      <c r="I53" s="22"/>
      <c r="J53" s="24"/>
      <c r="K53" s="25"/>
      <c r="M53" s="26">
        <f>IF(B53="","",B53&amp;"|"&amp;COUNTIF($B$6:B53,B53))</f>
        <v>0</v>
      </c>
      <c r="N53" s="26">
        <f>IF(B53="","",IF(H53="Published","✓ ","")&amp;IF(D53="","",D53&amp;" · ")&amp;F53)</f>
        <v>0</v>
      </c>
    </row>
    <row r="54" spans="2:14">
      <c r="B54" s="20"/>
      <c r="C54" s="21">
        <f>IF(B54="","",CHOOSE(WEEKDAY(B54),"Sun","Mon","Tue","Wed","Thu","Fri","Sat"))</f>
        <v>0</v>
      </c>
      <c r="D54" s="22"/>
      <c r="E54" s="22"/>
      <c r="F54" s="22"/>
      <c r="G54" s="22"/>
      <c r="H54" s="23"/>
      <c r="I54" s="22"/>
      <c r="J54" s="24"/>
      <c r="K54" s="25"/>
      <c r="M54" s="26">
        <f>IF(B54="","",B54&amp;"|"&amp;COUNTIF($B$6:B54,B54))</f>
        <v>0</v>
      </c>
      <c r="N54" s="26">
        <f>IF(B54="","",IF(H54="Published","✓ ","")&amp;IF(D54="","",D54&amp;" · ")&amp;F54)</f>
        <v>0</v>
      </c>
    </row>
    <row r="55" spans="2:14">
      <c r="B55" s="20"/>
      <c r="C55" s="21">
        <f>IF(B55="","",CHOOSE(WEEKDAY(B55),"Sun","Mon","Tue","Wed","Thu","Fri","Sat"))</f>
        <v>0</v>
      </c>
      <c r="D55" s="22"/>
      <c r="E55" s="22"/>
      <c r="F55" s="22"/>
      <c r="G55" s="22"/>
      <c r="H55" s="23"/>
      <c r="I55" s="22"/>
      <c r="J55" s="24"/>
      <c r="K55" s="25"/>
      <c r="M55" s="26">
        <f>IF(B55="","",B55&amp;"|"&amp;COUNTIF($B$6:B55,B55))</f>
        <v>0</v>
      </c>
      <c r="N55" s="26">
        <f>IF(B55="","",IF(H55="Published","✓ ","")&amp;IF(D55="","",D55&amp;" · ")&amp;F55)</f>
        <v>0</v>
      </c>
    </row>
    <row r="56" spans="2:14">
      <c r="B56" s="20"/>
      <c r="C56" s="21">
        <f>IF(B56="","",CHOOSE(WEEKDAY(B56),"Sun","Mon","Tue","Wed","Thu","Fri","Sat"))</f>
        <v>0</v>
      </c>
      <c r="D56" s="22"/>
      <c r="E56" s="22"/>
      <c r="F56" s="22"/>
      <c r="G56" s="22"/>
      <c r="H56" s="23"/>
      <c r="I56" s="22"/>
      <c r="J56" s="24"/>
      <c r="K56" s="25"/>
      <c r="M56" s="26">
        <f>IF(B56="","",B56&amp;"|"&amp;COUNTIF($B$6:B56,B56))</f>
        <v>0</v>
      </c>
      <c r="N56" s="26">
        <f>IF(B56="","",IF(H56="Published","✓ ","")&amp;IF(D56="","",D56&amp;" · ")&amp;F56)</f>
        <v>0</v>
      </c>
    </row>
    <row r="57" spans="2:14">
      <c r="B57" s="20"/>
      <c r="C57" s="21">
        <f>IF(B57="","",CHOOSE(WEEKDAY(B57),"Sun","Mon","Tue","Wed","Thu","Fri","Sat"))</f>
        <v>0</v>
      </c>
      <c r="D57" s="22"/>
      <c r="E57" s="22"/>
      <c r="F57" s="22"/>
      <c r="G57" s="22"/>
      <c r="H57" s="23"/>
      <c r="I57" s="22"/>
      <c r="J57" s="24"/>
      <c r="K57" s="25"/>
      <c r="M57" s="26">
        <f>IF(B57="","",B57&amp;"|"&amp;COUNTIF($B$6:B57,B57))</f>
        <v>0</v>
      </c>
      <c r="N57" s="26">
        <f>IF(B57="","",IF(H57="Published","✓ ","")&amp;IF(D57="","",D57&amp;" · ")&amp;F57)</f>
        <v>0</v>
      </c>
    </row>
    <row r="58" spans="2:14">
      <c r="B58" s="20"/>
      <c r="C58" s="21">
        <f>IF(B58="","",CHOOSE(WEEKDAY(B58),"Sun","Mon","Tue","Wed","Thu","Fri","Sat"))</f>
        <v>0</v>
      </c>
      <c r="D58" s="22"/>
      <c r="E58" s="22"/>
      <c r="F58" s="22"/>
      <c r="G58" s="22"/>
      <c r="H58" s="23"/>
      <c r="I58" s="22"/>
      <c r="J58" s="24"/>
      <c r="K58" s="25"/>
      <c r="M58" s="26">
        <f>IF(B58="","",B58&amp;"|"&amp;COUNTIF($B$6:B58,B58))</f>
        <v>0</v>
      </c>
      <c r="N58" s="26">
        <f>IF(B58="","",IF(H58="Published","✓ ","")&amp;IF(D58="","",D58&amp;" · ")&amp;F58)</f>
        <v>0</v>
      </c>
    </row>
    <row r="59" spans="2:14">
      <c r="B59" s="20"/>
      <c r="C59" s="21">
        <f>IF(B59="","",CHOOSE(WEEKDAY(B59),"Sun","Mon","Tue","Wed","Thu","Fri","Sat"))</f>
        <v>0</v>
      </c>
      <c r="D59" s="22"/>
      <c r="E59" s="22"/>
      <c r="F59" s="22"/>
      <c r="G59" s="22"/>
      <c r="H59" s="23"/>
      <c r="I59" s="22"/>
      <c r="J59" s="24"/>
      <c r="K59" s="25"/>
      <c r="M59" s="26">
        <f>IF(B59="","",B59&amp;"|"&amp;COUNTIF($B$6:B59,B59))</f>
        <v>0</v>
      </c>
      <c r="N59" s="26">
        <f>IF(B59="","",IF(H59="Published","✓ ","")&amp;IF(D59="","",D59&amp;" · ")&amp;F59)</f>
        <v>0</v>
      </c>
    </row>
    <row r="60" spans="2:14">
      <c r="B60" s="20"/>
      <c r="C60" s="21">
        <f>IF(B60="","",CHOOSE(WEEKDAY(B60),"Sun","Mon","Tue","Wed","Thu","Fri","Sat"))</f>
        <v>0</v>
      </c>
      <c r="D60" s="22"/>
      <c r="E60" s="22"/>
      <c r="F60" s="22"/>
      <c r="G60" s="22"/>
      <c r="H60" s="23"/>
      <c r="I60" s="22"/>
      <c r="J60" s="24"/>
      <c r="K60" s="25"/>
      <c r="M60" s="26">
        <f>IF(B60="","",B60&amp;"|"&amp;COUNTIF($B$6:B60,B60))</f>
        <v>0</v>
      </c>
      <c r="N60" s="26">
        <f>IF(B60="","",IF(H60="Published","✓ ","")&amp;IF(D60="","",D60&amp;" · ")&amp;F60)</f>
        <v>0</v>
      </c>
    </row>
    <row r="61" spans="2:14">
      <c r="B61" s="20"/>
      <c r="C61" s="21">
        <f>IF(B61="","",CHOOSE(WEEKDAY(B61),"Sun","Mon","Tue","Wed","Thu","Fri","Sat"))</f>
        <v>0</v>
      </c>
      <c r="D61" s="22"/>
      <c r="E61" s="22"/>
      <c r="F61" s="22"/>
      <c r="G61" s="22"/>
      <c r="H61" s="23"/>
      <c r="I61" s="22"/>
      <c r="J61" s="24"/>
      <c r="K61" s="25"/>
      <c r="M61" s="26">
        <f>IF(B61="","",B61&amp;"|"&amp;COUNTIF($B$6:B61,B61))</f>
        <v>0</v>
      </c>
      <c r="N61" s="26">
        <f>IF(B61="","",IF(H61="Published","✓ ","")&amp;IF(D61="","",D61&amp;" · ")&amp;F61)</f>
        <v>0</v>
      </c>
    </row>
    <row r="62" spans="2:14">
      <c r="B62" s="20"/>
      <c r="C62" s="21">
        <f>IF(B62="","",CHOOSE(WEEKDAY(B62),"Sun","Mon","Tue","Wed","Thu","Fri","Sat"))</f>
        <v>0</v>
      </c>
      <c r="D62" s="22"/>
      <c r="E62" s="22"/>
      <c r="F62" s="22"/>
      <c r="G62" s="22"/>
      <c r="H62" s="23"/>
      <c r="I62" s="22"/>
      <c r="J62" s="24"/>
      <c r="K62" s="25"/>
      <c r="M62" s="26">
        <f>IF(B62="","",B62&amp;"|"&amp;COUNTIF($B$6:B62,B62))</f>
        <v>0</v>
      </c>
      <c r="N62" s="26">
        <f>IF(B62="","",IF(H62="Published","✓ ","")&amp;IF(D62="","",D62&amp;" · ")&amp;F62)</f>
        <v>0</v>
      </c>
    </row>
    <row r="63" spans="2:14">
      <c r="B63" s="20"/>
      <c r="C63" s="21">
        <f>IF(B63="","",CHOOSE(WEEKDAY(B63),"Sun","Mon","Tue","Wed","Thu","Fri","Sat"))</f>
        <v>0</v>
      </c>
      <c r="D63" s="22"/>
      <c r="E63" s="22"/>
      <c r="F63" s="22"/>
      <c r="G63" s="22"/>
      <c r="H63" s="23"/>
      <c r="I63" s="22"/>
      <c r="J63" s="24"/>
      <c r="K63" s="25"/>
      <c r="M63" s="26">
        <f>IF(B63="","",B63&amp;"|"&amp;COUNTIF($B$6:B63,B63))</f>
        <v>0</v>
      </c>
      <c r="N63" s="26">
        <f>IF(B63="","",IF(H63="Published","✓ ","")&amp;IF(D63="","",D63&amp;" · ")&amp;F63)</f>
        <v>0</v>
      </c>
    </row>
    <row r="64" spans="2:14">
      <c r="B64" s="20"/>
      <c r="C64" s="21">
        <f>IF(B64="","",CHOOSE(WEEKDAY(B64),"Sun","Mon","Tue","Wed","Thu","Fri","Sat"))</f>
        <v>0</v>
      </c>
      <c r="D64" s="22"/>
      <c r="E64" s="22"/>
      <c r="F64" s="22"/>
      <c r="G64" s="22"/>
      <c r="H64" s="23"/>
      <c r="I64" s="22"/>
      <c r="J64" s="24"/>
      <c r="K64" s="25"/>
      <c r="M64" s="26">
        <f>IF(B64="","",B64&amp;"|"&amp;COUNTIF($B$6:B64,B64))</f>
        <v>0</v>
      </c>
      <c r="N64" s="26">
        <f>IF(B64="","",IF(H64="Published","✓ ","")&amp;IF(D64="","",D64&amp;" · ")&amp;F64)</f>
        <v>0</v>
      </c>
    </row>
    <row r="65" spans="2:14">
      <c r="B65" s="20"/>
      <c r="C65" s="21">
        <f>IF(B65="","",CHOOSE(WEEKDAY(B65),"Sun","Mon","Tue","Wed","Thu","Fri","Sat"))</f>
        <v>0</v>
      </c>
      <c r="D65" s="22"/>
      <c r="E65" s="22"/>
      <c r="F65" s="22"/>
      <c r="G65" s="22"/>
      <c r="H65" s="23"/>
      <c r="I65" s="22"/>
      <c r="J65" s="24"/>
      <c r="K65" s="25"/>
      <c r="M65" s="26">
        <f>IF(B65="","",B65&amp;"|"&amp;COUNTIF($B$6:B65,B65))</f>
        <v>0</v>
      </c>
      <c r="N65" s="26">
        <f>IF(B65="","",IF(H65="Published","✓ ","")&amp;IF(D65="","",D65&amp;" · ")&amp;F65)</f>
        <v>0</v>
      </c>
    </row>
    <row r="66" spans="2:14">
      <c r="B66" s="20"/>
      <c r="C66" s="21">
        <f>IF(B66="","",CHOOSE(WEEKDAY(B66),"Sun","Mon","Tue","Wed","Thu","Fri","Sat"))</f>
        <v>0</v>
      </c>
      <c r="D66" s="22"/>
      <c r="E66" s="22"/>
      <c r="F66" s="22"/>
      <c r="G66" s="22"/>
      <c r="H66" s="23"/>
      <c r="I66" s="22"/>
      <c r="J66" s="24"/>
      <c r="K66" s="25"/>
      <c r="M66" s="26">
        <f>IF(B66="","",B66&amp;"|"&amp;COUNTIF($B$6:B66,B66))</f>
        <v>0</v>
      </c>
      <c r="N66" s="26">
        <f>IF(B66="","",IF(H66="Published","✓ ","")&amp;IF(D66="","",D66&amp;" · ")&amp;F66)</f>
        <v>0</v>
      </c>
    </row>
    <row r="67" spans="2:14">
      <c r="B67" s="20"/>
      <c r="C67" s="21">
        <f>IF(B67="","",CHOOSE(WEEKDAY(B67),"Sun","Mon","Tue","Wed","Thu","Fri","Sat"))</f>
        <v>0</v>
      </c>
      <c r="D67" s="22"/>
      <c r="E67" s="22"/>
      <c r="F67" s="22"/>
      <c r="G67" s="22"/>
      <c r="H67" s="23"/>
      <c r="I67" s="22"/>
      <c r="J67" s="24"/>
      <c r="K67" s="25"/>
      <c r="M67" s="26">
        <f>IF(B67="","",B67&amp;"|"&amp;COUNTIF($B$6:B67,B67))</f>
        <v>0</v>
      </c>
      <c r="N67" s="26">
        <f>IF(B67="","",IF(H67="Published","✓ ","")&amp;IF(D67="","",D67&amp;" · ")&amp;F67)</f>
        <v>0</v>
      </c>
    </row>
    <row r="68" spans="2:14">
      <c r="B68" s="20"/>
      <c r="C68" s="21">
        <f>IF(B68="","",CHOOSE(WEEKDAY(B68),"Sun","Mon","Tue","Wed","Thu","Fri","Sat"))</f>
        <v>0</v>
      </c>
      <c r="D68" s="22"/>
      <c r="E68" s="22"/>
      <c r="F68" s="22"/>
      <c r="G68" s="22"/>
      <c r="H68" s="23"/>
      <c r="I68" s="22"/>
      <c r="J68" s="24"/>
      <c r="K68" s="25"/>
      <c r="M68" s="26">
        <f>IF(B68="","",B68&amp;"|"&amp;COUNTIF($B$6:B68,B68))</f>
        <v>0</v>
      </c>
      <c r="N68" s="26">
        <f>IF(B68="","",IF(H68="Published","✓ ","")&amp;IF(D68="","",D68&amp;" · ")&amp;F68)</f>
        <v>0</v>
      </c>
    </row>
    <row r="69" spans="2:14">
      <c r="B69" s="20"/>
      <c r="C69" s="21">
        <f>IF(B69="","",CHOOSE(WEEKDAY(B69),"Sun","Mon","Tue","Wed","Thu","Fri","Sat"))</f>
        <v>0</v>
      </c>
      <c r="D69" s="22"/>
      <c r="E69" s="22"/>
      <c r="F69" s="22"/>
      <c r="G69" s="22"/>
      <c r="H69" s="23"/>
      <c r="I69" s="22"/>
      <c r="J69" s="24"/>
      <c r="K69" s="25"/>
      <c r="M69" s="26">
        <f>IF(B69="","",B69&amp;"|"&amp;COUNTIF($B$6:B69,B69))</f>
        <v>0</v>
      </c>
      <c r="N69" s="26">
        <f>IF(B69="","",IF(H69="Published","✓ ","")&amp;IF(D69="","",D69&amp;" · ")&amp;F69)</f>
        <v>0</v>
      </c>
    </row>
    <row r="70" spans="2:14">
      <c r="B70" s="20"/>
      <c r="C70" s="21">
        <f>IF(B70="","",CHOOSE(WEEKDAY(B70),"Sun","Mon","Tue","Wed","Thu","Fri","Sat"))</f>
        <v>0</v>
      </c>
      <c r="D70" s="22"/>
      <c r="E70" s="22"/>
      <c r="F70" s="22"/>
      <c r="G70" s="22"/>
      <c r="H70" s="23"/>
      <c r="I70" s="22"/>
      <c r="J70" s="24"/>
      <c r="K70" s="25"/>
      <c r="M70" s="26">
        <f>IF(B70="","",B70&amp;"|"&amp;COUNTIF($B$6:B70,B70))</f>
        <v>0</v>
      </c>
      <c r="N70" s="26">
        <f>IF(B70="","",IF(H70="Published","✓ ","")&amp;IF(D70="","",D70&amp;" · ")&amp;F70)</f>
        <v>0</v>
      </c>
    </row>
    <row r="71" spans="2:14">
      <c r="B71" s="20"/>
      <c r="C71" s="21">
        <f>IF(B71="","",CHOOSE(WEEKDAY(B71),"Sun","Mon","Tue","Wed","Thu","Fri","Sat"))</f>
        <v>0</v>
      </c>
      <c r="D71" s="22"/>
      <c r="E71" s="22"/>
      <c r="F71" s="22"/>
      <c r="G71" s="22"/>
      <c r="H71" s="23"/>
      <c r="I71" s="22"/>
      <c r="J71" s="24"/>
      <c r="K71" s="25"/>
      <c r="M71" s="26">
        <f>IF(B71="","",B71&amp;"|"&amp;COUNTIF($B$6:B71,B71))</f>
        <v>0</v>
      </c>
      <c r="N71" s="26">
        <f>IF(B71="","",IF(H71="Published","✓ ","")&amp;IF(D71="","",D71&amp;" · ")&amp;F71)</f>
        <v>0</v>
      </c>
    </row>
    <row r="72" spans="2:14">
      <c r="B72" s="20"/>
      <c r="C72" s="21">
        <f>IF(B72="","",CHOOSE(WEEKDAY(B72),"Sun","Mon","Tue","Wed","Thu","Fri","Sat"))</f>
        <v>0</v>
      </c>
      <c r="D72" s="22"/>
      <c r="E72" s="22"/>
      <c r="F72" s="22"/>
      <c r="G72" s="22"/>
      <c r="H72" s="23"/>
      <c r="I72" s="22"/>
      <c r="J72" s="24"/>
      <c r="K72" s="25"/>
      <c r="M72" s="26">
        <f>IF(B72="","",B72&amp;"|"&amp;COUNTIF($B$6:B72,B72))</f>
        <v>0</v>
      </c>
      <c r="N72" s="26">
        <f>IF(B72="","",IF(H72="Published","✓ ","")&amp;IF(D72="","",D72&amp;" · ")&amp;F72)</f>
        <v>0</v>
      </c>
    </row>
    <row r="73" spans="2:14">
      <c r="B73" s="20"/>
      <c r="C73" s="21">
        <f>IF(B73="","",CHOOSE(WEEKDAY(B73),"Sun","Mon","Tue","Wed","Thu","Fri","Sat"))</f>
        <v>0</v>
      </c>
      <c r="D73" s="22"/>
      <c r="E73" s="22"/>
      <c r="F73" s="22"/>
      <c r="G73" s="22"/>
      <c r="H73" s="23"/>
      <c r="I73" s="22"/>
      <c r="J73" s="24"/>
      <c r="K73" s="25"/>
      <c r="M73" s="26">
        <f>IF(B73="","",B73&amp;"|"&amp;COUNTIF($B$6:B73,B73))</f>
        <v>0</v>
      </c>
      <c r="N73" s="26">
        <f>IF(B73="","",IF(H73="Published","✓ ","")&amp;IF(D73="","",D73&amp;" · ")&amp;F73)</f>
        <v>0</v>
      </c>
    </row>
    <row r="74" spans="2:14">
      <c r="B74" s="20"/>
      <c r="C74" s="21">
        <f>IF(B74="","",CHOOSE(WEEKDAY(B74),"Sun","Mon","Tue","Wed","Thu","Fri","Sat"))</f>
        <v>0</v>
      </c>
      <c r="D74" s="22"/>
      <c r="E74" s="22"/>
      <c r="F74" s="22"/>
      <c r="G74" s="22"/>
      <c r="H74" s="23"/>
      <c r="I74" s="22"/>
      <c r="J74" s="24"/>
      <c r="K74" s="25"/>
      <c r="M74" s="26">
        <f>IF(B74="","",B74&amp;"|"&amp;COUNTIF($B$6:B74,B74))</f>
        <v>0</v>
      </c>
      <c r="N74" s="26">
        <f>IF(B74="","",IF(H74="Published","✓ ","")&amp;IF(D74="","",D74&amp;" · ")&amp;F74)</f>
        <v>0</v>
      </c>
    </row>
    <row r="75" spans="2:14">
      <c r="B75" s="20"/>
      <c r="C75" s="21">
        <f>IF(B75="","",CHOOSE(WEEKDAY(B75),"Sun","Mon","Tue","Wed","Thu","Fri","Sat"))</f>
        <v>0</v>
      </c>
      <c r="D75" s="22"/>
      <c r="E75" s="22"/>
      <c r="F75" s="22"/>
      <c r="G75" s="22"/>
      <c r="H75" s="23"/>
      <c r="I75" s="22"/>
      <c r="J75" s="24"/>
      <c r="K75" s="25"/>
      <c r="M75" s="26">
        <f>IF(B75="","",B75&amp;"|"&amp;COUNTIF($B$6:B75,B75))</f>
        <v>0</v>
      </c>
      <c r="N75" s="26">
        <f>IF(B75="","",IF(H75="Published","✓ ","")&amp;IF(D75="","",D75&amp;" · ")&amp;F75)</f>
        <v>0</v>
      </c>
    </row>
    <row r="76" spans="2:14">
      <c r="B76" s="20"/>
      <c r="C76" s="21">
        <f>IF(B76="","",CHOOSE(WEEKDAY(B76),"Sun","Mon","Tue","Wed","Thu","Fri","Sat"))</f>
        <v>0</v>
      </c>
      <c r="D76" s="22"/>
      <c r="E76" s="22"/>
      <c r="F76" s="22"/>
      <c r="G76" s="22"/>
      <c r="H76" s="23"/>
      <c r="I76" s="22"/>
      <c r="J76" s="24"/>
      <c r="K76" s="25"/>
      <c r="M76" s="26">
        <f>IF(B76="","",B76&amp;"|"&amp;COUNTIF($B$6:B76,B76))</f>
        <v>0</v>
      </c>
      <c r="N76" s="26">
        <f>IF(B76="","",IF(H76="Published","✓ ","")&amp;IF(D76="","",D76&amp;" · ")&amp;F76)</f>
        <v>0</v>
      </c>
    </row>
    <row r="77" spans="2:14">
      <c r="B77" s="20"/>
      <c r="C77" s="21">
        <f>IF(B77="","",CHOOSE(WEEKDAY(B77),"Sun","Mon","Tue","Wed","Thu","Fri","Sat"))</f>
        <v>0</v>
      </c>
      <c r="D77" s="22"/>
      <c r="E77" s="22"/>
      <c r="F77" s="22"/>
      <c r="G77" s="22"/>
      <c r="H77" s="23"/>
      <c r="I77" s="22"/>
      <c r="J77" s="24"/>
      <c r="K77" s="25"/>
      <c r="M77" s="26">
        <f>IF(B77="","",B77&amp;"|"&amp;COUNTIF($B$6:B77,B77))</f>
        <v>0</v>
      </c>
      <c r="N77" s="26">
        <f>IF(B77="","",IF(H77="Published","✓ ","")&amp;IF(D77="","",D77&amp;" · ")&amp;F77)</f>
        <v>0</v>
      </c>
    </row>
    <row r="78" spans="2:14">
      <c r="B78" s="20"/>
      <c r="C78" s="21">
        <f>IF(B78="","",CHOOSE(WEEKDAY(B78),"Sun","Mon","Tue","Wed","Thu","Fri","Sat"))</f>
        <v>0</v>
      </c>
      <c r="D78" s="22"/>
      <c r="E78" s="22"/>
      <c r="F78" s="22"/>
      <c r="G78" s="22"/>
      <c r="H78" s="23"/>
      <c r="I78" s="22"/>
      <c r="J78" s="24"/>
      <c r="K78" s="25"/>
      <c r="M78" s="26">
        <f>IF(B78="","",B78&amp;"|"&amp;COUNTIF($B$6:B78,B78))</f>
        <v>0</v>
      </c>
      <c r="N78" s="26">
        <f>IF(B78="","",IF(H78="Published","✓ ","")&amp;IF(D78="","",D78&amp;" · ")&amp;F78)</f>
        <v>0</v>
      </c>
    </row>
    <row r="79" spans="2:14">
      <c r="B79" s="20"/>
      <c r="C79" s="21">
        <f>IF(B79="","",CHOOSE(WEEKDAY(B79),"Sun","Mon","Tue","Wed","Thu","Fri","Sat"))</f>
        <v>0</v>
      </c>
      <c r="D79" s="22"/>
      <c r="E79" s="22"/>
      <c r="F79" s="22"/>
      <c r="G79" s="22"/>
      <c r="H79" s="23"/>
      <c r="I79" s="22"/>
      <c r="J79" s="24"/>
      <c r="K79" s="25"/>
      <c r="M79" s="26">
        <f>IF(B79="","",B79&amp;"|"&amp;COUNTIF($B$6:B79,B79))</f>
        <v>0</v>
      </c>
      <c r="N79" s="26">
        <f>IF(B79="","",IF(H79="Published","✓ ","")&amp;IF(D79="","",D79&amp;" · ")&amp;F79)</f>
        <v>0</v>
      </c>
    </row>
    <row r="80" spans="2:14">
      <c r="B80" s="20"/>
      <c r="C80" s="21">
        <f>IF(B80="","",CHOOSE(WEEKDAY(B80),"Sun","Mon","Tue","Wed","Thu","Fri","Sat"))</f>
        <v>0</v>
      </c>
      <c r="D80" s="22"/>
      <c r="E80" s="22"/>
      <c r="F80" s="22"/>
      <c r="G80" s="22"/>
      <c r="H80" s="23"/>
      <c r="I80" s="22"/>
      <c r="J80" s="24"/>
      <c r="K80" s="25"/>
      <c r="M80" s="26">
        <f>IF(B80="","",B80&amp;"|"&amp;COUNTIF($B$6:B80,B80))</f>
        <v>0</v>
      </c>
      <c r="N80" s="26">
        <f>IF(B80="","",IF(H80="Published","✓ ","")&amp;IF(D80="","",D80&amp;" · ")&amp;F80)</f>
        <v>0</v>
      </c>
    </row>
    <row r="81" spans="2:14">
      <c r="B81" s="20"/>
      <c r="C81" s="21">
        <f>IF(B81="","",CHOOSE(WEEKDAY(B81),"Sun","Mon","Tue","Wed","Thu","Fri","Sat"))</f>
        <v>0</v>
      </c>
      <c r="D81" s="22"/>
      <c r="E81" s="22"/>
      <c r="F81" s="22"/>
      <c r="G81" s="22"/>
      <c r="H81" s="23"/>
      <c r="I81" s="22"/>
      <c r="J81" s="24"/>
      <c r="K81" s="25"/>
      <c r="M81" s="26">
        <f>IF(B81="","",B81&amp;"|"&amp;COUNTIF($B$6:B81,B81))</f>
        <v>0</v>
      </c>
      <c r="N81" s="26">
        <f>IF(B81="","",IF(H81="Published","✓ ","")&amp;IF(D81="","",D81&amp;" · ")&amp;F81)</f>
        <v>0</v>
      </c>
    </row>
    <row r="82" spans="2:14">
      <c r="B82" s="20"/>
      <c r="C82" s="21">
        <f>IF(B82="","",CHOOSE(WEEKDAY(B82),"Sun","Mon","Tue","Wed","Thu","Fri","Sat"))</f>
        <v>0</v>
      </c>
      <c r="D82" s="22"/>
      <c r="E82" s="22"/>
      <c r="F82" s="22"/>
      <c r="G82" s="22"/>
      <c r="H82" s="23"/>
      <c r="I82" s="22"/>
      <c r="J82" s="24"/>
      <c r="K82" s="25"/>
      <c r="M82" s="26">
        <f>IF(B82="","",B82&amp;"|"&amp;COUNTIF($B$6:B82,B82))</f>
        <v>0</v>
      </c>
      <c r="N82" s="26">
        <f>IF(B82="","",IF(H82="Published","✓ ","")&amp;IF(D82="","",D82&amp;" · ")&amp;F82)</f>
        <v>0</v>
      </c>
    </row>
    <row r="83" spans="2:14">
      <c r="B83" s="20"/>
      <c r="C83" s="21">
        <f>IF(B83="","",CHOOSE(WEEKDAY(B83),"Sun","Mon","Tue","Wed","Thu","Fri","Sat"))</f>
        <v>0</v>
      </c>
      <c r="D83" s="22"/>
      <c r="E83" s="22"/>
      <c r="F83" s="22"/>
      <c r="G83" s="22"/>
      <c r="H83" s="23"/>
      <c r="I83" s="22"/>
      <c r="J83" s="24"/>
      <c r="K83" s="25"/>
      <c r="M83" s="26">
        <f>IF(B83="","",B83&amp;"|"&amp;COUNTIF($B$6:B83,B83))</f>
        <v>0</v>
      </c>
      <c r="N83" s="26">
        <f>IF(B83="","",IF(H83="Published","✓ ","")&amp;IF(D83="","",D83&amp;" · ")&amp;F83)</f>
        <v>0</v>
      </c>
    </row>
    <row r="84" spans="2:14">
      <c r="B84" s="20"/>
      <c r="C84" s="21">
        <f>IF(B84="","",CHOOSE(WEEKDAY(B84),"Sun","Mon","Tue","Wed","Thu","Fri","Sat"))</f>
        <v>0</v>
      </c>
      <c r="D84" s="22"/>
      <c r="E84" s="22"/>
      <c r="F84" s="22"/>
      <c r="G84" s="22"/>
      <c r="H84" s="23"/>
      <c r="I84" s="22"/>
      <c r="J84" s="24"/>
      <c r="K84" s="25"/>
      <c r="M84" s="26">
        <f>IF(B84="","",B84&amp;"|"&amp;COUNTIF($B$6:B84,B84))</f>
        <v>0</v>
      </c>
      <c r="N84" s="26">
        <f>IF(B84="","",IF(H84="Published","✓ ","")&amp;IF(D84="","",D84&amp;" · ")&amp;F84)</f>
        <v>0</v>
      </c>
    </row>
    <row r="85" spans="2:14">
      <c r="B85" s="20"/>
      <c r="C85" s="21">
        <f>IF(B85="","",CHOOSE(WEEKDAY(B85),"Sun","Mon","Tue","Wed","Thu","Fri","Sat"))</f>
        <v>0</v>
      </c>
      <c r="D85" s="22"/>
      <c r="E85" s="22"/>
      <c r="F85" s="22"/>
      <c r="G85" s="22"/>
      <c r="H85" s="23"/>
      <c r="I85" s="22"/>
      <c r="J85" s="24"/>
      <c r="K85" s="25"/>
      <c r="M85" s="26">
        <f>IF(B85="","",B85&amp;"|"&amp;COUNTIF($B$6:B85,B85))</f>
        <v>0</v>
      </c>
      <c r="N85" s="26">
        <f>IF(B85="","",IF(H85="Published","✓ ","")&amp;IF(D85="","",D85&amp;" · ")&amp;F85)</f>
        <v>0</v>
      </c>
    </row>
    <row r="86" spans="2:14">
      <c r="B86" s="20"/>
      <c r="C86" s="21">
        <f>IF(B86="","",CHOOSE(WEEKDAY(B86),"Sun","Mon","Tue","Wed","Thu","Fri","Sat"))</f>
        <v>0</v>
      </c>
      <c r="D86" s="22"/>
      <c r="E86" s="22"/>
      <c r="F86" s="22"/>
      <c r="G86" s="22"/>
      <c r="H86" s="23"/>
      <c r="I86" s="22"/>
      <c r="J86" s="24"/>
      <c r="K86" s="25"/>
      <c r="M86" s="26">
        <f>IF(B86="","",B86&amp;"|"&amp;COUNTIF($B$6:B86,B86))</f>
        <v>0</v>
      </c>
      <c r="N86" s="26">
        <f>IF(B86="","",IF(H86="Published","✓ ","")&amp;IF(D86="","",D86&amp;" · ")&amp;F86)</f>
        <v>0</v>
      </c>
    </row>
    <row r="87" spans="2:14">
      <c r="B87" s="20"/>
      <c r="C87" s="21">
        <f>IF(B87="","",CHOOSE(WEEKDAY(B87),"Sun","Mon","Tue","Wed","Thu","Fri","Sat"))</f>
        <v>0</v>
      </c>
      <c r="D87" s="22"/>
      <c r="E87" s="22"/>
      <c r="F87" s="22"/>
      <c r="G87" s="22"/>
      <c r="H87" s="23"/>
      <c r="I87" s="22"/>
      <c r="J87" s="24"/>
      <c r="K87" s="25"/>
      <c r="M87" s="26">
        <f>IF(B87="","",B87&amp;"|"&amp;COUNTIF($B$6:B87,B87))</f>
        <v>0</v>
      </c>
      <c r="N87" s="26">
        <f>IF(B87="","",IF(H87="Published","✓ ","")&amp;IF(D87="","",D87&amp;" · ")&amp;F87)</f>
        <v>0</v>
      </c>
    </row>
    <row r="88" spans="2:14">
      <c r="B88" s="20"/>
      <c r="C88" s="21">
        <f>IF(B88="","",CHOOSE(WEEKDAY(B88),"Sun","Mon","Tue","Wed","Thu","Fri","Sat"))</f>
        <v>0</v>
      </c>
      <c r="D88" s="22"/>
      <c r="E88" s="22"/>
      <c r="F88" s="22"/>
      <c r="G88" s="22"/>
      <c r="H88" s="23"/>
      <c r="I88" s="22"/>
      <c r="J88" s="24"/>
      <c r="K88" s="25"/>
      <c r="M88" s="26">
        <f>IF(B88="","",B88&amp;"|"&amp;COUNTIF($B$6:B88,B88))</f>
        <v>0</v>
      </c>
      <c r="N88" s="26">
        <f>IF(B88="","",IF(H88="Published","✓ ","")&amp;IF(D88="","",D88&amp;" · ")&amp;F88)</f>
        <v>0</v>
      </c>
    </row>
    <row r="89" spans="2:14">
      <c r="B89" s="20"/>
      <c r="C89" s="21">
        <f>IF(B89="","",CHOOSE(WEEKDAY(B89),"Sun","Mon","Tue","Wed","Thu","Fri","Sat"))</f>
        <v>0</v>
      </c>
      <c r="D89" s="22"/>
      <c r="E89" s="22"/>
      <c r="F89" s="22"/>
      <c r="G89" s="22"/>
      <c r="H89" s="23"/>
      <c r="I89" s="22"/>
      <c r="J89" s="24"/>
      <c r="K89" s="25"/>
      <c r="M89" s="26">
        <f>IF(B89="","",B89&amp;"|"&amp;COUNTIF($B$6:B89,B89))</f>
        <v>0</v>
      </c>
      <c r="N89" s="26">
        <f>IF(B89="","",IF(H89="Published","✓ ","")&amp;IF(D89="","",D89&amp;" · ")&amp;F89)</f>
        <v>0</v>
      </c>
    </row>
    <row r="90" spans="2:14">
      <c r="B90" s="20"/>
      <c r="C90" s="21">
        <f>IF(B90="","",CHOOSE(WEEKDAY(B90),"Sun","Mon","Tue","Wed","Thu","Fri","Sat"))</f>
        <v>0</v>
      </c>
      <c r="D90" s="22"/>
      <c r="E90" s="22"/>
      <c r="F90" s="22"/>
      <c r="G90" s="22"/>
      <c r="H90" s="23"/>
      <c r="I90" s="22"/>
      <c r="J90" s="24"/>
      <c r="K90" s="25"/>
      <c r="M90" s="26">
        <f>IF(B90="","",B90&amp;"|"&amp;COUNTIF($B$6:B90,B90))</f>
        <v>0</v>
      </c>
      <c r="N90" s="26">
        <f>IF(B90="","",IF(H90="Published","✓ ","")&amp;IF(D90="","",D90&amp;" · ")&amp;F90)</f>
        <v>0</v>
      </c>
    </row>
    <row r="91" spans="2:14">
      <c r="B91" s="20"/>
      <c r="C91" s="21">
        <f>IF(B91="","",CHOOSE(WEEKDAY(B91),"Sun","Mon","Tue","Wed","Thu","Fri","Sat"))</f>
        <v>0</v>
      </c>
      <c r="D91" s="22"/>
      <c r="E91" s="22"/>
      <c r="F91" s="22"/>
      <c r="G91" s="22"/>
      <c r="H91" s="23"/>
      <c r="I91" s="22"/>
      <c r="J91" s="24"/>
      <c r="K91" s="25"/>
      <c r="M91" s="26">
        <f>IF(B91="","",B91&amp;"|"&amp;COUNTIF($B$6:B91,B91))</f>
        <v>0</v>
      </c>
      <c r="N91" s="26">
        <f>IF(B91="","",IF(H91="Published","✓ ","")&amp;IF(D91="","",D91&amp;" · ")&amp;F91)</f>
        <v>0</v>
      </c>
    </row>
    <row r="92" spans="2:14">
      <c r="B92" s="20"/>
      <c r="C92" s="21">
        <f>IF(B92="","",CHOOSE(WEEKDAY(B92),"Sun","Mon","Tue","Wed","Thu","Fri","Sat"))</f>
        <v>0</v>
      </c>
      <c r="D92" s="22"/>
      <c r="E92" s="22"/>
      <c r="F92" s="22"/>
      <c r="G92" s="22"/>
      <c r="H92" s="23"/>
      <c r="I92" s="22"/>
      <c r="J92" s="24"/>
      <c r="K92" s="25"/>
      <c r="M92" s="26">
        <f>IF(B92="","",B92&amp;"|"&amp;COUNTIF($B$6:B92,B92))</f>
        <v>0</v>
      </c>
      <c r="N92" s="26">
        <f>IF(B92="","",IF(H92="Published","✓ ","")&amp;IF(D92="","",D92&amp;" · ")&amp;F92)</f>
        <v>0</v>
      </c>
    </row>
    <row r="93" spans="2:14">
      <c r="B93" s="20"/>
      <c r="C93" s="21">
        <f>IF(B93="","",CHOOSE(WEEKDAY(B93),"Sun","Mon","Tue","Wed","Thu","Fri","Sat"))</f>
        <v>0</v>
      </c>
      <c r="D93" s="22"/>
      <c r="E93" s="22"/>
      <c r="F93" s="22"/>
      <c r="G93" s="22"/>
      <c r="H93" s="23"/>
      <c r="I93" s="22"/>
      <c r="J93" s="24"/>
      <c r="K93" s="25"/>
      <c r="M93" s="26">
        <f>IF(B93="","",B93&amp;"|"&amp;COUNTIF($B$6:B93,B93))</f>
        <v>0</v>
      </c>
      <c r="N93" s="26">
        <f>IF(B93="","",IF(H93="Published","✓ ","")&amp;IF(D93="","",D93&amp;" · ")&amp;F93)</f>
        <v>0</v>
      </c>
    </row>
    <row r="94" spans="2:14">
      <c r="B94" s="20"/>
      <c r="C94" s="21">
        <f>IF(B94="","",CHOOSE(WEEKDAY(B94),"Sun","Mon","Tue","Wed","Thu","Fri","Sat"))</f>
        <v>0</v>
      </c>
      <c r="D94" s="22"/>
      <c r="E94" s="22"/>
      <c r="F94" s="22"/>
      <c r="G94" s="22"/>
      <c r="H94" s="23"/>
      <c r="I94" s="22"/>
      <c r="J94" s="24"/>
      <c r="K94" s="25"/>
      <c r="M94" s="26">
        <f>IF(B94="","",B94&amp;"|"&amp;COUNTIF($B$6:B94,B94))</f>
        <v>0</v>
      </c>
      <c r="N94" s="26">
        <f>IF(B94="","",IF(H94="Published","✓ ","")&amp;IF(D94="","",D94&amp;" · ")&amp;F94)</f>
        <v>0</v>
      </c>
    </row>
    <row r="95" spans="2:14">
      <c r="B95" s="20"/>
      <c r="C95" s="21">
        <f>IF(B95="","",CHOOSE(WEEKDAY(B95),"Sun","Mon","Tue","Wed","Thu","Fri","Sat"))</f>
        <v>0</v>
      </c>
      <c r="D95" s="22"/>
      <c r="E95" s="22"/>
      <c r="F95" s="22"/>
      <c r="G95" s="22"/>
      <c r="H95" s="23"/>
      <c r="I95" s="22"/>
      <c r="J95" s="24"/>
      <c r="K95" s="25"/>
      <c r="M95" s="26">
        <f>IF(B95="","",B95&amp;"|"&amp;COUNTIF($B$6:B95,B95))</f>
        <v>0</v>
      </c>
      <c r="N95" s="26">
        <f>IF(B95="","",IF(H95="Published","✓ ","")&amp;IF(D95="","",D95&amp;" · ")&amp;F95)</f>
        <v>0</v>
      </c>
    </row>
    <row r="96" spans="2:14">
      <c r="B96" s="20"/>
      <c r="C96" s="21">
        <f>IF(B96="","",CHOOSE(WEEKDAY(B96),"Sun","Mon","Tue","Wed","Thu","Fri","Sat"))</f>
        <v>0</v>
      </c>
      <c r="D96" s="22"/>
      <c r="E96" s="22"/>
      <c r="F96" s="22"/>
      <c r="G96" s="22"/>
      <c r="H96" s="23"/>
      <c r="I96" s="22"/>
      <c r="J96" s="24"/>
      <c r="K96" s="25"/>
      <c r="M96" s="26">
        <f>IF(B96="","",B96&amp;"|"&amp;COUNTIF($B$6:B96,B96))</f>
        <v>0</v>
      </c>
      <c r="N96" s="26">
        <f>IF(B96="","",IF(H96="Published","✓ ","")&amp;IF(D96="","",D96&amp;" · ")&amp;F96)</f>
        <v>0</v>
      </c>
    </row>
    <row r="97" spans="2:14">
      <c r="B97" s="20"/>
      <c r="C97" s="21">
        <f>IF(B97="","",CHOOSE(WEEKDAY(B97),"Sun","Mon","Tue","Wed","Thu","Fri","Sat"))</f>
        <v>0</v>
      </c>
      <c r="D97" s="22"/>
      <c r="E97" s="22"/>
      <c r="F97" s="22"/>
      <c r="G97" s="22"/>
      <c r="H97" s="23"/>
      <c r="I97" s="22"/>
      <c r="J97" s="24"/>
      <c r="K97" s="25"/>
      <c r="M97" s="26">
        <f>IF(B97="","",B97&amp;"|"&amp;COUNTIF($B$6:B97,B97))</f>
        <v>0</v>
      </c>
      <c r="N97" s="26">
        <f>IF(B97="","",IF(H97="Published","✓ ","")&amp;IF(D97="","",D97&amp;" · ")&amp;F97)</f>
        <v>0</v>
      </c>
    </row>
    <row r="98" spans="2:14">
      <c r="B98" s="20"/>
      <c r="C98" s="21">
        <f>IF(B98="","",CHOOSE(WEEKDAY(B98),"Sun","Mon","Tue","Wed","Thu","Fri","Sat"))</f>
        <v>0</v>
      </c>
      <c r="D98" s="22"/>
      <c r="E98" s="22"/>
      <c r="F98" s="22"/>
      <c r="G98" s="22"/>
      <c r="H98" s="23"/>
      <c r="I98" s="22"/>
      <c r="J98" s="24"/>
      <c r="K98" s="25"/>
      <c r="M98" s="26">
        <f>IF(B98="","",B98&amp;"|"&amp;COUNTIF($B$6:B98,B98))</f>
        <v>0</v>
      </c>
      <c r="N98" s="26">
        <f>IF(B98="","",IF(H98="Published","✓ ","")&amp;IF(D98="","",D98&amp;" · ")&amp;F98)</f>
        <v>0</v>
      </c>
    </row>
    <row r="99" spans="2:14">
      <c r="B99" s="20"/>
      <c r="C99" s="21">
        <f>IF(B99="","",CHOOSE(WEEKDAY(B99),"Sun","Mon","Tue","Wed","Thu","Fri","Sat"))</f>
        <v>0</v>
      </c>
      <c r="D99" s="22"/>
      <c r="E99" s="22"/>
      <c r="F99" s="22"/>
      <c r="G99" s="22"/>
      <c r="H99" s="23"/>
      <c r="I99" s="22"/>
      <c r="J99" s="24"/>
      <c r="K99" s="25"/>
      <c r="M99" s="26">
        <f>IF(B99="","",B99&amp;"|"&amp;COUNTIF($B$6:B99,B99))</f>
        <v>0</v>
      </c>
      <c r="N99" s="26">
        <f>IF(B99="","",IF(H99="Published","✓ ","")&amp;IF(D99="","",D99&amp;" · ")&amp;F99)</f>
        <v>0</v>
      </c>
    </row>
    <row r="100" spans="2:14">
      <c r="B100" s="20"/>
      <c r="C100" s="21">
        <f>IF(B100="","",CHOOSE(WEEKDAY(B100),"Sun","Mon","Tue","Wed","Thu","Fri","Sat"))</f>
        <v>0</v>
      </c>
      <c r="D100" s="22"/>
      <c r="E100" s="22"/>
      <c r="F100" s="22"/>
      <c r="G100" s="22"/>
      <c r="H100" s="23"/>
      <c r="I100" s="22"/>
      <c r="J100" s="24"/>
      <c r="K100" s="25"/>
      <c r="M100" s="26">
        <f>IF(B100="","",B100&amp;"|"&amp;COUNTIF($B$6:B100,B100))</f>
        <v>0</v>
      </c>
      <c r="N100" s="26">
        <f>IF(B100="","",IF(H100="Published","✓ ","")&amp;IF(D100="","",D100&amp;" · ")&amp;F100)</f>
        <v>0</v>
      </c>
    </row>
    <row r="101" spans="2:14">
      <c r="B101" s="20"/>
      <c r="C101" s="21">
        <f>IF(B101="","",CHOOSE(WEEKDAY(B101),"Sun","Mon","Tue","Wed","Thu","Fri","Sat"))</f>
        <v>0</v>
      </c>
      <c r="D101" s="22"/>
      <c r="E101" s="22"/>
      <c r="F101" s="22"/>
      <c r="G101" s="22"/>
      <c r="H101" s="23"/>
      <c r="I101" s="22"/>
      <c r="J101" s="24"/>
      <c r="K101" s="25"/>
      <c r="M101" s="26">
        <f>IF(B101="","",B101&amp;"|"&amp;COUNTIF($B$6:B101,B101))</f>
        <v>0</v>
      </c>
      <c r="N101" s="26">
        <f>IF(B101="","",IF(H101="Published","✓ ","")&amp;IF(D101="","",D101&amp;" · ")&amp;F101)</f>
        <v>0</v>
      </c>
    </row>
    <row r="102" spans="2:14">
      <c r="B102" s="20"/>
      <c r="C102" s="21">
        <f>IF(B102="","",CHOOSE(WEEKDAY(B102),"Sun","Mon","Tue","Wed","Thu","Fri","Sat"))</f>
        <v>0</v>
      </c>
      <c r="D102" s="22"/>
      <c r="E102" s="22"/>
      <c r="F102" s="22"/>
      <c r="G102" s="22"/>
      <c r="H102" s="23"/>
      <c r="I102" s="22"/>
      <c r="J102" s="24"/>
      <c r="K102" s="25"/>
      <c r="M102" s="26">
        <f>IF(B102="","",B102&amp;"|"&amp;COUNTIF($B$6:B102,B102))</f>
        <v>0</v>
      </c>
      <c r="N102" s="26">
        <f>IF(B102="","",IF(H102="Published","✓ ","")&amp;IF(D102="","",D102&amp;" · ")&amp;F102)</f>
        <v>0</v>
      </c>
    </row>
    <row r="103" spans="2:14">
      <c r="B103" s="20"/>
      <c r="C103" s="21">
        <f>IF(B103="","",CHOOSE(WEEKDAY(B103),"Sun","Mon","Tue","Wed","Thu","Fri","Sat"))</f>
        <v>0</v>
      </c>
      <c r="D103" s="22"/>
      <c r="E103" s="22"/>
      <c r="F103" s="22"/>
      <c r="G103" s="22"/>
      <c r="H103" s="23"/>
      <c r="I103" s="22"/>
      <c r="J103" s="24"/>
      <c r="K103" s="25"/>
      <c r="M103" s="26">
        <f>IF(B103="","",B103&amp;"|"&amp;COUNTIF($B$6:B103,B103))</f>
        <v>0</v>
      </c>
      <c r="N103" s="26">
        <f>IF(B103="","",IF(H103="Published","✓ ","")&amp;IF(D103="","",D103&amp;" · ")&amp;F103)</f>
        <v>0</v>
      </c>
    </row>
    <row r="104" spans="2:14">
      <c r="B104" s="20"/>
      <c r="C104" s="21">
        <f>IF(B104="","",CHOOSE(WEEKDAY(B104),"Sun","Mon","Tue","Wed","Thu","Fri","Sat"))</f>
        <v>0</v>
      </c>
      <c r="D104" s="22"/>
      <c r="E104" s="22"/>
      <c r="F104" s="22"/>
      <c r="G104" s="22"/>
      <c r="H104" s="23"/>
      <c r="I104" s="22"/>
      <c r="J104" s="24"/>
      <c r="K104" s="25"/>
      <c r="M104" s="26">
        <f>IF(B104="","",B104&amp;"|"&amp;COUNTIF($B$6:B104,B104))</f>
        <v>0</v>
      </c>
      <c r="N104" s="26">
        <f>IF(B104="","",IF(H104="Published","✓ ","")&amp;IF(D104="","",D104&amp;" · ")&amp;F104)</f>
        <v>0</v>
      </c>
    </row>
    <row r="105" spans="2:14">
      <c r="B105" s="20"/>
      <c r="C105" s="21">
        <f>IF(B105="","",CHOOSE(WEEKDAY(B105),"Sun","Mon","Tue","Wed","Thu","Fri","Sat"))</f>
        <v>0</v>
      </c>
      <c r="D105" s="22"/>
      <c r="E105" s="22"/>
      <c r="F105" s="22"/>
      <c r="G105" s="22"/>
      <c r="H105" s="23"/>
      <c r="I105" s="22"/>
      <c r="J105" s="24"/>
      <c r="K105" s="25"/>
      <c r="M105" s="26">
        <f>IF(B105="","",B105&amp;"|"&amp;COUNTIF($B$6:B105,B105))</f>
        <v>0</v>
      </c>
      <c r="N105" s="26">
        <f>IF(B105="","",IF(H105="Published","✓ ","")&amp;IF(D105="","",D105&amp;" · ")&amp;F105)</f>
        <v>0</v>
      </c>
    </row>
    <row r="106" spans="2:14">
      <c r="B106" s="20"/>
      <c r="C106" s="21">
        <f>IF(B106="","",CHOOSE(WEEKDAY(B106),"Sun","Mon","Tue","Wed","Thu","Fri","Sat"))</f>
        <v>0</v>
      </c>
      <c r="D106" s="22"/>
      <c r="E106" s="22"/>
      <c r="F106" s="22"/>
      <c r="G106" s="22"/>
      <c r="H106" s="23"/>
      <c r="I106" s="22"/>
      <c r="J106" s="24"/>
      <c r="K106" s="25"/>
      <c r="M106" s="26">
        <f>IF(B106="","",B106&amp;"|"&amp;COUNTIF($B$6:B106,B106))</f>
        <v>0</v>
      </c>
      <c r="N106" s="26">
        <f>IF(B106="","",IF(H106="Published","✓ ","")&amp;IF(D106="","",D106&amp;" · ")&amp;F106)</f>
        <v>0</v>
      </c>
    </row>
    <row r="107" spans="2:14">
      <c r="B107" s="20"/>
      <c r="C107" s="21">
        <f>IF(B107="","",CHOOSE(WEEKDAY(B107),"Sun","Mon","Tue","Wed","Thu","Fri","Sat"))</f>
        <v>0</v>
      </c>
      <c r="D107" s="22"/>
      <c r="E107" s="22"/>
      <c r="F107" s="22"/>
      <c r="G107" s="22"/>
      <c r="H107" s="23"/>
      <c r="I107" s="22"/>
      <c r="J107" s="24"/>
      <c r="K107" s="25"/>
      <c r="M107" s="26">
        <f>IF(B107="","",B107&amp;"|"&amp;COUNTIF($B$6:B107,B107))</f>
        <v>0</v>
      </c>
      <c r="N107" s="26">
        <f>IF(B107="","",IF(H107="Published","✓ ","")&amp;IF(D107="","",D107&amp;" · ")&amp;F107)</f>
        <v>0</v>
      </c>
    </row>
    <row r="108" spans="2:14">
      <c r="B108" s="20"/>
      <c r="C108" s="21">
        <f>IF(B108="","",CHOOSE(WEEKDAY(B108),"Sun","Mon","Tue","Wed","Thu","Fri","Sat"))</f>
        <v>0</v>
      </c>
      <c r="D108" s="22"/>
      <c r="E108" s="22"/>
      <c r="F108" s="22"/>
      <c r="G108" s="22"/>
      <c r="H108" s="23"/>
      <c r="I108" s="22"/>
      <c r="J108" s="24"/>
      <c r="K108" s="25"/>
      <c r="M108" s="26">
        <f>IF(B108="","",B108&amp;"|"&amp;COUNTIF($B$6:B108,B108))</f>
        <v>0</v>
      </c>
      <c r="N108" s="26">
        <f>IF(B108="","",IF(H108="Published","✓ ","")&amp;IF(D108="","",D108&amp;" · ")&amp;F108)</f>
        <v>0</v>
      </c>
    </row>
    <row r="109" spans="2:14">
      <c r="B109" s="20"/>
      <c r="C109" s="21">
        <f>IF(B109="","",CHOOSE(WEEKDAY(B109),"Sun","Mon","Tue","Wed","Thu","Fri","Sat"))</f>
        <v>0</v>
      </c>
      <c r="D109" s="22"/>
      <c r="E109" s="22"/>
      <c r="F109" s="22"/>
      <c r="G109" s="22"/>
      <c r="H109" s="23"/>
      <c r="I109" s="22"/>
      <c r="J109" s="24"/>
      <c r="K109" s="25"/>
      <c r="M109" s="26">
        <f>IF(B109="","",B109&amp;"|"&amp;COUNTIF($B$6:B109,B109))</f>
        <v>0</v>
      </c>
      <c r="N109" s="26">
        <f>IF(B109="","",IF(H109="Published","✓ ","")&amp;IF(D109="","",D109&amp;" · ")&amp;F109)</f>
        <v>0</v>
      </c>
    </row>
    <row r="110" spans="2:14">
      <c r="B110" s="20"/>
      <c r="C110" s="21">
        <f>IF(B110="","",CHOOSE(WEEKDAY(B110),"Sun","Mon","Tue","Wed","Thu","Fri","Sat"))</f>
        <v>0</v>
      </c>
      <c r="D110" s="22"/>
      <c r="E110" s="22"/>
      <c r="F110" s="22"/>
      <c r="G110" s="22"/>
      <c r="H110" s="23"/>
      <c r="I110" s="22"/>
      <c r="J110" s="24"/>
      <c r="K110" s="25"/>
      <c r="M110" s="26">
        <f>IF(B110="","",B110&amp;"|"&amp;COUNTIF($B$6:B110,B110))</f>
        <v>0</v>
      </c>
      <c r="N110" s="26">
        <f>IF(B110="","",IF(H110="Published","✓ ","")&amp;IF(D110="","",D110&amp;" · ")&amp;F110)</f>
        <v>0</v>
      </c>
    </row>
    <row r="111" spans="2:14">
      <c r="B111" s="20"/>
      <c r="C111" s="21">
        <f>IF(B111="","",CHOOSE(WEEKDAY(B111),"Sun","Mon","Tue","Wed","Thu","Fri","Sat"))</f>
        <v>0</v>
      </c>
      <c r="D111" s="22"/>
      <c r="E111" s="22"/>
      <c r="F111" s="22"/>
      <c r="G111" s="22"/>
      <c r="H111" s="23"/>
      <c r="I111" s="22"/>
      <c r="J111" s="24"/>
      <c r="K111" s="25"/>
      <c r="M111" s="26">
        <f>IF(B111="","",B111&amp;"|"&amp;COUNTIF($B$6:B111,B111))</f>
        <v>0</v>
      </c>
      <c r="N111" s="26">
        <f>IF(B111="","",IF(H111="Published","✓ ","")&amp;IF(D111="","",D111&amp;" · ")&amp;F111)</f>
        <v>0</v>
      </c>
    </row>
    <row r="112" spans="2:14">
      <c r="B112" s="20"/>
      <c r="C112" s="21">
        <f>IF(B112="","",CHOOSE(WEEKDAY(B112),"Sun","Mon","Tue","Wed","Thu","Fri","Sat"))</f>
        <v>0</v>
      </c>
      <c r="D112" s="22"/>
      <c r="E112" s="22"/>
      <c r="F112" s="22"/>
      <c r="G112" s="22"/>
      <c r="H112" s="23"/>
      <c r="I112" s="22"/>
      <c r="J112" s="24"/>
      <c r="K112" s="25"/>
      <c r="M112" s="26">
        <f>IF(B112="","",B112&amp;"|"&amp;COUNTIF($B$6:B112,B112))</f>
        <v>0</v>
      </c>
      <c r="N112" s="26">
        <f>IF(B112="","",IF(H112="Published","✓ ","")&amp;IF(D112="","",D112&amp;" · ")&amp;F112)</f>
        <v>0</v>
      </c>
    </row>
    <row r="113" spans="2:14">
      <c r="B113" s="20"/>
      <c r="C113" s="21">
        <f>IF(B113="","",CHOOSE(WEEKDAY(B113),"Sun","Mon","Tue","Wed","Thu","Fri","Sat"))</f>
        <v>0</v>
      </c>
      <c r="D113" s="22"/>
      <c r="E113" s="22"/>
      <c r="F113" s="22"/>
      <c r="G113" s="22"/>
      <c r="H113" s="23"/>
      <c r="I113" s="22"/>
      <c r="J113" s="24"/>
      <c r="K113" s="25"/>
      <c r="M113" s="26">
        <f>IF(B113="","",B113&amp;"|"&amp;COUNTIF($B$6:B113,B113))</f>
        <v>0</v>
      </c>
      <c r="N113" s="26">
        <f>IF(B113="","",IF(H113="Published","✓ ","")&amp;IF(D113="","",D113&amp;" · ")&amp;F113)</f>
        <v>0</v>
      </c>
    </row>
    <row r="114" spans="2:14">
      <c r="B114" s="20"/>
      <c r="C114" s="21">
        <f>IF(B114="","",CHOOSE(WEEKDAY(B114),"Sun","Mon","Tue","Wed","Thu","Fri","Sat"))</f>
        <v>0</v>
      </c>
      <c r="D114" s="22"/>
      <c r="E114" s="22"/>
      <c r="F114" s="22"/>
      <c r="G114" s="22"/>
      <c r="H114" s="23"/>
      <c r="I114" s="22"/>
      <c r="J114" s="24"/>
      <c r="K114" s="25"/>
      <c r="M114" s="26">
        <f>IF(B114="","",B114&amp;"|"&amp;COUNTIF($B$6:B114,B114))</f>
        <v>0</v>
      </c>
      <c r="N114" s="26">
        <f>IF(B114="","",IF(H114="Published","✓ ","")&amp;IF(D114="","",D114&amp;" · ")&amp;F114)</f>
        <v>0</v>
      </c>
    </row>
    <row r="115" spans="2:14">
      <c r="B115" s="20"/>
      <c r="C115" s="21">
        <f>IF(B115="","",CHOOSE(WEEKDAY(B115),"Sun","Mon","Tue","Wed","Thu","Fri","Sat"))</f>
        <v>0</v>
      </c>
      <c r="D115" s="22"/>
      <c r="E115" s="22"/>
      <c r="F115" s="22"/>
      <c r="G115" s="22"/>
      <c r="H115" s="23"/>
      <c r="I115" s="22"/>
      <c r="J115" s="24"/>
      <c r="K115" s="25"/>
      <c r="M115" s="26">
        <f>IF(B115="","",B115&amp;"|"&amp;COUNTIF($B$6:B115,B115))</f>
        <v>0</v>
      </c>
      <c r="N115" s="26">
        <f>IF(B115="","",IF(H115="Published","✓ ","")&amp;IF(D115="","",D115&amp;" · ")&amp;F115)</f>
        <v>0</v>
      </c>
    </row>
    <row r="116" spans="2:14">
      <c r="B116" s="20"/>
      <c r="C116" s="21">
        <f>IF(B116="","",CHOOSE(WEEKDAY(B116),"Sun","Mon","Tue","Wed","Thu","Fri","Sat"))</f>
        <v>0</v>
      </c>
      <c r="D116" s="22"/>
      <c r="E116" s="22"/>
      <c r="F116" s="22"/>
      <c r="G116" s="22"/>
      <c r="H116" s="23"/>
      <c r="I116" s="22"/>
      <c r="J116" s="24"/>
      <c r="K116" s="25"/>
      <c r="M116" s="26">
        <f>IF(B116="","",B116&amp;"|"&amp;COUNTIF($B$6:B116,B116))</f>
        <v>0</v>
      </c>
      <c r="N116" s="26">
        <f>IF(B116="","",IF(H116="Published","✓ ","")&amp;IF(D116="","",D116&amp;" · ")&amp;F116)</f>
        <v>0</v>
      </c>
    </row>
    <row r="117" spans="2:14">
      <c r="B117" s="20"/>
      <c r="C117" s="21">
        <f>IF(B117="","",CHOOSE(WEEKDAY(B117),"Sun","Mon","Tue","Wed","Thu","Fri","Sat"))</f>
        <v>0</v>
      </c>
      <c r="D117" s="22"/>
      <c r="E117" s="22"/>
      <c r="F117" s="22"/>
      <c r="G117" s="22"/>
      <c r="H117" s="23"/>
      <c r="I117" s="22"/>
      <c r="J117" s="24"/>
      <c r="K117" s="25"/>
      <c r="M117" s="26">
        <f>IF(B117="","",B117&amp;"|"&amp;COUNTIF($B$6:B117,B117))</f>
        <v>0</v>
      </c>
      <c r="N117" s="26">
        <f>IF(B117="","",IF(H117="Published","✓ ","")&amp;IF(D117="","",D117&amp;" · ")&amp;F117)</f>
        <v>0</v>
      </c>
    </row>
    <row r="118" spans="2:14">
      <c r="B118" s="20"/>
      <c r="C118" s="21">
        <f>IF(B118="","",CHOOSE(WEEKDAY(B118),"Sun","Mon","Tue","Wed","Thu","Fri","Sat"))</f>
        <v>0</v>
      </c>
      <c r="D118" s="22"/>
      <c r="E118" s="22"/>
      <c r="F118" s="22"/>
      <c r="G118" s="22"/>
      <c r="H118" s="23"/>
      <c r="I118" s="22"/>
      <c r="J118" s="24"/>
      <c r="K118" s="25"/>
      <c r="M118" s="26">
        <f>IF(B118="","",B118&amp;"|"&amp;COUNTIF($B$6:B118,B118))</f>
        <v>0</v>
      </c>
      <c r="N118" s="26">
        <f>IF(B118="","",IF(H118="Published","✓ ","")&amp;IF(D118="","",D118&amp;" · ")&amp;F118)</f>
        <v>0</v>
      </c>
    </row>
    <row r="119" spans="2:14">
      <c r="B119" s="20"/>
      <c r="C119" s="21">
        <f>IF(B119="","",CHOOSE(WEEKDAY(B119),"Sun","Mon","Tue","Wed","Thu","Fri","Sat"))</f>
        <v>0</v>
      </c>
      <c r="D119" s="22"/>
      <c r="E119" s="22"/>
      <c r="F119" s="22"/>
      <c r="G119" s="22"/>
      <c r="H119" s="23"/>
      <c r="I119" s="22"/>
      <c r="J119" s="24"/>
      <c r="K119" s="25"/>
      <c r="M119" s="26">
        <f>IF(B119="","",B119&amp;"|"&amp;COUNTIF($B$6:B119,B119))</f>
        <v>0</v>
      </c>
      <c r="N119" s="26">
        <f>IF(B119="","",IF(H119="Published","✓ ","")&amp;IF(D119="","",D119&amp;" · ")&amp;F119)</f>
        <v>0</v>
      </c>
    </row>
    <row r="120" spans="2:14">
      <c r="B120" s="20"/>
      <c r="C120" s="21">
        <f>IF(B120="","",CHOOSE(WEEKDAY(B120),"Sun","Mon","Tue","Wed","Thu","Fri","Sat"))</f>
        <v>0</v>
      </c>
      <c r="D120" s="22"/>
      <c r="E120" s="22"/>
      <c r="F120" s="22"/>
      <c r="G120" s="22"/>
      <c r="H120" s="23"/>
      <c r="I120" s="22"/>
      <c r="J120" s="24"/>
      <c r="K120" s="25"/>
      <c r="M120" s="26">
        <f>IF(B120="","",B120&amp;"|"&amp;COUNTIF($B$6:B120,B120))</f>
        <v>0</v>
      </c>
      <c r="N120" s="26">
        <f>IF(B120="","",IF(H120="Published","✓ ","")&amp;IF(D120="","",D120&amp;" · ")&amp;F120)</f>
        <v>0</v>
      </c>
    </row>
    <row r="121" spans="2:14">
      <c r="B121" s="20"/>
      <c r="C121" s="21">
        <f>IF(B121="","",CHOOSE(WEEKDAY(B121),"Sun","Mon","Tue","Wed","Thu","Fri","Sat"))</f>
        <v>0</v>
      </c>
      <c r="D121" s="22"/>
      <c r="E121" s="22"/>
      <c r="F121" s="22"/>
      <c r="G121" s="22"/>
      <c r="H121" s="23"/>
      <c r="I121" s="22"/>
      <c r="J121" s="24"/>
      <c r="K121" s="25"/>
      <c r="M121" s="26">
        <f>IF(B121="","",B121&amp;"|"&amp;COUNTIF($B$6:B121,B121))</f>
        <v>0</v>
      </c>
      <c r="N121" s="26">
        <f>IF(B121="","",IF(H121="Published","✓ ","")&amp;IF(D121="","",D121&amp;" · ")&amp;F121)</f>
        <v>0</v>
      </c>
    </row>
    <row r="122" spans="2:14">
      <c r="B122" s="20"/>
      <c r="C122" s="21">
        <f>IF(B122="","",CHOOSE(WEEKDAY(B122),"Sun","Mon","Tue","Wed","Thu","Fri","Sat"))</f>
        <v>0</v>
      </c>
      <c r="D122" s="22"/>
      <c r="E122" s="22"/>
      <c r="F122" s="22"/>
      <c r="G122" s="22"/>
      <c r="H122" s="23"/>
      <c r="I122" s="22"/>
      <c r="J122" s="24"/>
      <c r="K122" s="25"/>
      <c r="M122" s="26">
        <f>IF(B122="","",B122&amp;"|"&amp;COUNTIF($B$6:B122,B122))</f>
        <v>0</v>
      </c>
      <c r="N122" s="26">
        <f>IF(B122="","",IF(H122="Published","✓ ","")&amp;IF(D122="","",D122&amp;" · ")&amp;F122)</f>
        <v>0</v>
      </c>
    </row>
    <row r="123" spans="2:14">
      <c r="B123" s="20"/>
      <c r="C123" s="21">
        <f>IF(B123="","",CHOOSE(WEEKDAY(B123),"Sun","Mon","Tue","Wed","Thu","Fri","Sat"))</f>
        <v>0</v>
      </c>
      <c r="D123" s="22"/>
      <c r="E123" s="22"/>
      <c r="F123" s="22"/>
      <c r="G123" s="22"/>
      <c r="H123" s="23"/>
      <c r="I123" s="22"/>
      <c r="J123" s="24"/>
      <c r="K123" s="25"/>
      <c r="M123" s="26">
        <f>IF(B123="","",B123&amp;"|"&amp;COUNTIF($B$6:B123,B123))</f>
        <v>0</v>
      </c>
      <c r="N123" s="26">
        <f>IF(B123="","",IF(H123="Published","✓ ","")&amp;IF(D123="","",D123&amp;" · ")&amp;F123)</f>
        <v>0</v>
      </c>
    </row>
    <row r="124" spans="2:14">
      <c r="B124" s="20"/>
      <c r="C124" s="21">
        <f>IF(B124="","",CHOOSE(WEEKDAY(B124),"Sun","Mon","Tue","Wed","Thu","Fri","Sat"))</f>
        <v>0</v>
      </c>
      <c r="D124" s="22"/>
      <c r="E124" s="22"/>
      <c r="F124" s="22"/>
      <c r="G124" s="22"/>
      <c r="H124" s="23"/>
      <c r="I124" s="22"/>
      <c r="J124" s="24"/>
      <c r="K124" s="25"/>
      <c r="M124" s="26">
        <f>IF(B124="","",B124&amp;"|"&amp;COUNTIF($B$6:B124,B124))</f>
        <v>0</v>
      </c>
      <c r="N124" s="26">
        <f>IF(B124="","",IF(H124="Published","✓ ","")&amp;IF(D124="","",D124&amp;" · ")&amp;F124)</f>
        <v>0</v>
      </c>
    </row>
    <row r="125" spans="2:14">
      <c r="B125" s="20"/>
      <c r="C125" s="21">
        <f>IF(B125="","",CHOOSE(WEEKDAY(B125),"Sun","Mon","Tue","Wed","Thu","Fri","Sat"))</f>
        <v>0</v>
      </c>
      <c r="D125" s="22"/>
      <c r="E125" s="22"/>
      <c r="F125" s="22"/>
      <c r="G125" s="22"/>
      <c r="H125" s="23"/>
      <c r="I125" s="22"/>
      <c r="J125" s="24"/>
      <c r="K125" s="25"/>
      <c r="M125" s="26">
        <f>IF(B125="","",B125&amp;"|"&amp;COUNTIF($B$6:B125,B125))</f>
        <v>0</v>
      </c>
      <c r="N125" s="26">
        <f>IF(B125="","",IF(H125="Published","✓ ","")&amp;IF(D125="","",D125&amp;" · ")&amp;F125)</f>
        <v>0</v>
      </c>
    </row>
    <row r="126" spans="2:14">
      <c r="B126" s="20"/>
      <c r="C126" s="21">
        <f>IF(B126="","",CHOOSE(WEEKDAY(B126),"Sun","Mon","Tue","Wed","Thu","Fri","Sat"))</f>
        <v>0</v>
      </c>
      <c r="D126" s="22"/>
      <c r="E126" s="22"/>
      <c r="F126" s="22"/>
      <c r="G126" s="22"/>
      <c r="H126" s="23"/>
      <c r="I126" s="22"/>
      <c r="J126" s="24"/>
      <c r="K126" s="25"/>
      <c r="M126" s="26">
        <f>IF(B126="","",B126&amp;"|"&amp;COUNTIF($B$6:B126,B126))</f>
        <v>0</v>
      </c>
      <c r="N126" s="26">
        <f>IF(B126="","",IF(H126="Published","✓ ","")&amp;IF(D126="","",D126&amp;" · ")&amp;F126)</f>
        <v>0</v>
      </c>
    </row>
    <row r="127" spans="2:14">
      <c r="B127" s="20"/>
      <c r="C127" s="21">
        <f>IF(B127="","",CHOOSE(WEEKDAY(B127),"Sun","Mon","Tue","Wed","Thu","Fri","Sat"))</f>
        <v>0</v>
      </c>
      <c r="D127" s="22"/>
      <c r="E127" s="22"/>
      <c r="F127" s="22"/>
      <c r="G127" s="22"/>
      <c r="H127" s="23"/>
      <c r="I127" s="22"/>
      <c r="J127" s="24"/>
      <c r="K127" s="25"/>
      <c r="M127" s="26">
        <f>IF(B127="","",B127&amp;"|"&amp;COUNTIF($B$6:B127,B127))</f>
        <v>0</v>
      </c>
      <c r="N127" s="26">
        <f>IF(B127="","",IF(H127="Published","✓ ","")&amp;IF(D127="","",D127&amp;" · ")&amp;F127)</f>
        <v>0</v>
      </c>
    </row>
    <row r="128" spans="2:14">
      <c r="B128" s="20"/>
      <c r="C128" s="21">
        <f>IF(B128="","",CHOOSE(WEEKDAY(B128),"Sun","Mon","Tue","Wed","Thu","Fri","Sat"))</f>
        <v>0</v>
      </c>
      <c r="D128" s="22"/>
      <c r="E128" s="22"/>
      <c r="F128" s="22"/>
      <c r="G128" s="22"/>
      <c r="H128" s="23"/>
      <c r="I128" s="22"/>
      <c r="J128" s="24"/>
      <c r="K128" s="25"/>
      <c r="M128" s="26">
        <f>IF(B128="","",B128&amp;"|"&amp;COUNTIF($B$6:B128,B128))</f>
        <v>0</v>
      </c>
      <c r="N128" s="26">
        <f>IF(B128="","",IF(H128="Published","✓ ","")&amp;IF(D128="","",D128&amp;" · ")&amp;F128)</f>
        <v>0</v>
      </c>
    </row>
    <row r="129" spans="2:14">
      <c r="B129" s="20"/>
      <c r="C129" s="21">
        <f>IF(B129="","",CHOOSE(WEEKDAY(B129),"Sun","Mon","Tue","Wed","Thu","Fri","Sat"))</f>
        <v>0</v>
      </c>
      <c r="D129" s="22"/>
      <c r="E129" s="22"/>
      <c r="F129" s="22"/>
      <c r="G129" s="22"/>
      <c r="H129" s="23"/>
      <c r="I129" s="22"/>
      <c r="J129" s="24"/>
      <c r="K129" s="25"/>
      <c r="M129" s="26">
        <f>IF(B129="","",B129&amp;"|"&amp;COUNTIF($B$6:B129,B129))</f>
        <v>0</v>
      </c>
      <c r="N129" s="26">
        <f>IF(B129="","",IF(H129="Published","✓ ","")&amp;IF(D129="","",D129&amp;" · ")&amp;F129)</f>
        <v>0</v>
      </c>
    </row>
    <row r="130" spans="2:14">
      <c r="B130" s="20"/>
      <c r="C130" s="21">
        <f>IF(B130="","",CHOOSE(WEEKDAY(B130),"Sun","Mon","Tue","Wed","Thu","Fri","Sat"))</f>
        <v>0</v>
      </c>
      <c r="D130" s="22"/>
      <c r="E130" s="22"/>
      <c r="F130" s="22"/>
      <c r="G130" s="22"/>
      <c r="H130" s="23"/>
      <c r="I130" s="22"/>
      <c r="J130" s="24"/>
      <c r="K130" s="25"/>
      <c r="M130" s="26">
        <f>IF(B130="","",B130&amp;"|"&amp;COUNTIF($B$6:B130,B130))</f>
        <v>0</v>
      </c>
      <c r="N130" s="26">
        <f>IF(B130="","",IF(H130="Published","✓ ","")&amp;IF(D130="","",D130&amp;" · ")&amp;F130)</f>
        <v>0</v>
      </c>
    </row>
    <row r="131" spans="2:14">
      <c r="B131" s="20"/>
      <c r="C131" s="21">
        <f>IF(B131="","",CHOOSE(WEEKDAY(B131),"Sun","Mon","Tue","Wed","Thu","Fri","Sat"))</f>
        <v>0</v>
      </c>
      <c r="D131" s="22"/>
      <c r="E131" s="22"/>
      <c r="F131" s="22"/>
      <c r="G131" s="22"/>
      <c r="H131" s="23"/>
      <c r="I131" s="22"/>
      <c r="J131" s="24"/>
      <c r="K131" s="25"/>
      <c r="M131" s="26">
        <f>IF(B131="","",B131&amp;"|"&amp;COUNTIF($B$6:B131,B131))</f>
        <v>0</v>
      </c>
      <c r="N131" s="26">
        <f>IF(B131="","",IF(H131="Published","✓ ","")&amp;IF(D131="","",D131&amp;" · ")&amp;F131)</f>
        <v>0</v>
      </c>
    </row>
    <row r="132" spans="2:14">
      <c r="B132" s="20"/>
      <c r="C132" s="21">
        <f>IF(B132="","",CHOOSE(WEEKDAY(B132),"Sun","Mon","Tue","Wed","Thu","Fri","Sat"))</f>
        <v>0</v>
      </c>
      <c r="D132" s="22"/>
      <c r="E132" s="22"/>
      <c r="F132" s="22"/>
      <c r="G132" s="22"/>
      <c r="H132" s="23"/>
      <c r="I132" s="22"/>
      <c r="J132" s="24"/>
      <c r="K132" s="25"/>
      <c r="M132" s="26">
        <f>IF(B132="","",B132&amp;"|"&amp;COUNTIF($B$6:B132,B132))</f>
        <v>0</v>
      </c>
      <c r="N132" s="26">
        <f>IF(B132="","",IF(H132="Published","✓ ","")&amp;IF(D132="","",D132&amp;" · ")&amp;F132)</f>
        <v>0</v>
      </c>
    </row>
    <row r="133" spans="2:14">
      <c r="B133" s="20"/>
      <c r="C133" s="21">
        <f>IF(B133="","",CHOOSE(WEEKDAY(B133),"Sun","Mon","Tue","Wed","Thu","Fri","Sat"))</f>
        <v>0</v>
      </c>
      <c r="D133" s="22"/>
      <c r="E133" s="22"/>
      <c r="F133" s="22"/>
      <c r="G133" s="22"/>
      <c r="H133" s="23"/>
      <c r="I133" s="22"/>
      <c r="J133" s="24"/>
      <c r="K133" s="25"/>
      <c r="M133" s="26">
        <f>IF(B133="","",B133&amp;"|"&amp;COUNTIF($B$6:B133,B133))</f>
        <v>0</v>
      </c>
      <c r="N133" s="26">
        <f>IF(B133="","",IF(H133="Published","✓ ","")&amp;IF(D133="","",D133&amp;" · ")&amp;F133)</f>
        <v>0</v>
      </c>
    </row>
    <row r="134" spans="2:14">
      <c r="B134" s="20"/>
      <c r="C134" s="21">
        <f>IF(B134="","",CHOOSE(WEEKDAY(B134),"Sun","Mon","Tue","Wed","Thu","Fri","Sat"))</f>
        <v>0</v>
      </c>
      <c r="D134" s="22"/>
      <c r="E134" s="22"/>
      <c r="F134" s="22"/>
      <c r="G134" s="22"/>
      <c r="H134" s="23"/>
      <c r="I134" s="22"/>
      <c r="J134" s="24"/>
      <c r="K134" s="25"/>
      <c r="M134" s="26">
        <f>IF(B134="","",B134&amp;"|"&amp;COUNTIF($B$6:B134,B134))</f>
        <v>0</v>
      </c>
      <c r="N134" s="26">
        <f>IF(B134="","",IF(H134="Published","✓ ","")&amp;IF(D134="","",D134&amp;" · ")&amp;F134)</f>
        <v>0</v>
      </c>
    </row>
    <row r="135" spans="2:14">
      <c r="B135" s="20"/>
      <c r="C135" s="21">
        <f>IF(B135="","",CHOOSE(WEEKDAY(B135),"Sun","Mon","Tue","Wed","Thu","Fri","Sat"))</f>
        <v>0</v>
      </c>
      <c r="D135" s="22"/>
      <c r="E135" s="22"/>
      <c r="F135" s="22"/>
      <c r="G135" s="22"/>
      <c r="H135" s="23"/>
      <c r="I135" s="22"/>
      <c r="J135" s="24"/>
      <c r="K135" s="25"/>
      <c r="M135" s="26">
        <f>IF(B135="","",B135&amp;"|"&amp;COUNTIF($B$6:B135,B135))</f>
        <v>0</v>
      </c>
      <c r="N135" s="26">
        <f>IF(B135="","",IF(H135="Published","✓ ","")&amp;IF(D135="","",D135&amp;" · ")&amp;F135)</f>
        <v>0</v>
      </c>
    </row>
    <row r="136" spans="2:14">
      <c r="B136" s="20"/>
      <c r="C136" s="21">
        <f>IF(B136="","",CHOOSE(WEEKDAY(B136),"Sun","Mon","Tue","Wed","Thu","Fri","Sat"))</f>
        <v>0</v>
      </c>
      <c r="D136" s="22"/>
      <c r="E136" s="22"/>
      <c r="F136" s="22"/>
      <c r="G136" s="22"/>
      <c r="H136" s="23"/>
      <c r="I136" s="22"/>
      <c r="J136" s="24"/>
      <c r="K136" s="25"/>
      <c r="M136" s="26">
        <f>IF(B136="","",B136&amp;"|"&amp;COUNTIF($B$6:B136,B136))</f>
        <v>0</v>
      </c>
      <c r="N136" s="26">
        <f>IF(B136="","",IF(H136="Published","✓ ","")&amp;IF(D136="","",D136&amp;" · ")&amp;F136)</f>
        <v>0</v>
      </c>
    </row>
    <row r="137" spans="2:14">
      <c r="B137" s="20"/>
      <c r="C137" s="21">
        <f>IF(B137="","",CHOOSE(WEEKDAY(B137),"Sun","Mon","Tue","Wed","Thu","Fri","Sat"))</f>
        <v>0</v>
      </c>
      <c r="D137" s="22"/>
      <c r="E137" s="22"/>
      <c r="F137" s="22"/>
      <c r="G137" s="22"/>
      <c r="H137" s="23"/>
      <c r="I137" s="22"/>
      <c r="J137" s="24"/>
      <c r="K137" s="25"/>
      <c r="M137" s="26">
        <f>IF(B137="","",B137&amp;"|"&amp;COUNTIF($B$6:B137,B137))</f>
        <v>0</v>
      </c>
      <c r="N137" s="26">
        <f>IF(B137="","",IF(H137="Published","✓ ","")&amp;IF(D137="","",D137&amp;" · ")&amp;F137)</f>
        <v>0</v>
      </c>
    </row>
    <row r="138" spans="2:14">
      <c r="B138" s="20"/>
      <c r="C138" s="21">
        <f>IF(B138="","",CHOOSE(WEEKDAY(B138),"Sun","Mon","Tue","Wed","Thu","Fri","Sat"))</f>
        <v>0</v>
      </c>
      <c r="D138" s="22"/>
      <c r="E138" s="22"/>
      <c r="F138" s="22"/>
      <c r="G138" s="22"/>
      <c r="H138" s="23"/>
      <c r="I138" s="22"/>
      <c r="J138" s="24"/>
      <c r="K138" s="25"/>
      <c r="M138" s="26">
        <f>IF(B138="","",B138&amp;"|"&amp;COUNTIF($B$6:B138,B138))</f>
        <v>0</v>
      </c>
      <c r="N138" s="26">
        <f>IF(B138="","",IF(H138="Published","✓ ","")&amp;IF(D138="","",D138&amp;" · ")&amp;F138)</f>
        <v>0</v>
      </c>
    </row>
    <row r="139" spans="2:14">
      <c r="B139" s="20"/>
      <c r="C139" s="21">
        <f>IF(B139="","",CHOOSE(WEEKDAY(B139),"Sun","Mon","Tue","Wed","Thu","Fri","Sat"))</f>
        <v>0</v>
      </c>
      <c r="D139" s="22"/>
      <c r="E139" s="22"/>
      <c r="F139" s="22"/>
      <c r="G139" s="22"/>
      <c r="H139" s="23"/>
      <c r="I139" s="22"/>
      <c r="J139" s="24"/>
      <c r="K139" s="25"/>
      <c r="M139" s="26">
        <f>IF(B139="","",B139&amp;"|"&amp;COUNTIF($B$6:B139,B139))</f>
        <v>0</v>
      </c>
      <c r="N139" s="26">
        <f>IF(B139="","",IF(H139="Published","✓ ","")&amp;IF(D139="","",D139&amp;" · ")&amp;F139)</f>
        <v>0</v>
      </c>
    </row>
    <row r="140" spans="2:14">
      <c r="B140" s="20"/>
      <c r="C140" s="21">
        <f>IF(B140="","",CHOOSE(WEEKDAY(B140),"Sun","Mon","Tue","Wed","Thu","Fri","Sat"))</f>
        <v>0</v>
      </c>
      <c r="D140" s="22"/>
      <c r="E140" s="22"/>
      <c r="F140" s="22"/>
      <c r="G140" s="22"/>
      <c r="H140" s="23"/>
      <c r="I140" s="22"/>
      <c r="J140" s="24"/>
      <c r="K140" s="25"/>
      <c r="M140" s="26">
        <f>IF(B140="","",B140&amp;"|"&amp;COUNTIF($B$6:B140,B140))</f>
        <v>0</v>
      </c>
      <c r="N140" s="26">
        <f>IF(B140="","",IF(H140="Published","✓ ","")&amp;IF(D140="","",D140&amp;" · ")&amp;F140)</f>
        <v>0</v>
      </c>
    </row>
    <row r="141" spans="2:14">
      <c r="B141" s="20"/>
      <c r="C141" s="21">
        <f>IF(B141="","",CHOOSE(WEEKDAY(B141),"Sun","Mon","Tue","Wed","Thu","Fri","Sat"))</f>
        <v>0</v>
      </c>
      <c r="D141" s="22"/>
      <c r="E141" s="22"/>
      <c r="F141" s="22"/>
      <c r="G141" s="22"/>
      <c r="H141" s="23"/>
      <c r="I141" s="22"/>
      <c r="J141" s="24"/>
      <c r="K141" s="25"/>
      <c r="M141" s="26">
        <f>IF(B141="","",B141&amp;"|"&amp;COUNTIF($B$6:B141,B141))</f>
        <v>0</v>
      </c>
      <c r="N141" s="26">
        <f>IF(B141="","",IF(H141="Published","✓ ","")&amp;IF(D141="","",D141&amp;" · ")&amp;F141)</f>
        <v>0</v>
      </c>
    </row>
    <row r="142" spans="2:14">
      <c r="B142" s="20"/>
      <c r="C142" s="21">
        <f>IF(B142="","",CHOOSE(WEEKDAY(B142),"Sun","Mon","Tue","Wed","Thu","Fri","Sat"))</f>
        <v>0</v>
      </c>
      <c r="D142" s="22"/>
      <c r="E142" s="22"/>
      <c r="F142" s="22"/>
      <c r="G142" s="22"/>
      <c r="H142" s="23"/>
      <c r="I142" s="22"/>
      <c r="J142" s="24"/>
      <c r="K142" s="25"/>
      <c r="M142" s="26">
        <f>IF(B142="","",B142&amp;"|"&amp;COUNTIF($B$6:B142,B142))</f>
        <v>0</v>
      </c>
      <c r="N142" s="26">
        <f>IF(B142="","",IF(H142="Published","✓ ","")&amp;IF(D142="","",D142&amp;" · ")&amp;F142)</f>
        <v>0</v>
      </c>
    </row>
    <row r="143" spans="2:14">
      <c r="B143" s="20"/>
      <c r="C143" s="21">
        <f>IF(B143="","",CHOOSE(WEEKDAY(B143),"Sun","Mon","Tue","Wed","Thu","Fri","Sat"))</f>
        <v>0</v>
      </c>
      <c r="D143" s="22"/>
      <c r="E143" s="22"/>
      <c r="F143" s="22"/>
      <c r="G143" s="22"/>
      <c r="H143" s="23"/>
      <c r="I143" s="22"/>
      <c r="J143" s="24"/>
      <c r="K143" s="25"/>
      <c r="M143" s="26">
        <f>IF(B143="","",B143&amp;"|"&amp;COUNTIF($B$6:B143,B143))</f>
        <v>0</v>
      </c>
      <c r="N143" s="26">
        <f>IF(B143="","",IF(H143="Published","✓ ","")&amp;IF(D143="","",D143&amp;" · ")&amp;F143)</f>
        <v>0</v>
      </c>
    </row>
    <row r="144" spans="2:14">
      <c r="B144" s="20"/>
      <c r="C144" s="21">
        <f>IF(B144="","",CHOOSE(WEEKDAY(B144),"Sun","Mon","Tue","Wed","Thu","Fri","Sat"))</f>
        <v>0</v>
      </c>
      <c r="D144" s="22"/>
      <c r="E144" s="22"/>
      <c r="F144" s="22"/>
      <c r="G144" s="22"/>
      <c r="H144" s="23"/>
      <c r="I144" s="22"/>
      <c r="J144" s="24"/>
      <c r="K144" s="25"/>
      <c r="M144" s="26">
        <f>IF(B144="","",B144&amp;"|"&amp;COUNTIF($B$6:B144,B144))</f>
        <v>0</v>
      </c>
      <c r="N144" s="26">
        <f>IF(B144="","",IF(H144="Published","✓ ","")&amp;IF(D144="","",D144&amp;" · ")&amp;F144)</f>
        <v>0</v>
      </c>
    </row>
    <row r="145" spans="2:14">
      <c r="B145" s="20"/>
      <c r="C145" s="21">
        <f>IF(B145="","",CHOOSE(WEEKDAY(B145),"Sun","Mon","Tue","Wed","Thu","Fri","Sat"))</f>
        <v>0</v>
      </c>
      <c r="D145" s="22"/>
      <c r="E145" s="22"/>
      <c r="F145" s="22"/>
      <c r="G145" s="22"/>
      <c r="H145" s="23"/>
      <c r="I145" s="22"/>
      <c r="J145" s="24"/>
      <c r="K145" s="25"/>
      <c r="M145" s="26">
        <f>IF(B145="","",B145&amp;"|"&amp;COUNTIF($B$6:B145,B145))</f>
        <v>0</v>
      </c>
      <c r="N145" s="26">
        <f>IF(B145="","",IF(H145="Published","✓ ","")&amp;IF(D145="","",D145&amp;" · ")&amp;F145)</f>
        <v>0</v>
      </c>
    </row>
    <row r="146" spans="2:14">
      <c r="B146" s="20"/>
      <c r="C146" s="21">
        <f>IF(B146="","",CHOOSE(WEEKDAY(B146),"Sun","Mon","Tue","Wed","Thu","Fri","Sat"))</f>
        <v>0</v>
      </c>
      <c r="D146" s="22"/>
      <c r="E146" s="22"/>
      <c r="F146" s="22"/>
      <c r="G146" s="22"/>
      <c r="H146" s="23"/>
      <c r="I146" s="22"/>
      <c r="J146" s="24"/>
      <c r="K146" s="25"/>
      <c r="M146" s="26">
        <f>IF(B146="","",B146&amp;"|"&amp;COUNTIF($B$6:B146,B146))</f>
        <v>0</v>
      </c>
      <c r="N146" s="26">
        <f>IF(B146="","",IF(H146="Published","✓ ","")&amp;IF(D146="","",D146&amp;" · ")&amp;F146)</f>
        <v>0</v>
      </c>
    </row>
    <row r="147" spans="2:14">
      <c r="B147" s="20"/>
      <c r="C147" s="21">
        <f>IF(B147="","",CHOOSE(WEEKDAY(B147),"Sun","Mon","Tue","Wed","Thu","Fri","Sat"))</f>
        <v>0</v>
      </c>
      <c r="D147" s="22"/>
      <c r="E147" s="22"/>
      <c r="F147" s="22"/>
      <c r="G147" s="22"/>
      <c r="H147" s="23"/>
      <c r="I147" s="22"/>
      <c r="J147" s="24"/>
      <c r="K147" s="25"/>
      <c r="M147" s="26">
        <f>IF(B147="","",B147&amp;"|"&amp;COUNTIF($B$6:B147,B147))</f>
        <v>0</v>
      </c>
      <c r="N147" s="26">
        <f>IF(B147="","",IF(H147="Published","✓ ","")&amp;IF(D147="","",D147&amp;" · ")&amp;F147)</f>
        <v>0</v>
      </c>
    </row>
    <row r="148" spans="2:14">
      <c r="B148" s="20"/>
      <c r="C148" s="21">
        <f>IF(B148="","",CHOOSE(WEEKDAY(B148),"Sun","Mon","Tue","Wed","Thu","Fri","Sat"))</f>
        <v>0</v>
      </c>
      <c r="D148" s="22"/>
      <c r="E148" s="22"/>
      <c r="F148" s="22"/>
      <c r="G148" s="22"/>
      <c r="H148" s="23"/>
      <c r="I148" s="22"/>
      <c r="J148" s="24"/>
      <c r="K148" s="25"/>
      <c r="M148" s="26">
        <f>IF(B148="","",B148&amp;"|"&amp;COUNTIF($B$6:B148,B148))</f>
        <v>0</v>
      </c>
      <c r="N148" s="26">
        <f>IF(B148="","",IF(H148="Published","✓ ","")&amp;IF(D148="","",D148&amp;" · ")&amp;F148)</f>
        <v>0</v>
      </c>
    </row>
    <row r="149" spans="2:14">
      <c r="B149" s="20"/>
      <c r="C149" s="21">
        <f>IF(B149="","",CHOOSE(WEEKDAY(B149),"Sun","Mon","Tue","Wed","Thu","Fri","Sat"))</f>
        <v>0</v>
      </c>
      <c r="D149" s="22"/>
      <c r="E149" s="22"/>
      <c r="F149" s="22"/>
      <c r="G149" s="22"/>
      <c r="H149" s="23"/>
      <c r="I149" s="22"/>
      <c r="J149" s="24"/>
      <c r="K149" s="25"/>
      <c r="M149" s="26">
        <f>IF(B149="","",B149&amp;"|"&amp;COUNTIF($B$6:B149,B149))</f>
        <v>0</v>
      </c>
      <c r="N149" s="26">
        <f>IF(B149="","",IF(H149="Published","✓ ","")&amp;IF(D149="","",D149&amp;" · ")&amp;F149)</f>
        <v>0</v>
      </c>
    </row>
    <row r="150" spans="2:14">
      <c r="B150" s="20"/>
      <c r="C150" s="21">
        <f>IF(B150="","",CHOOSE(WEEKDAY(B150),"Sun","Mon","Tue","Wed","Thu","Fri","Sat"))</f>
        <v>0</v>
      </c>
      <c r="D150" s="22"/>
      <c r="E150" s="22"/>
      <c r="F150" s="22"/>
      <c r="G150" s="22"/>
      <c r="H150" s="23"/>
      <c r="I150" s="22"/>
      <c r="J150" s="24"/>
      <c r="K150" s="25"/>
      <c r="M150" s="26">
        <f>IF(B150="","",B150&amp;"|"&amp;COUNTIF($B$6:B150,B150))</f>
        <v>0</v>
      </c>
      <c r="N150" s="26">
        <f>IF(B150="","",IF(H150="Published","✓ ","")&amp;IF(D150="","",D150&amp;" · ")&amp;F150)</f>
        <v>0</v>
      </c>
    </row>
    <row r="151" spans="2:14">
      <c r="B151" s="20"/>
      <c r="C151" s="21">
        <f>IF(B151="","",CHOOSE(WEEKDAY(B151),"Sun","Mon","Tue","Wed","Thu","Fri","Sat"))</f>
        <v>0</v>
      </c>
      <c r="D151" s="22"/>
      <c r="E151" s="22"/>
      <c r="F151" s="22"/>
      <c r="G151" s="22"/>
      <c r="H151" s="23"/>
      <c r="I151" s="22"/>
      <c r="J151" s="24"/>
      <c r="K151" s="25"/>
      <c r="M151" s="26">
        <f>IF(B151="","",B151&amp;"|"&amp;COUNTIF($B$6:B151,B151))</f>
        <v>0</v>
      </c>
      <c r="N151" s="26">
        <f>IF(B151="","",IF(H151="Published","✓ ","")&amp;IF(D151="","",D151&amp;" · ")&amp;F151)</f>
        <v>0</v>
      </c>
    </row>
    <row r="152" spans="2:14">
      <c r="B152" s="20"/>
      <c r="C152" s="21">
        <f>IF(B152="","",CHOOSE(WEEKDAY(B152),"Sun","Mon","Tue","Wed","Thu","Fri","Sat"))</f>
        <v>0</v>
      </c>
      <c r="D152" s="22"/>
      <c r="E152" s="22"/>
      <c r="F152" s="22"/>
      <c r="G152" s="22"/>
      <c r="H152" s="23"/>
      <c r="I152" s="22"/>
      <c r="J152" s="24"/>
      <c r="K152" s="25"/>
      <c r="M152" s="26">
        <f>IF(B152="","",B152&amp;"|"&amp;COUNTIF($B$6:B152,B152))</f>
        <v>0</v>
      </c>
      <c r="N152" s="26">
        <f>IF(B152="","",IF(H152="Published","✓ ","")&amp;IF(D152="","",D152&amp;" · ")&amp;F152)</f>
        <v>0</v>
      </c>
    </row>
    <row r="153" spans="2:14">
      <c r="B153" s="20"/>
      <c r="C153" s="21">
        <f>IF(B153="","",CHOOSE(WEEKDAY(B153),"Sun","Mon","Tue","Wed","Thu","Fri","Sat"))</f>
        <v>0</v>
      </c>
      <c r="D153" s="22"/>
      <c r="E153" s="22"/>
      <c r="F153" s="22"/>
      <c r="G153" s="22"/>
      <c r="H153" s="23"/>
      <c r="I153" s="22"/>
      <c r="J153" s="24"/>
      <c r="K153" s="25"/>
      <c r="M153" s="26">
        <f>IF(B153="","",B153&amp;"|"&amp;COUNTIF($B$6:B153,B153))</f>
        <v>0</v>
      </c>
      <c r="N153" s="26">
        <f>IF(B153="","",IF(H153="Published","✓ ","")&amp;IF(D153="","",D153&amp;" · ")&amp;F153)</f>
        <v>0</v>
      </c>
    </row>
    <row r="154" spans="2:14">
      <c r="B154" s="20"/>
      <c r="C154" s="21">
        <f>IF(B154="","",CHOOSE(WEEKDAY(B154),"Sun","Mon","Tue","Wed","Thu","Fri","Sat"))</f>
        <v>0</v>
      </c>
      <c r="D154" s="22"/>
      <c r="E154" s="22"/>
      <c r="F154" s="22"/>
      <c r="G154" s="22"/>
      <c r="H154" s="23"/>
      <c r="I154" s="22"/>
      <c r="J154" s="24"/>
      <c r="K154" s="25"/>
      <c r="M154" s="26">
        <f>IF(B154="","",B154&amp;"|"&amp;COUNTIF($B$6:B154,B154))</f>
        <v>0</v>
      </c>
      <c r="N154" s="26">
        <f>IF(B154="","",IF(H154="Published","✓ ","")&amp;IF(D154="","",D154&amp;" · ")&amp;F154)</f>
        <v>0</v>
      </c>
    </row>
    <row r="155" spans="2:14">
      <c r="B155" s="20"/>
      <c r="C155" s="21">
        <f>IF(B155="","",CHOOSE(WEEKDAY(B155),"Sun","Mon","Tue","Wed","Thu","Fri","Sat"))</f>
        <v>0</v>
      </c>
      <c r="D155" s="22"/>
      <c r="E155" s="22"/>
      <c r="F155" s="22"/>
      <c r="G155" s="22"/>
      <c r="H155" s="23"/>
      <c r="I155" s="22"/>
      <c r="J155" s="24"/>
      <c r="K155" s="25"/>
      <c r="M155" s="26">
        <f>IF(B155="","",B155&amp;"|"&amp;COUNTIF($B$6:B155,B155))</f>
        <v>0</v>
      </c>
      <c r="N155" s="26">
        <f>IF(B155="","",IF(H155="Published","✓ ","")&amp;IF(D155="","",D155&amp;" · ")&amp;F155)</f>
        <v>0</v>
      </c>
    </row>
    <row r="156" spans="2:14">
      <c r="B156" s="20"/>
      <c r="C156" s="21">
        <f>IF(B156="","",CHOOSE(WEEKDAY(B156),"Sun","Mon","Tue","Wed","Thu","Fri","Sat"))</f>
        <v>0</v>
      </c>
      <c r="D156" s="22"/>
      <c r="E156" s="22"/>
      <c r="F156" s="22"/>
      <c r="G156" s="22"/>
      <c r="H156" s="23"/>
      <c r="I156" s="22"/>
      <c r="J156" s="24"/>
      <c r="K156" s="25"/>
      <c r="M156" s="26">
        <f>IF(B156="","",B156&amp;"|"&amp;COUNTIF($B$6:B156,B156))</f>
        <v>0</v>
      </c>
      <c r="N156" s="26">
        <f>IF(B156="","",IF(H156="Published","✓ ","")&amp;IF(D156="","",D156&amp;" · ")&amp;F156)</f>
        <v>0</v>
      </c>
    </row>
    <row r="157" spans="2:14">
      <c r="B157" s="20"/>
      <c r="C157" s="21">
        <f>IF(B157="","",CHOOSE(WEEKDAY(B157),"Sun","Mon","Tue","Wed","Thu","Fri","Sat"))</f>
        <v>0</v>
      </c>
      <c r="D157" s="22"/>
      <c r="E157" s="22"/>
      <c r="F157" s="22"/>
      <c r="G157" s="22"/>
      <c r="H157" s="23"/>
      <c r="I157" s="22"/>
      <c r="J157" s="24"/>
      <c r="K157" s="25"/>
      <c r="M157" s="26">
        <f>IF(B157="","",B157&amp;"|"&amp;COUNTIF($B$6:B157,B157))</f>
        <v>0</v>
      </c>
      <c r="N157" s="26">
        <f>IF(B157="","",IF(H157="Published","✓ ","")&amp;IF(D157="","",D157&amp;" · ")&amp;F157)</f>
        <v>0</v>
      </c>
    </row>
    <row r="158" spans="2:14">
      <c r="B158" s="20"/>
      <c r="C158" s="21">
        <f>IF(B158="","",CHOOSE(WEEKDAY(B158),"Sun","Mon","Tue","Wed","Thu","Fri","Sat"))</f>
        <v>0</v>
      </c>
      <c r="D158" s="22"/>
      <c r="E158" s="22"/>
      <c r="F158" s="22"/>
      <c r="G158" s="22"/>
      <c r="H158" s="23"/>
      <c r="I158" s="22"/>
      <c r="J158" s="24"/>
      <c r="K158" s="25"/>
      <c r="M158" s="26">
        <f>IF(B158="","",B158&amp;"|"&amp;COUNTIF($B$6:B158,B158))</f>
        <v>0</v>
      </c>
      <c r="N158" s="26">
        <f>IF(B158="","",IF(H158="Published","✓ ","")&amp;IF(D158="","",D158&amp;" · ")&amp;F158)</f>
        <v>0</v>
      </c>
    </row>
    <row r="159" spans="2:14">
      <c r="B159" s="20"/>
      <c r="C159" s="21">
        <f>IF(B159="","",CHOOSE(WEEKDAY(B159),"Sun","Mon","Tue","Wed","Thu","Fri","Sat"))</f>
        <v>0</v>
      </c>
      <c r="D159" s="22"/>
      <c r="E159" s="22"/>
      <c r="F159" s="22"/>
      <c r="G159" s="22"/>
      <c r="H159" s="23"/>
      <c r="I159" s="22"/>
      <c r="J159" s="24"/>
      <c r="K159" s="25"/>
      <c r="M159" s="26">
        <f>IF(B159="","",B159&amp;"|"&amp;COUNTIF($B$6:B159,B159))</f>
        <v>0</v>
      </c>
      <c r="N159" s="26">
        <f>IF(B159="","",IF(H159="Published","✓ ","")&amp;IF(D159="","",D159&amp;" · ")&amp;F159)</f>
        <v>0</v>
      </c>
    </row>
    <row r="160" spans="2:14">
      <c r="B160" s="20"/>
      <c r="C160" s="21">
        <f>IF(B160="","",CHOOSE(WEEKDAY(B160),"Sun","Mon","Tue","Wed","Thu","Fri","Sat"))</f>
        <v>0</v>
      </c>
      <c r="D160" s="22"/>
      <c r="E160" s="22"/>
      <c r="F160" s="22"/>
      <c r="G160" s="22"/>
      <c r="H160" s="23"/>
      <c r="I160" s="22"/>
      <c r="J160" s="24"/>
      <c r="K160" s="25"/>
      <c r="M160" s="26">
        <f>IF(B160="","",B160&amp;"|"&amp;COUNTIF($B$6:B160,B160))</f>
        <v>0</v>
      </c>
      <c r="N160" s="26">
        <f>IF(B160="","",IF(H160="Published","✓ ","")&amp;IF(D160="","",D160&amp;" · ")&amp;F160)</f>
        <v>0</v>
      </c>
    </row>
    <row r="161" spans="2:14">
      <c r="B161" s="20"/>
      <c r="C161" s="21">
        <f>IF(B161="","",CHOOSE(WEEKDAY(B161),"Sun","Mon","Tue","Wed","Thu","Fri","Sat"))</f>
        <v>0</v>
      </c>
      <c r="D161" s="22"/>
      <c r="E161" s="22"/>
      <c r="F161" s="22"/>
      <c r="G161" s="22"/>
      <c r="H161" s="23"/>
      <c r="I161" s="22"/>
      <c r="J161" s="24"/>
      <c r="K161" s="25"/>
      <c r="M161" s="26">
        <f>IF(B161="","",B161&amp;"|"&amp;COUNTIF($B$6:B161,B161))</f>
        <v>0</v>
      </c>
      <c r="N161" s="26">
        <f>IF(B161="","",IF(H161="Published","✓ ","")&amp;IF(D161="","",D161&amp;" · ")&amp;F161)</f>
        <v>0</v>
      </c>
    </row>
    <row r="162" spans="2:14">
      <c r="B162" s="20"/>
      <c r="C162" s="21">
        <f>IF(B162="","",CHOOSE(WEEKDAY(B162),"Sun","Mon","Tue","Wed","Thu","Fri","Sat"))</f>
        <v>0</v>
      </c>
      <c r="D162" s="22"/>
      <c r="E162" s="22"/>
      <c r="F162" s="22"/>
      <c r="G162" s="22"/>
      <c r="H162" s="23"/>
      <c r="I162" s="22"/>
      <c r="J162" s="24"/>
      <c r="K162" s="25"/>
      <c r="M162" s="26">
        <f>IF(B162="","",B162&amp;"|"&amp;COUNTIF($B$6:B162,B162))</f>
        <v>0</v>
      </c>
      <c r="N162" s="26">
        <f>IF(B162="","",IF(H162="Published","✓ ","")&amp;IF(D162="","",D162&amp;" · ")&amp;F162)</f>
        <v>0</v>
      </c>
    </row>
    <row r="163" spans="2:14">
      <c r="B163" s="20"/>
      <c r="C163" s="21">
        <f>IF(B163="","",CHOOSE(WEEKDAY(B163),"Sun","Mon","Tue","Wed","Thu","Fri","Sat"))</f>
        <v>0</v>
      </c>
      <c r="D163" s="22"/>
      <c r="E163" s="22"/>
      <c r="F163" s="22"/>
      <c r="G163" s="22"/>
      <c r="H163" s="23"/>
      <c r="I163" s="22"/>
      <c r="J163" s="24"/>
      <c r="K163" s="25"/>
      <c r="M163" s="26">
        <f>IF(B163="","",B163&amp;"|"&amp;COUNTIF($B$6:B163,B163))</f>
        <v>0</v>
      </c>
      <c r="N163" s="26">
        <f>IF(B163="","",IF(H163="Published","✓ ","")&amp;IF(D163="","",D163&amp;" · ")&amp;F163)</f>
        <v>0</v>
      </c>
    </row>
    <row r="164" spans="2:14">
      <c r="B164" s="20"/>
      <c r="C164" s="21">
        <f>IF(B164="","",CHOOSE(WEEKDAY(B164),"Sun","Mon","Tue","Wed","Thu","Fri","Sat"))</f>
        <v>0</v>
      </c>
      <c r="D164" s="22"/>
      <c r="E164" s="22"/>
      <c r="F164" s="22"/>
      <c r="G164" s="22"/>
      <c r="H164" s="23"/>
      <c r="I164" s="22"/>
      <c r="J164" s="24"/>
      <c r="K164" s="25"/>
      <c r="M164" s="26">
        <f>IF(B164="","",B164&amp;"|"&amp;COUNTIF($B$6:B164,B164))</f>
        <v>0</v>
      </c>
      <c r="N164" s="26">
        <f>IF(B164="","",IF(H164="Published","✓ ","")&amp;IF(D164="","",D164&amp;" · ")&amp;F164)</f>
        <v>0</v>
      </c>
    </row>
    <row r="165" spans="2:14">
      <c r="B165" s="20"/>
      <c r="C165" s="21">
        <f>IF(B165="","",CHOOSE(WEEKDAY(B165),"Sun","Mon","Tue","Wed","Thu","Fri","Sat"))</f>
        <v>0</v>
      </c>
      <c r="D165" s="22"/>
      <c r="E165" s="22"/>
      <c r="F165" s="22"/>
      <c r="G165" s="22"/>
      <c r="H165" s="23"/>
      <c r="I165" s="22"/>
      <c r="J165" s="24"/>
      <c r="K165" s="25"/>
      <c r="M165" s="26">
        <f>IF(B165="","",B165&amp;"|"&amp;COUNTIF($B$6:B165,B165))</f>
        <v>0</v>
      </c>
      <c r="N165" s="26">
        <f>IF(B165="","",IF(H165="Published","✓ ","")&amp;IF(D165="","",D165&amp;" · ")&amp;F165)</f>
        <v>0</v>
      </c>
    </row>
    <row r="166" spans="2:14">
      <c r="B166" s="20"/>
      <c r="C166" s="21">
        <f>IF(B166="","",CHOOSE(WEEKDAY(B166),"Sun","Mon","Tue","Wed","Thu","Fri","Sat"))</f>
        <v>0</v>
      </c>
      <c r="D166" s="22"/>
      <c r="E166" s="22"/>
      <c r="F166" s="22"/>
      <c r="G166" s="22"/>
      <c r="H166" s="23"/>
      <c r="I166" s="22"/>
      <c r="J166" s="24"/>
      <c r="K166" s="25"/>
      <c r="M166" s="26">
        <f>IF(B166="","",B166&amp;"|"&amp;COUNTIF($B$6:B166,B166))</f>
        <v>0</v>
      </c>
      <c r="N166" s="26">
        <f>IF(B166="","",IF(H166="Published","✓ ","")&amp;IF(D166="","",D166&amp;" · ")&amp;F166)</f>
        <v>0</v>
      </c>
    </row>
    <row r="167" spans="2:14">
      <c r="B167" s="20"/>
      <c r="C167" s="21">
        <f>IF(B167="","",CHOOSE(WEEKDAY(B167),"Sun","Mon","Tue","Wed","Thu","Fri","Sat"))</f>
        <v>0</v>
      </c>
      <c r="D167" s="22"/>
      <c r="E167" s="22"/>
      <c r="F167" s="22"/>
      <c r="G167" s="22"/>
      <c r="H167" s="23"/>
      <c r="I167" s="22"/>
      <c r="J167" s="24"/>
      <c r="K167" s="25"/>
      <c r="M167" s="26">
        <f>IF(B167="","",B167&amp;"|"&amp;COUNTIF($B$6:B167,B167))</f>
        <v>0</v>
      </c>
      <c r="N167" s="26">
        <f>IF(B167="","",IF(H167="Published","✓ ","")&amp;IF(D167="","",D167&amp;" · ")&amp;F167)</f>
        <v>0</v>
      </c>
    </row>
    <row r="168" spans="2:14">
      <c r="B168" s="20"/>
      <c r="C168" s="21">
        <f>IF(B168="","",CHOOSE(WEEKDAY(B168),"Sun","Mon","Tue","Wed","Thu","Fri","Sat"))</f>
        <v>0</v>
      </c>
      <c r="D168" s="22"/>
      <c r="E168" s="22"/>
      <c r="F168" s="22"/>
      <c r="G168" s="22"/>
      <c r="H168" s="23"/>
      <c r="I168" s="22"/>
      <c r="J168" s="24"/>
      <c r="K168" s="25"/>
      <c r="M168" s="26">
        <f>IF(B168="","",B168&amp;"|"&amp;COUNTIF($B$6:B168,B168))</f>
        <v>0</v>
      </c>
      <c r="N168" s="26">
        <f>IF(B168="","",IF(H168="Published","✓ ","")&amp;IF(D168="","",D168&amp;" · ")&amp;F168)</f>
        <v>0</v>
      </c>
    </row>
    <row r="169" spans="2:14">
      <c r="B169" s="20"/>
      <c r="C169" s="21">
        <f>IF(B169="","",CHOOSE(WEEKDAY(B169),"Sun","Mon","Tue","Wed","Thu","Fri","Sat"))</f>
        <v>0</v>
      </c>
      <c r="D169" s="22"/>
      <c r="E169" s="22"/>
      <c r="F169" s="22"/>
      <c r="G169" s="22"/>
      <c r="H169" s="23"/>
      <c r="I169" s="22"/>
      <c r="J169" s="24"/>
      <c r="K169" s="25"/>
      <c r="M169" s="26">
        <f>IF(B169="","",B169&amp;"|"&amp;COUNTIF($B$6:B169,B169))</f>
        <v>0</v>
      </c>
      <c r="N169" s="26">
        <f>IF(B169="","",IF(H169="Published","✓ ","")&amp;IF(D169="","",D169&amp;" · ")&amp;F169)</f>
        <v>0</v>
      </c>
    </row>
    <row r="170" spans="2:14">
      <c r="B170" s="20"/>
      <c r="C170" s="21">
        <f>IF(B170="","",CHOOSE(WEEKDAY(B170),"Sun","Mon","Tue","Wed","Thu","Fri","Sat"))</f>
        <v>0</v>
      </c>
      <c r="D170" s="22"/>
      <c r="E170" s="22"/>
      <c r="F170" s="22"/>
      <c r="G170" s="22"/>
      <c r="H170" s="23"/>
      <c r="I170" s="22"/>
      <c r="J170" s="24"/>
      <c r="K170" s="25"/>
      <c r="M170" s="26">
        <f>IF(B170="","",B170&amp;"|"&amp;COUNTIF($B$6:B170,B170))</f>
        <v>0</v>
      </c>
      <c r="N170" s="26">
        <f>IF(B170="","",IF(H170="Published","✓ ","")&amp;IF(D170="","",D170&amp;" · ")&amp;F170)</f>
        <v>0</v>
      </c>
    </row>
    <row r="171" spans="2:14">
      <c r="B171" s="20"/>
      <c r="C171" s="21">
        <f>IF(B171="","",CHOOSE(WEEKDAY(B171),"Sun","Mon","Tue","Wed","Thu","Fri","Sat"))</f>
        <v>0</v>
      </c>
      <c r="D171" s="22"/>
      <c r="E171" s="22"/>
      <c r="F171" s="22"/>
      <c r="G171" s="22"/>
      <c r="H171" s="23"/>
      <c r="I171" s="22"/>
      <c r="J171" s="24"/>
      <c r="K171" s="25"/>
      <c r="M171" s="26">
        <f>IF(B171="","",B171&amp;"|"&amp;COUNTIF($B$6:B171,B171))</f>
        <v>0</v>
      </c>
      <c r="N171" s="26">
        <f>IF(B171="","",IF(H171="Published","✓ ","")&amp;IF(D171="","",D171&amp;" · ")&amp;F171)</f>
        <v>0</v>
      </c>
    </row>
    <row r="172" spans="2:14">
      <c r="B172" s="20"/>
      <c r="C172" s="21">
        <f>IF(B172="","",CHOOSE(WEEKDAY(B172),"Sun","Mon","Tue","Wed","Thu","Fri","Sat"))</f>
        <v>0</v>
      </c>
      <c r="D172" s="22"/>
      <c r="E172" s="22"/>
      <c r="F172" s="22"/>
      <c r="G172" s="22"/>
      <c r="H172" s="23"/>
      <c r="I172" s="22"/>
      <c r="J172" s="24"/>
      <c r="K172" s="25"/>
      <c r="M172" s="26">
        <f>IF(B172="","",B172&amp;"|"&amp;COUNTIF($B$6:B172,B172))</f>
        <v>0</v>
      </c>
      <c r="N172" s="26">
        <f>IF(B172="","",IF(H172="Published","✓ ","")&amp;IF(D172="","",D172&amp;" · ")&amp;F172)</f>
        <v>0</v>
      </c>
    </row>
    <row r="173" spans="2:14">
      <c r="B173" s="20"/>
      <c r="C173" s="21">
        <f>IF(B173="","",CHOOSE(WEEKDAY(B173),"Sun","Mon","Tue","Wed","Thu","Fri","Sat"))</f>
        <v>0</v>
      </c>
      <c r="D173" s="22"/>
      <c r="E173" s="22"/>
      <c r="F173" s="22"/>
      <c r="G173" s="22"/>
      <c r="H173" s="23"/>
      <c r="I173" s="22"/>
      <c r="J173" s="24"/>
      <c r="K173" s="25"/>
      <c r="M173" s="26">
        <f>IF(B173="","",B173&amp;"|"&amp;COUNTIF($B$6:B173,B173))</f>
        <v>0</v>
      </c>
      <c r="N173" s="26">
        <f>IF(B173="","",IF(H173="Published","✓ ","")&amp;IF(D173="","",D173&amp;" · ")&amp;F173)</f>
        <v>0</v>
      </c>
    </row>
    <row r="174" spans="2:14">
      <c r="B174" s="20"/>
      <c r="C174" s="21">
        <f>IF(B174="","",CHOOSE(WEEKDAY(B174),"Sun","Mon","Tue","Wed","Thu","Fri","Sat"))</f>
        <v>0</v>
      </c>
      <c r="D174" s="22"/>
      <c r="E174" s="22"/>
      <c r="F174" s="22"/>
      <c r="G174" s="22"/>
      <c r="H174" s="23"/>
      <c r="I174" s="22"/>
      <c r="J174" s="24"/>
      <c r="K174" s="25"/>
      <c r="M174" s="26">
        <f>IF(B174="","",B174&amp;"|"&amp;COUNTIF($B$6:B174,B174))</f>
        <v>0</v>
      </c>
      <c r="N174" s="26">
        <f>IF(B174="","",IF(H174="Published","✓ ","")&amp;IF(D174="","",D174&amp;" · ")&amp;F174)</f>
        <v>0</v>
      </c>
    </row>
    <row r="175" spans="2:14">
      <c r="B175" s="20"/>
      <c r="C175" s="21">
        <f>IF(B175="","",CHOOSE(WEEKDAY(B175),"Sun","Mon","Tue","Wed","Thu","Fri","Sat"))</f>
        <v>0</v>
      </c>
      <c r="D175" s="22"/>
      <c r="E175" s="22"/>
      <c r="F175" s="22"/>
      <c r="G175" s="22"/>
      <c r="H175" s="23"/>
      <c r="I175" s="22"/>
      <c r="J175" s="24"/>
      <c r="K175" s="25"/>
      <c r="M175" s="26">
        <f>IF(B175="","",B175&amp;"|"&amp;COUNTIF($B$6:B175,B175))</f>
        <v>0</v>
      </c>
      <c r="N175" s="26">
        <f>IF(B175="","",IF(H175="Published","✓ ","")&amp;IF(D175="","",D175&amp;" · ")&amp;F175)</f>
        <v>0</v>
      </c>
    </row>
    <row r="176" spans="2:14">
      <c r="B176" s="20"/>
      <c r="C176" s="21">
        <f>IF(B176="","",CHOOSE(WEEKDAY(B176),"Sun","Mon","Tue","Wed","Thu","Fri","Sat"))</f>
        <v>0</v>
      </c>
      <c r="D176" s="22"/>
      <c r="E176" s="22"/>
      <c r="F176" s="22"/>
      <c r="G176" s="22"/>
      <c r="H176" s="23"/>
      <c r="I176" s="22"/>
      <c r="J176" s="24"/>
      <c r="K176" s="25"/>
      <c r="M176" s="26">
        <f>IF(B176="","",B176&amp;"|"&amp;COUNTIF($B$6:B176,B176))</f>
        <v>0</v>
      </c>
      <c r="N176" s="26">
        <f>IF(B176="","",IF(H176="Published","✓ ","")&amp;IF(D176="","",D176&amp;" · ")&amp;F176)</f>
        <v>0</v>
      </c>
    </row>
    <row r="177" spans="2:14">
      <c r="B177" s="20"/>
      <c r="C177" s="21">
        <f>IF(B177="","",CHOOSE(WEEKDAY(B177),"Sun","Mon","Tue","Wed","Thu","Fri","Sat"))</f>
        <v>0</v>
      </c>
      <c r="D177" s="22"/>
      <c r="E177" s="22"/>
      <c r="F177" s="22"/>
      <c r="G177" s="22"/>
      <c r="H177" s="23"/>
      <c r="I177" s="22"/>
      <c r="J177" s="24"/>
      <c r="K177" s="25"/>
      <c r="M177" s="26">
        <f>IF(B177="","",B177&amp;"|"&amp;COUNTIF($B$6:B177,B177))</f>
        <v>0</v>
      </c>
      <c r="N177" s="26">
        <f>IF(B177="","",IF(H177="Published","✓ ","")&amp;IF(D177="","",D177&amp;" · ")&amp;F177)</f>
        <v>0</v>
      </c>
    </row>
    <row r="178" spans="2:14">
      <c r="B178" s="20"/>
      <c r="C178" s="21">
        <f>IF(B178="","",CHOOSE(WEEKDAY(B178),"Sun","Mon","Tue","Wed","Thu","Fri","Sat"))</f>
        <v>0</v>
      </c>
      <c r="D178" s="22"/>
      <c r="E178" s="22"/>
      <c r="F178" s="22"/>
      <c r="G178" s="22"/>
      <c r="H178" s="23"/>
      <c r="I178" s="22"/>
      <c r="J178" s="24"/>
      <c r="K178" s="25"/>
      <c r="M178" s="26">
        <f>IF(B178="","",B178&amp;"|"&amp;COUNTIF($B$6:B178,B178))</f>
        <v>0</v>
      </c>
      <c r="N178" s="26">
        <f>IF(B178="","",IF(H178="Published","✓ ","")&amp;IF(D178="","",D178&amp;" · ")&amp;F178)</f>
        <v>0</v>
      </c>
    </row>
    <row r="179" spans="2:14">
      <c r="B179" s="20"/>
      <c r="C179" s="21">
        <f>IF(B179="","",CHOOSE(WEEKDAY(B179),"Sun","Mon","Tue","Wed","Thu","Fri","Sat"))</f>
        <v>0</v>
      </c>
      <c r="D179" s="22"/>
      <c r="E179" s="22"/>
      <c r="F179" s="22"/>
      <c r="G179" s="22"/>
      <c r="H179" s="23"/>
      <c r="I179" s="22"/>
      <c r="J179" s="24"/>
      <c r="K179" s="25"/>
      <c r="M179" s="26">
        <f>IF(B179="","",B179&amp;"|"&amp;COUNTIF($B$6:B179,B179))</f>
        <v>0</v>
      </c>
      <c r="N179" s="26">
        <f>IF(B179="","",IF(H179="Published","✓ ","")&amp;IF(D179="","",D179&amp;" · ")&amp;F179)</f>
        <v>0</v>
      </c>
    </row>
    <row r="180" spans="2:14">
      <c r="B180" s="20"/>
      <c r="C180" s="21">
        <f>IF(B180="","",CHOOSE(WEEKDAY(B180),"Sun","Mon","Tue","Wed","Thu","Fri","Sat"))</f>
        <v>0</v>
      </c>
      <c r="D180" s="22"/>
      <c r="E180" s="22"/>
      <c r="F180" s="22"/>
      <c r="G180" s="22"/>
      <c r="H180" s="23"/>
      <c r="I180" s="22"/>
      <c r="J180" s="24"/>
      <c r="K180" s="25"/>
      <c r="M180" s="26">
        <f>IF(B180="","",B180&amp;"|"&amp;COUNTIF($B$6:B180,B180))</f>
        <v>0</v>
      </c>
      <c r="N180" s="26">
        <f>IF(B180="","",IF(H180="Published","✓ ","")&amp;IF(D180="","",D180&amp;" · ")&amp;F180)</f>
        <v>0</v>
      </c>
    </row>
    <row r="181" spans="2:14">
      <c r="B181" s="20"/>
      <c r="C181" s="21">
        <f>IF(B181="","",CHOOSE(WEEKDAY(B181),"Sun","Mon","Tue","Wed","Thu","Fri","Sat"))</f>
        <v>0</v>
      </c>
      <c r="D181" s="22"/>
      <c r="E181" s="22"/>
      <c r="F181" s="22"/>
      <c r="G181" s="22"/>
      <c r="H181" s="23"/>
      <c r="I181" s="22"/>
      <c r="J181" s="24"/>
      <c r="K181" s="25"/>
      <c r="M181" s="26">
        <f>IF(B181="","",B181&amp;"|"&amp;COUNTIF($B$6:B181,B181))</f>
        <v>0</v>
      </c>
      <c r="N181" s="26">
        <f>IF(B181="","",IF(H181="Published","✓ ","")&amp;IF(D181="","",D181&amp;" · ")&amp;F181)</f>
        <v>0</v>
      </c>
    </row>
    <row r="182" spans="2:14">
      <c r="B182" s="20"/>
      <c r="C182" s="21">
        <f>IF(B182="","",CHOOSE(WEEKDAY(B182),"Sun","Mon","Tue","Wed","Thu","Fri","Sat"))</f>
        <v>0</v>
      </c>
      <c r="D182" s="22"/>
      <c r="E182" s="22"/>
      <c r="F182" s="22"/>
      <c r="G182" s="22"/>
      <c r="H182" s="23"/>
      <c r="I182" s="22"/>
      <c r="J182" s="24"/>
      <c r="K182" s="25"/>
      <c r="M182" s="26">
        <f>IF(B182="","",B182&amp;"|"&amp;COUNTIF($B$6:B182,B182))</f>
        <v>0</v>
      </c>
      <c r="N182" s="26">
        <f>IF(B182="","",IF(H182="Published","✓ ","")&amp;IF(D182="","",D182&amp;" · ")&amp;F182)</f>
        <v>0</v>
      </c>
    </row>
    <row r="183" spans="2:14">
      <c r="B183" s="20"/>
      <c r="C183" s="21">
        <f>IF(B183="","",CHOOSE(WEEKDAY(B183),"Sun","Mon","Tue","Wed","Thu","Fri","Sat"))</f>
        <v>0</v>
      </c>
      <c r="D183" s="22"/>
      <c r="E183" s="22"/>
      <c r="F183" s="22"/>
      <c r="G183" s="22"/>
      <c r="H183" s="23"/>
      <c r="I183" s="22"/>
      <c r="J183" s="24"/>
      <c r="K183" s="25"/>
      <c r="M183" s="26">
        <f>IF(B183="","",B183&amp;"|"&amp;COUNTIF($B$6:B183,B183))</f>
        <v>0</v>
      </c>
      <c r="N183" s="26">
        <f>IF(B183="","",IF(H183="Published","✓ ","")&amp;IF(D183="","",D183&amp;" · ")&amp;F183)</f>
        <v>0</v>
      </c>
    </row>
    <row r="184" spans="2:14">
      <c r="B184" s="20"/>
      <c r="C184" s="21">
        <f>IF(B184="","",CHOOSE(WEEKDAY(B184),"Sun","Mon","Tue","Wed","Thu","Fri","Sat"))</f>
        <v>0</v>
      </c>
      <c r="D184" s="22"/>
      <c r="E184" s="22"/>
      <c r="F184" s="22"/>
      <c r="G184" s="22"/>
      <c r="H184" s="23"/>
      <c r="I184" s="22"/>
      <c r="J184" s="24"/>
      <c r="K184" s="25"/>
      <c r="M184" s="26">
        <f>IF(B184="","",B184&amp;"|"&amp;COUNTIF($B$6:B184,B184))</f>
        <v>0</v>
      </c>
      <c r="N184" s="26">
        <f>IF(B184="","",IF(H184="Published","✓ ","")&amp;IF(D184="","",D184&amp;" · ")&amp;F184)</f>
        <v>0</v>
      </c>
    </row>
    <row r="185" spans="2:14">
      <c r="B185" s="20"/>
      <c r="C185" s="21">
        <f>IF(B185="","",CHOOSE(WEEKDAY(B185),"Sun","Mon","Tue","Wed","Thu","Fri","Sat"))</f>
        <v>0</v>
      </c>
      <c r="D185" s="22"/>
      <c r="E185" s="22"/>
      <c r="F185" s="22"/>
      <c r="G185" s="22"/>
      <c r="H185" s="23"/>
      <c r="I185" s="22"/>
      <c r="J185" s="24"/>
      <c r="K185" s="25"/>
      <c r="M185" s="26">
        <f>IF(B185="","",B185&amp;"|"&amp;COUNTIF($B$6:B185,B185))</f>
        <v>0</v>
      </c>
      <c r="N185" s="26">
        <f>IF(B185="","",IF(H185="Published","✓ ","")&amp;IF(D185="","",D185&amp;" · ")&amp;F185)</f>
        <v>0</v>
      </c>
    </row>
    <row r="186" spans="2:14">
      <c r="B186" s="20"/>
      <c r="C186" s="21">
        <f>IF(B186="","",CHOOSE(WEEKDAY(B186),"Sun","Mon","Tue","Wed","Thu","Fri","Sat"))</f>
        <v>0</v>
      </c>
      <c r="D186" s="22"/>
      <c r="E186" s="22"/>
      <c r="F186" s="22"/>
      <c r="G186" s="22"/>
      <c r="H186" s="23"/>
      <c r="I186" s="22"/>
      <c r="J186" s="24"/>
      <c r="K186" s="25"/>
      <c r="M186" s="26">
        <f>IF(B186="","",B186&amp;"|"&amp;COUNTIF($B$6:B186,B186))</f>
        <v>0</v>
      </c>
      <c r="N186" s="26">
        <f>IF(B186="","",IF(H186="Published","✓ ","")&amp;IF(D186="","",D186&amp;" · ")&amp;F186)</f>
        <v>0</v>
      </c>
    </row>
    <row r="187" spans="2:14">
      <c r="B187" s="20"/>
      <c r="C187" s="21">
        <f>IF(B187="","",CHOOSE(WEEKDAY(B187),"Sun","Mon","Tue","Wed","Thu","Fri","Sat"))</f>
        <v>0</v>
      </c>
      <c r="D187" s="22"/>
      <c r="E187" s="22"/>
      <c r="F187" s="22"/>
      <c r="G187" s="22"/>
      <c r="H187" s="23"/>
      <c r="I187" s="22"/>
      <c r="J187" s="24"/>
      <c r="K187" s="25"/>
      <c r="M187" s="26">
        <f>IF(B187="","",B187&amp;"|"&amp;COUNTIF($B$6:B187,B187))</f>
        <v>0</v>
      </c>
      <c r="N187" s="26">
        <f>IF(B187="","",IF(H187="Published","✓ ","")&amp;IF(D187="","",D187&amp;" · ")&amp;F187)</f>
        <v>0</v>
      </c>
    </row>
    <row r="188" spans="2:14">
      <c r="B188" s="20"/>
      <c r="C188" s="21">
        <f>IF(B188="","",CHOOSE(WEEKDAY(B188),"Sun","Mon","Tue","Wed","Thu","Fri","Sat"))</f>
        <v>0</v>
      </c>
      <c r="D188" s="22"/>
      <c r="E188" s="22"/>
      <c r="F188" s="22"/>
      <c r="G188" s="22"/>
      <c r="H188" s="23"/>
      <c r="I188" s="22"/>
      <c r="J188" s="24"/>
      <c r="K188" s="25"/>
      <c r="M188" s="26">
        <f>IF(B188="","",B188&amp;"|"&amp;COUNTIF($B$6:B188,B188))</f>
        <v>0</v>
      </c>
      <c r="N188" s="26">
        <f>IF(B188="","",IF(H188="Published","✓ ","")&amp;IF(D188="","",D188&amp;" · ")&amp;F188)</f>
        <v>0</v>
      </c>
    </row>
    <row r="189" spans="2:14">
      <c r="B189" s="20"/>
      <c r="C189" s="21">
        <f>IF(B189="","",CHOOSE(WEEKDAY(B189),"Sun","Mon","Tue","Wed","Thu","Fri","Sat"))</f>
        <v>0</v>
      </c>
      <c r="D189" s="22"/>
      <c r="E189" s="22"/>
      <c r="F189" s="22"/>
      <c r="G189" s="22"/>
      <c r="H189" s="23"/>
      <c r="I189" s="22"/>
      <c r="J189" s="24"/>
      <c r="K189" s="25"/>
      <c r="M189" s="26">
        <f>IF(B189="","",B189&amp;"|"&amp;COUNTIF($B$6:B189,B189))</f>
        <v>0</v>
      </c>
      <c r="N189" s="26">
        <f>IF(B189="","",IF(H189="Published","✓ ","")&amp;IF(D189="","",D189&amp;" · ")&amp;F189)</f>
        <v>0</v>
      </c>
    </row>
    <row r="190" spans="2:14">
      <c r="B190" s="20"/>
      <c r="C190" s="21">
        <f>IF(B190="","",CHOOSE(WEEKDAY(B190),"Sun","Mon","Tue","Wed","Thu","Fri","Sat"))</f>
        <v>0</v>
      </c>
      <c r="D190" s="22"/>
      <c r="E190" s="22"/>
      <c r="F190" s="22"/>
      <c r="G190" s="22"/>
      <c r="H190" s="23"/>
      <c r="I190" s="22"/>
      <c r="J190" s="24"/>
      <c r="K190" s="25"/>
      <c r="M190" s="26">
        <f>IF(B190="","",B190&amp;"|"&amp;COUNTIF($B$6:B190,B190))</f>
        <v>0</v>
      </c>
      <c r="N190" s="26">
        <f>IF(B190="","",IF(H190="Published","✓ ","")&amp;IF(D190="","",D190&amp;" · ")&amp;F190)</f>
        <v>0</v>
      </c>
    </row>
    <row r="191" spans="2:14">
      <c r="B191" s="20"/>
      <c r="C191" s="21">
        <f>IF(B191="","",CHOOSE(WEEKDAY(B191),"Sun","Mon","Tue","Wed","Thu","Fri","Sat"))</f>
        <v>0</v>
      </c>
      <c r="D191" s="22"/>
      <c r="E191" s="22"/>
      <c r="F191" s="22"/>
      <c r="G191" s="22"/>
      <c r="H191" s="23"/>
      <c r="I191" s="22"/>
      <c r="J191" s="24"/>
      <c r="K191" s="25"/>
      <c r="M191" s="26">
        <f>IF(B191="","",B191&amp;"|"&amp;COUNTIF($B$6:B191,B191))</f>
        <v>0</v>
      </c>
      <c r="N191" s="26">
        <f>IF(B191="","",IF(H191="Published","✓ ","")&amp;IF(D191="","",D191&amp;" · ")&amp;F191)</f>
        <v>0</v>
      </c>
    </row>
    <row r="192" spans="2:14">
      <c r="B192" s="20"/>
      <c r="C192" s="21">
        <f>IF(B192="","",CHOOSE(WEEKDAY(B192),"Sun","Mon","Tue","Wed","Thu","Fri","Sat"))</f>
        <v>0</v>
      </c>
      <c r="D192" s="22"/>
      <c r="E192" s="22"/>
      <c r="F192" s="22"/>
      <c r="G192" s="22"/>
      <c r="H192" s="23"/>
      <c r="I192" s="22"/>
      <c r="J192" s="24"/>
      <c r="K192" s="25"/>
      <c r="M192" s="26">
        <f>IF(B192="","",B192&amp;"|"&amp;COUNTIF($B$6:B192,B192))</f>
        <v>0</v>
      </c>
      <c r="N192" s="26">
        <f>IF(B192="","",IF(H192="Published","✓ ","")&amp;IF(D192="","",D192&amp;" · ")&amp;F192)</f>
        <v>0</v>
      </c>
    </row>
    <row r="193" spans="2:14">
      <c r="B193" s="20"/>
      <c r="C193" s="21">
        <f>IF(B193="","",CHOOSE(WEEKDAY(B193),"Sun","Mon","Tue","Wed","Thu","Fri","Sat"))</f>
        <v>0</v>
      </c>
      <c r="D193" s="22"/>
      <c r="E193" s="22"/>
      <c r="F193" s="22"/>
      <c r="G193" s="22"/>
      <c r="H193" s="23"/>
      <c r="I193" s="22"/>
      <c r="J193" s="24"/>
      <c r="K193" s="25"/>
      <c r="M193" s="26">
        <f>IF(B193="","",B193&amp;"|"&amp;COUNTIF($B$6:B193,B193))</f>
        <v>0</v>
      </c>
      <c r="N193" s="26">
        <f>IF(B193="","",IF(H193="Published","✓ ","")&amp;IF(D193="","",D193&amp;" · ")&amp;F193)</f>
        <v>0</v>
      </c>
    </row>
    <row r="194" spans="2:14">
      <c r="B194" s="20"/>
      <c r="C194" s="21">
        <f>IF(B194="","",CHOOSE(WEEKDAY(B194),"Sun","Mon","Tue","Wed","Thu","Fri","Sat"))</f>
        <v>0</v>
      </c>
      <c r="D194" s="22"/>
      <c r="E194" s="22"/>
      <c r="F194" s="22"/>
      <c r="G194" s="22"/>
      <c r="H194" s="23"/>
      <c r="I194" s="22"/>
      <c r="J194" s="24"/>
      <c r="K194" s="25"/>
      <c r="M194" s="26">
        <f>IF(B194="","",B194&amp;"|"&amp;COUNTIF($B$6:B194,B194))</f>
        <v>0</v>
      </c>
      <c r="N194" s="26">
        <f>IF(B194="","",IF(H194="Published","✓ ","")&amp;IF(D194="","",D194&amp;" · ")&amp;F194)</f>
        <v>0</v>
      </c>
    </row>
    <row r="195" spans="2:14">
      <c r="B195" s="20"/>
      <c r="C195" s="21">
        <f>IF(B195="","",CHOOSE(WEEKDAY(B195),"Sun","Mon","Tue","Wed","Thu","Fri","Sat"))</f>
        <v>0</v>
      </c>
      <c r="D195" s="22"/>
      <c r="E195" s="22"/>
      <c r="F195" s="22"/>
      <c r="G195" s="22"/>
      <c r="H195" s="23"/>
      <c r="I195" s="22"/>
      <c r="J195" s="24"/>
      <c r="K195" s="25"/>
      <c r="M195" s="26">
        <f>IF(B195="","",B195&amp;"|"&amp;COUNTIF($B$6:B195,B195))</f>
        <v>0</v>
      </c>
      <c r="N195" s="26">
        <f>IF(B195="","",IF(H195="Published","✓ ","")&amp;IF(D195="","",D195&amp;" · ")&amp;F195)</f>
        <v>0</v>
      </c>
    </row>
    <row r="196" spans="2:14">
      <c r="B196" s="20"/>
      <c r="C196" s="21">
        <f>IF(B196="","",CHOOSE(WEEKDAY(B196),"Sun","Mon","Tue","Wed","Thu","Fri","Sat"))</f>
        <v>0</v>
      </c>
      <c r="D196" s="22"/>
      <c r="E196" s="22"/>
      <c r="F196" s="22"/>
      <c r="G196" s="22"/>
      <c r="H196" s="23"/>
      <c r="I196" s="22"/>
      <c r="J196" s="24"/>
      <c r="K196" s="25"/>
      <c r="M196" s="26">
        <f>IF(B196="","",B196&amp;"|"&amp;COUNTIF($B$6:B196,B196))</f>
        <v>0</v>
      </c>
      <c r="N196" s="26">
        <f>IF(B196="","",IF(H196="Published","✓ ","")&amp;IF(D196="","",D196&amp;" · ")&amp;F196)</f>
        <v>0</v>
      </c>
    </row>
    <row r="197" spans="2:14">
      <c r="B197" s="20"/>
      <c r="C197" s="21">
        <f>IF(B197="","",CHOOSE(WEEKDAY(B197),"Sun","Mon","Tue","Wed","Thu","Fri","Sat"))</f>
        <v>0</v>
      </c>
      <c r="D197" s="22"/>
      <c r="E197" s="22"/>
      <c r="F197" s="22"/>
      <c r="G197" s="22"/>
      <c r="H197" s="23"/>
      <c r="I197" s="22"/>
      <c r="J197" s="24"/>
      <c r="K197" s="25"/>
      <c r="M197" s="26">
        <f>IF(B197="","",B197&amp;"|"&amp;COUNTIF($B$6:B197,B197))</f>
        <v>0</v>
      </c>
      <c r="N197" s="26">
        <f>IF(B197="","",IF(H197="Published","✓ ","")&amp;IF(D197="","",D197&amp;" · ")&amp;F197)</f>
        <v>0</v>
      </c>
    </row>
    <row r="198" spans="2:14">
      <c r="B198" s="20"/>
      <c r="C198" s="21">
        <f>IF(B198="","",CHOOSE(WEEKDAY(B198),"Sun","Mon","Tue","Wed","Thu","Fri","Sat"))</f>
        <v>0</v>
      </c>
      <c r="D198" s="22"/>
      <c r="E198" s="22"/>
      <c r="F198" s="22"/>
      <c r="G198" s="22"/>
      <c r="H198" s="23"/>
      <c r="I198" s="22"/>
      <c r="J198" s="24"/>
      <c r="K198" s="25"/>
      <c r="M198" s="26">
        <f>IF(B198="","",B198&amp;"|"&amp;COUNTIF($B$6:B198,B198))</f>
        <v>0</v>
      </c>
      <c r="N198" s="26">
        <f>IF(B198="","",IF(H198="Published","✓ ","")&amp;IF(D198="","",D198&amp;" · ")&amp;F198)</f>
        <v>0</v>
      </c>
    </row>
    <row r="199" spans="2:14">
      <c r="B199" s="20"/>
      <c r="C199" s="21">
        <f>IF(B199="","",CHOOSE(WEEKDAY(B199),"Sun","Mon","Tue","Wed","Thu","Fri","Sat"))</f>
        <v>0</v>
      </c>
      <c r="D199" s="22"/>
      <c r="E199" s="22"/>
      <c r="F199" s="22"/>
      <c r="G199" s="22"/>
      <c r="H199" s="23"/>
      <c r="I199" s="22"/>
      <c r="J199" s="24"/>
      <c r="K199" s="25"/>
      <c r="M199" s="26">
        <f>IF(B199="","",B199&amp;"|"&amp;COUNTIF($B$6:B199,B199))</f>
        <v>0</v>
      </c>
      <c r="N199" s="26">
        <f>IF(B199="","",IF(H199="Published","✓ ","")&amp;IF(D199="","",D199&amp;" · ")&amp;F199)</f>
        <v>0</v>
      </c>
    </row>
    <row r="200" spans="2:14">
      <c r="B200" s="20"/>
      <c r="C200" s="21">
        <f>IF(B200="","",CHOOSE(WEEKDAY(B200),"Sun","Mon","Tue","Wed","Thu","Fri","Sat"))</f>
        <v>0</v>
      </c>
      <c r="D200" s="22"/>
      <c r="E200" s="22"/>
      <c r="F200" s="22"/>
      <c r="G200" s="22"/>
      <c r="H200" s="23"/>
      <c r="I200" s="22"/>
      <c r="J200" s="24"/>
      <c r="K200" s="25"/>
      <c r="M200" s="26">
        <f>IF(B200="","",B200&amp;"|"&amp;COUNTIF($B$6:B200,B200))</f>
        <v>0</v>
      </c>
      <c r="N200" s="26">
        <f>IF(B200="","",IF(H200="Published","✓ ","")&amp;IF(D200="","",D200&amp;" · ")&amp;F200)</f>
        <v>0</v>
      </c>
    </row>
    <row r="201" spans="2:14">
      <c r="B201" s="20"/>
      <c r="C201" s="21">
        <f>IF(B201="","",CHOOSE(WEEKDAY(B201),"Sun","Mon","Tue","Wed","Thu","Fri","Sat"))</f>
        <v>0</v>
      </c>
      <c r="D201" s="22"/>
      <c r="E201" s="22"/>
      <c r="F201" s="22"/>
      <c r="G201" s="22"/>
      <c r="H201" s="23"/>
      <c r="I201" s="22"/>
      <c r="J201" s="24"/>
      <c r="K201" s="25"/>
      <c r="M201" s="26">
        <f>IF(B201="","",B201&amp;"|"&amp;COUNTIF($B$6:B201,B201))</f>
        <v>0</v>
      </c>
      <c r="N201" s="26">
        <f>IF(B201="","",IF(H201="Published","✓ ","")&amp;IF(D201="","",D201&amp;" · ")&amp;F201)</f>
        <v>0</v>
      </c>
    </row>
    <row r="202" spans="2:14">
      <c r="B202" s="20"/>
      <c r="C202" s="21">
        <f>IF(B202="","",CHOOSE(WEEKDAY(B202),"Sun","Mon","Tue","Wed","Thu","Fri","Sat"))</f>
        <v>0</v>
      </c>
      <c r="D202" s="22"/>
      <c r="E202" s="22"/>
      <c r="F202" s="22"/>
      <c r="G202" s="22"/>
      <c r="H202" s="23"/>
      <c r="I202" s="22"/>
      <c r="J202" s="24"/>
      <c r="K202" s="25"/>
      <c r="M202" s="26">
        <f>IF(B202="","",B202&amp;"|"&amp;COUNTIF($B$6:B202,B202))</f>
        <v>0</v>
      </c>
      <c r="N202" s="26">
        <f>IF(B202="","",IF(H202="Published","✓ ","")&amp;IF(D202="","",D202&amp;" · ")&amp;F202)</f>
        <v>0</v>
      </c>
    </row>
    <row r="203" spans="2:14">
      <c r="B203" s="20"/>
      <c r="C203" s="21">
        <f>IF(B203="","",CHOOSE(WEEKDAY(B203),"Sun","Mon","Tue","Wed","Thu","Fri","Sat"))</f>
        <v>0</v>
      </c>
      <c r="D203" s="22"/>
      <c r="E203" s="22"/>
      <c r="F203" s="22"/>
      <c r="G203" s="22"/>
      <c r="H203" s="23"/>
      <c r="I203" s="22"/>
      <c r="J203" s="24"/>
      <c r="K203" s="25"/>
      <c r="M203" s="26">
        <f>IF(B203="","",B203&amp;"|"&amp;COUNTIF($B$6:B203,B203))</f>
        <v>0</v>
      </c>
      <c r="N203" s="26">
        <f>IF(B203="","",IF(H203="Published","✓ ","")&amp;IF(D203="","",D203&amp;" · ")&amp;F203)</f>
        <v>0</v>
      </c>
    </row>
    <row r="204" spans="2:14">
      <c r="B204" s="20"/>
      <c r="C204" s="21">
        <f>IF(B204="","",CHOOSE(WEEKDAY(B204),"Sun","Mon","Tue","Wed","Thu","Fri","Sat"))</f>
        <v>0</v>
      </c>
      <c r="D204" s="22"/>
      <c r="E204" s="22"/>
      <c r="F204" s="22"/>
      <c r="G204" s="22"/>
      <c r="H204" s="23"/>
      <c r="I204" s="22"/>
      <c r="J204" s="24"/>
      <c r="K204" s="25"/>
      <c r="M204" s="26">
        <f>IF(B204="","",B204&amp;"|"&amp;COUNTIF($B$6:B204,B204))</f>
        <v>0</v>
      </c>
      <c r="N204" s="26">
        <f>IF(B204="","",IF(H204="Published","✓ ","")&amp;IF(D204="","",D204&amp;" · ")&amp;F204)</f>
        <v>0</v>
      </c>
    </row>
    <row r="205" spans="2:14">
      <c r="B205" s="20"/>
      <c r="C205" s="21">
        <f>IF(B205="","",CHOOSE(WEEKDAY(B205),"Sun","Mon","Tue","Wed","Thu","Fri","Sat"))</f>
        <v>0</v>
      </c>
      <c r="D205" s="22"/>
      <c r="E205" s="22"/>
      <c r="F205" s="22"/>
      <c r="G205" s="22"/>
      <c r="H205" s="23"/>
      <c r="I205" s="22"/>
      <c r="J205" s="24"/>
      <c r="K205" s="25"/>
      <c r="M205" s="26">
        <f>IF(B205="","",B205&amp;"|"&amp;COUNTIF($B$6:B205,B205))</f>
        <v>0</v>
      </c>
      <c r="N205" s="26">
        <f>IF(B205="","",IF(H205="Published","✓ ","")&amp;IF(D205="","",D205&amp;" · ")&amp;F205)</f>
        <v>0</v>
      </c>
    </row>
    <row r="206" spans="2:14">
      <c r="B206" s="20"/>
      <c r="C206" s="21">
        <f>IF(B206="","",CHOOSE(WEEKDAY(B206),"Sun","Mon","Tue","Wed","Thu","Fri","Sat"))</f>
        <v>0</v>
      </c>
      <c r="D206" s="22"/>
      <c r="E206" s="22"/>
      <c r="F206" s="22"/>
      <c r="G206" s="22"/>
      <c r="H206" s="23"/>
      <c r="I206" s="22"/>
      <c r="J206" s="24"/>
      <c r="K206" s="25"/>
      <c r="M206" s="26">
        <f>IF(B206="","",B206&amp;"|"&amp;COUNTIF($B$6:B206,B206))</f>
        <v>0</v>
      </c>
      <c r="N206" s="26">
        <f>IF(B206="","",IF(H206="Published","✓ ","")&amp;IF(D206="","",D206&amp;" · ")&amp;F206)</f>
        <v>0</v>
      </c>
    </row>
    <row r="207" spans="2:14">
      <c r="B207" s="20"/>
      <c r="C207" s="21">
        <f>IF(B207="","",CHOOSE(WEEKDAY(B207),"Sun","Mon","Tue","Wed","Thu","Fri","Sat"))</f>
        <v>0</v>
      </c>
      <c r="D207" s="22"/>
      <c r="E207" s="22"/>
      <c r="F207" s="22"/>
      <c r="G207" s="22"/>
      <c r="H207" s="23"/>
      <c r="I207" s="22"/>
      <c r="J207" s="24"/>
      <c r="K207" s="25"/>
      <c r="M207" s="26">
        <f>IF(B207="","",B207&amp;"|"&amp;COUNTIF($B$6:B207,B207))</f>
        <v>0</v>
      </c>
      <c r="N207" s="26">
        <f>IF(B207="","",IF(H207="Published","✓ ","")&amp;IF(D207="","",D207&amp;" · ")&amp;F207)</f>
        <v>0</v>
      </c>
    </row>
    <row r="208" spans="2:14">
      <c r="B208" s="20"/>
      <c r="C208" s="21">
        <f>IF(B208="","",CHOOSE(WEEKDAY(B208),"Sun","Mon","Tue","Wed","Thu","Fri","Sat"))</f>
        <v>0</v>
      </c>
      <c r="D208" s="22"/>
      <c r="E208" s="22"/>
      <c r="F208" s="22"/>
      <c r="G208" s="22"/>
      <c r="H208" s="23"/>
      <c r="I208" s="22"/>
      <c r="J208" s="24"/>
      <c r="K208" s="25"/>
      <c r="M208" s="26">
        <f>IF(B208="","",B208&amp;"|"&amp;COUNTIF($B$6:B208,B208))</f>
        <v>0</v>
      </c>
      <c r="N208" s="26">
        <f>IF(B208="","",IF(H208="Published","✓ ","")&amp;IF(D208="","",D208&amp;" · ")&amp;F208)</f>
        <v>0</v>
      </c>
    </row>
    <row r="209" spans="2:14">
      <c r="B209" s="20"/>
      <c r="C209" s="21">
        <f>IF(B209="","",CHOOSE(WEEKDAY(B209),"Sun","Mon","Tue","Wed","Thu","Fri","Sat"))</f>
        <v>0</v>
      </c>
      <c r="D209" s="22"/>
      <c r="E209" s="22"/>
      <c r="F209" s="22"/>
      <c r="G209" s="22"/>
      <c r="H209" s="23"/>
      <c r="I209" s="22"/>
      <c r="J209" s="24"/>
      <c r="K209" s="25"/>
      <c r="M209" s="26">
        <f>IF(B209="","",B209&amp;"|"&amp;COUNTIF($B$6:B209,B209))</f>
        <v>0</v>
      </c>
      <c r="N209" s="26">
        <f>IF(B209="","",IF(H209="Published","✓ ","")&amp;IF(D209="","",D209&amp;" · ")&amp;F209)</f>
        <v>0</v>
      </c>
    </row>
    <row r="210" spans="2:14">
      <c r="B210" s="20"/>
      <c r="C210" s="21">
        <f>IF(B210="","",CHOOSE(WEEKDAY(B210),"Sun","Mon","Tue","Wed","Thu","Fri","Sat"))</f>
        <v>0</v>
      </c>
      <c r="D210" s="22"/>
      <c r="E210" s="22"/>
      <c r="F210" s="22"/>
      <c r="G210" s="22"/>
      <c r="H210" s="23"/>
      <c r="I210" s="22"/>
      <c r="J210" s="24"/>
      <c r="K210" s="25"/>
      <c r="M210" s="26">
        <f>IF(B210="","",B210&amp;"|"&amp;COUNTIF($B$6:B210,B210))</f>
        <v>0</v>
      </c>
      <c r="N210" s="26">
        <f>IF(B210="","",IF(H210="Published","✓ ","")&amp;IF(D210="","",D210&amp;" · ")&amp;F210)</f>
        <v>0</v>
      </c>
    </row>
    <row r="211" spans="2:14">
      <c r="B211" s="20"/>
      <c r="C211" s="21">
        <f>IF(B211="","",CHOOSE(WEEKDAY(B211),"Sun","Mon","Tue","Wed","Thu","Fri","Sat"))</f>
        <v>0</v>
      </c>
      <c r="D211" s="22"/>
      <c r="E211" s="22"/>
      <c r="F211" s="22"/>
      <c r="G211" s="22"/>
      <c r="H211" s="23"/>
      <c r="I211" s="22"/>
      <c r="J211" s="24"/>
      <c r="K211" s="25"/>
      <c r="M211" s="26">
        <f>IF(B211="","",B211&amp;"|"&amp;COUNTIF($B$6:B211,B211))</f>
        <v>0</v>
      </c>
      <c r="N211" s="26">
        <f>IF(B211="","",IF(H211="Published","✓ ","")&amp;IF(D211="","",D211&amp;" · ")&amp;F211)</f>
        <v>0</v>
      </c>
    </row>
    <row r="212" spans="2:14">
      <c r="B212" s="20"/>
      <c r="C212" s="21">
        <f>IF(B212="","",CHOOSE(WEEKDAY(B212),"Sun","Mon","Tue","Wed","Thu","Fri","Sat"))</f>
        <v>0</v>
      </c>
      <c r="D212" s="22"/>
      <c r="E212" s="22"/>
      <c r="F212" s="22"/>
      <c r="G212" s="22"/>
      <c r="H212" s="23"/>
      <c r="I212" s="22"/>
      <c r="J212" s="24"/>
      <c r="K212" s="25"/>
      <c r="M212" s="26">
        <f>IF(B212="","",B212&amp;"|"&amp;COUNTIF($B$6:B212,B212))</f>
        <v>0</v>
      </c>
      <c r="N212" s="26">
        <f>IF(B212="","",IF(H212="Published","✓ ","")&amp;IF(D212="","",D212&amp;" · ")&amp;F212)</f>
        <v>0</v>
      </c>
    </row>
    <row r="213" spans="2:14">
      <c r="B213" s="20"/>
      <c r="C213" s="21">
        <f>IF(B213="","",CHOOSE(WEEKDAY(B213),"Sun","Mon","Tue","Wed","Thu","Fri","Sat"))</f>
        <v>0</v>
      </c>
      <c r="D213" s="22"/>
      <c r="E213" s="22"/>
      <c r="F213" s="22"/>
      <c r="G213" s="22"/>
      <c r="H213" s="23"/>
      <c r="I213" s="22"/>
      <c r="J213" s="24"/>
      <c r="K213" s="25"/>
      <c r="M213" s="26">
        <f>IF(B213="","",B213&amp;"|"&amp;COUNTIF($B$6:B213,B213))</f>
        <v>0</v>
      </c>
      <c r="N213" s="26">
        <f>IF(B213="","",IF(H213="Published","✓ ","")&amp;IF(D213="","",D213&amp;" · ")&amp;F213)</f>
        <v>0</v>
      </c>
    </row>
    <row r="214" spans="2:14">
      <c r="B214" s="20"/>
      <c r="C214" s="21">
        <f>IF(B214="","",CHOOSE(WEEKDAY(B214),"Sun","Mon","Tue","Wed","Thu","Fri","Sat"))</f>
        <v>0</v>
      </c>
      <c r="D214" s="22"/>
      <c r="E214" s="22"/>
      <c r="F214" s="22"/>
      <c r="G214" s="22"/>
      <c r="H214" s="23"/>
      <c r="I214" s="22"/>
      <c r="J214" s="24"/>
      <c r="K214" s="25"/>
      <c r="M214" s="26">
        <f>IF(B214="","",B214&amp;"|"&amp;COUNTIF($B$6:B214,B214))</f>
        <v>0</v>
      </c>
      <c r="N214" s="26">
        <f>IF(B214="","",IF(H214="Published","✓ ","")&amp;IF(D214="","",D214&amp;" · ")&amp;F214)</f>
        <v>0</v>
      </c>
    </row>
    <row r="215" spans="2:14">
      <c r="B215" s="20"/>
      <c r="C215" s="21">
        <f>IF(B215="","",CHOOSE(WEEKDAY(B215),"Sun","Mon","Tue","Wed","Thu","Fri","Sat"))</f>
        <v>0</v>
      </c>
      <c r="D215" s="22"/>
      <c r="E215" s="22"/>
      <c r="F215" s="22"/>
      <c r="G215" s="22"/>
      <c r="H215" s="23"/>
      <c r="I215" s="22"/>
      <c r="J215" s="24"/>
      <c r="K215" s="25"/>
      <c r="M215" s="26">
        <f>IF(B215="","",B215&amp;"|"&amp;COUNTIF($B$6:B215,B215))</f>
        <v>0</v>
      </c>
      <c r="N215" s="26">
        <f>IF(B215="","",IF(H215="Published","✓ ","")&amp;IF(D215="","",D215&amp;" · ")&amp;F215)</f>
        <v>0</v>
      </c>
    </row>
    <row r="216" spans="2:14">
      <c r="B216" s="20"/>
      <c r="C216" s="21">
        <f>IF(B216="","",CHOOSE(WEEKDAY(B216),"Sun","Mon","Tue","Wed","Thu","Fri","Sat"))</f>
        <v>0</v>
      </c>
      <c r="D216" s="22"/>
      <c r="E216" s="22"/>
      <c r="F216" s="22"/>
      <c r="G216" s="22"/>
      <c r="H216" s="23"/>
      <c r="I216" s="22"/>
      <c r="J216" s="24"/>
      <c r="K216" s="25"/>
      <c r="M216" s="26">
        <f>IF(B216="","",B216&amp;"|"&amp;COUNTIF($B$6:B216,B216))</f>
        <v>0</v>
      </c>
      <c r="N216" s="26">
        <f>IF(B216="","",IF(H216="Published","✓ ","")&amp;IF(D216="","",D216&amp;" · ")&amp;F216)</f>
        <v>0</v>
      </c>
    </row>
    <row r="217" spans="2:14">
      <c r="B217" s="20"/>
      <c r="C217" s="21">
        <f>IF(B217="","",CHOOSE(WEEKDAY(B217),"Sun","Mon","Tue","Wed","Thu","Fri","Sat"))</f>
        <v>0</v>
      </c>
      <c r="D217" s="22"/>
      <c r="E217" s="22"/>
      <c r="F217" s="22"/>
      <c r="G217" s="22"/>
      <c r="H217" s="23"/>
      <c r="I217" s="22"/>
      <c r="J217" s="24"/>
      <c r="K217" s="25"/>
      <c r="M217" s="26">
        <f>IF(B217="","",B217&amp;"|"&amp;COUNTIF($B$6:B217,B217))</f>
        <v>0</v>
      </c>
      <c r="N217" s="26">
        <f>IF(B217="","",IF(H217="Published","✓ ","")&amp;IF(D217="","",D217&amp;" · ")&amp;F217)</f>
        <v>0</v>
      </c>
    </row>
    <row r="218" spans="2:14">
      <c r="B218" s="20"/>
      <c r="C218" s="21">
        <f>IF(B218="","",CHOOSE(WEEKDAY(B218),"Sun","Mon","Tue","Wed","Thu","Fri","Sat"))</f>
        <v>0</v>
      </c>
      <c r="D218" s="22"/>
      <c r="E218" s="22"/>
      <c r="F218" s="22"/>
      <c r="G218" s="22"/>
      <c r="H218" s="23"/>
      <c r="I218" s="22"/>
      <c r="J218" s="24"/>
      <c r="K218" s="25"/>
      <c r="M218" s="26">
        <f>IF(B218="","",B218&amp;"|"&amp;COUNTIF($B$6:B218,B218))</f>
        <v>0</v>
      </c>
      <c r="N218" s="26">
        <f>IF(B218="","",IF(H218="Published","✓ ","")&amp;IF(D218="","",D218&amp;" · ")&amp;F218)</f>
        <v>0</v>
      </c>
    </row>
    <row r="219" spans="2:14">
      <c r="B219" s="20"/>
      <c r="C219" s="21">
        <f>IF(B219="","",CHOOSE(WEEKDAY(B219),"Sun","Mon","Tue","Wed","Thu","Fri","Sat"))</f>
        <v>0</v>
      </c>
      <c r="D219" s="22"/>
      <c r="E219" s="22"/>
      <c r="F219" s="22"/>
      <c r="G219" s="22"/>
      <c r="H219" s="23"/>
      <c r="I219" s="22"/>
      <c r="J219" s="24"/>
      <c r="K219" s="25"/>
      <c r="M219" s="26">
        <f>IF(B219="","",B219&amp;"|"&amp;COUNTIF($B$6:B219,B219))</f>
        <v>0</v>
      </c>
      <c r="N219" s="26">
        <f>IF(B219="","",IF(H219="Published","✓ ","")&amp;IF(D219="","",D219&amp;" · ")&amp;F219)</f>
        <v>0</v>
      </c>
    </row>
    <row r="220" spans="2:14">
      <c r="B220" s="20"/>
      <c r="C220" s="21">
        <f>IF(B220="","",CHOOSE(WEEKDAY(B220),"Sun","Mon","Tue","Wed","Thu","Fri","Sat"))</f>
        <v>0</v>
      </c>
      <c r="D220" s="22"/>
      <c r="E220" s="22"/>
      <c r="F220" s="22"/>
      <c r="G220" s="22"/>
      <c r="H220" s="23"/>
      <c r="I220" s="22"/>
      <c r="J220" s="24"/>
      <c r="K220" s="25"/>
      <c r="M220" s="26">
        <f>IF(B220="","",B220&amp;"|"&amp;COUNTIF($B$6:B220,B220))</f>
        <v>0</v>
      </c>
      <c r="N220" s="26">
        <f>IF(B220="","",IF(H220="Published","✓ ","")&amp;IF(D220="","",D220&amp;" · ")&amp;F220)</f>
        <v>0</v>
      </c>
    </row>
    <row r="221" spans="2:14">
      <c r="B221" s="20"/>
      <c r="C221" s="21">
        <f>IF(B221="","",CHOOSE(WEEKDAY(B221),"Sun","Mon","Tue","Wed","Thu","Fri","Sat"))</f>
        <v>0</v>
      </c>
      <c r="D221" s="22"/>
      <c r="E221" s="22"/>
      <c r="F221" s="22"/>
      <c r="G221" s="22"/>
      <c r="H221" s="23"/>
      <c r="I221" s="22"/>
      <c r="J221" s="24"/>
      <c r="K221" s="25"/>
      <c r="M221" s="26">
        <f>IF(B221="","",B221&amp;"|"&amp;COUNTIF($B$6:B221,B221))</f>
        <v>0</v>
      </c>
      <c r="N221" s="26">
        <f>IF(B221="","",IF(H221="Published","✓ ","")&amp;IF(D221="","",D221&amp;" · ")&amp;F221)</f>
        <v>0</v>
      </c>
    </row>
    <row r="222" spans="2:14">
      <c r="B222" s="20"/>
      <c r="C222" s="21">
        <f>IF(B222="","",CHOOSE(WEEKDAY(B222),"Sun","Mon","Tue","Wed","Thu","Fri","Sat"))</f>
        <v>0</v>
      </c>
      <c r="D222" s="22"/>
      <c r="E222" s="22"/>
      <c r="F222" s="22"/>
      <c r="G222" s="22"/>
      <c r="H222" s="23"/>
      <c r="I222" s="22"/>
      <c r="J222" s="24"/>
      <c r="K222" s="25"/>
      <c r="M222" s="26">
        <f>IF(B222="","",B222&amp;"|"&amp;COUNTIF($B$6:B222,B222))</f>
        <v>0</v>
      </c>
      <c r="N222" s="26">
        <f>IF(B222="","",IF(H222="Published","✓ ","")&amp;IF(D222="","",D222&amp;" · ")&amp;F222)</f>
        <v>0</v>
      </c>
    </row>
    <row r="223" spans="2:14">
      <c r="B223" s="20"/>
      <c r="C223" s="21">
        <f>IF(B223="","",CHOOSE(WEEKDAY(B223),"Sun","Mon","Tue","Wed","Thu","Fri","Sat"))</f>
        <v>0</v>
      </c>
      <c r="D223" s="22"/>
      <c r="E223" s="22"/>
      <c r="F223" s="22"/>
      <c r="G223" s="22"/>
      <c r="H223" s="23"/>
      <c r="I223" s="22"/>
      <c r="J223" s="24"/>
      <c r="K223" s="25"/>
      <c r="M223" s="26">
        <f>IF(B223="","",B223&amp;"|"&amp;COUNTIF($B$6:B223,B223))</f>
        <v>0</v>
      </c>
      <c r="N223" s="26">
        <f>IF(B223="","",IF(H223="Published","✓ ","")&amp;IF(D223="","",D223&amp;" · ")&amp;F223)</f>
        <v>0</v>
      </c>
    </row>
    <row r="224" spans="2:14">
      <c r="B224" s="20"/>
      <c r="C224" s="21">
        <f>IF(B224="","",CHOOSE(WEEKDAY(B224),"Sun","Mon","Tue","Wed","Thu","Fri","Sat"))</f>
        <v>0</v>
      </c>
      <c r="D224" s="22"/>
      <c r="E224" s="22"/>
      <c r="F224" s="22"/>
      <c r="G224" s="22"/>
      <c r="H224" s="23"/>
      <c r="I224" s="22"/>
      <c r="J224" s="24"/>
      <c r="K224" s="25"/>
      <c r="M224" s="26">
        <f>IF(B224="","",B224&amp;"|"&amp;COUNTIF($B$6:B224,B224))</f>
        <v>0</v>
      </c>
      <c r="N224" s="26">
        <f>IF(B224="","",IF(H224="Published","✓ ","")&amp;IF(D224="","",D224&amp;" · ")&amp;F224)</f>
        <v>0</v>
      </c>
    </row>
    <row r="225" spans="2:14">
      <c r="B225" s="20"/>
      <c r="C225" s="21">
        <f>IF(B225="","",CHOOSE(WEEKDAY(B225),"Sun","Mon","Tue","Wed","Thu","Fri","Sat"))</f>
        <v>0</v>
      </c>
      <c r="D225" s="22"/>
      <c r="E225" s="22"/>
      <c r="F225" s="22"/>
      <c r="G225" s="22"/>
      <c r="H225" s="23"/>
      <c r="I225" s="22"/>
      <c r="J225" s="24"/>
      <c r="K225" s="25"/>
      <c r="M225" s="26">
        <f>IF(B225="","",B225&amp;"|"&amp;COUNTIF($B$6:B225,B225))</f>
        <v>0</v>
      </c>
      <c r="N225" s="26">
        <f>IF(B225="","",IF(H225="Published","✓ ","")&amp;IF(D225="","",D225&amp;" · ")&amp;F225)</f>
        <v>0</v>
      </c>
    </row>
    <row r="226" spans="2:14">
      <c r="B226" s="20"/>
      <c r="C226" s="21">
        <f>IF(B226="","",CHOOSE(WEEKDAY(B226),"Sun","Mon","Tue","Wed","Thu","Fri","Sat"))</f>
        <v>0</v>
      </c>
      <c r="D226" s="22"/>
      <c r="E226" s="22"/>
      <c r="F226" s="22"/>
      <c r="G226" s="22"/>
      <c r="H226" s="23"/>
      <c r="I226" s="22"/>
      <c r="J226" s="24"/>
      <c r="K226" s="25"/>
      <c r="M226" s="26">
        <f>IF(B226="","",B226&amp;"|"&amp;COUNTIF($B$6:B226,B226))</f>
        <v>0</v>
      </c>
      <c r="N226" s="26">
        <f>IF(B226="","",IF(H226="Published","✓ ","")&amp;IF(D226="","",D226&amp;" · ")&amp;F226)</f>
        <v>0</v>
      </c>
    </row>
    <row r="227" spans="2:14">
      <c r="B227" s="20"/>
      <c r="C227" s="21">
        <f>IF(B227="","",CHOOSE(WEEKDAY(B227),"Sun","Mon","Tue","Wed","Thu","Fri","Sat"))</f>
        <v>0</v>
      </c>
      <c r="D227" s="22"/>
      <c r="E227" s="22"/>
      <c r="F227" s="22"/>
      <c r="G227" s="22"/>
      <c r="H227" s="23"/>
      <c r="I227" s="22"/>
      <c r="J227" s="24"/>
      <c r="K227" s="25"/>
      <c r="M227" s="26">
        <f>IF(B227="","",B227&amp;"|"&amp;COUNTIF($B$6:B227,B227))</f>
        <v>0</v>
      </c>
      <c r="N227" s="26">
        <f>IF(B227="","",IF(H227="Published","✓ ","")&amp;IF(D227="","",D227&amp;" · ")&amp;F227)</f>
        <v>0</v>
      </c>
    </row>
    <row r="228" spans="2:14">
      <c r="B228" s="20"/>
      <c r="C228" s="21">
        <f>IF(B228="","",CHOOSE(WEEKDAY(B228),"Sun","Mon","Tue","Wed","Thu","Fri","Sat"))</f>
        <v>0</v>
      </c>
      <c r="D228" s="22"/>
      <c r="E228" s="22"/>
      <c r="F228" s="22"/>
      <c r="G228" s="22"/>
      <c r="H228" s="23"/>
      <c r="I228" s="22"/>
      <c r="J228" s="24"/>
      <c r="K228" s="25"/>
      <c r="M228" s="26">
        <f>IF(B228="","",B228&amp;"|"&amp;COUNTIF($B$6:B228,B228))</f>
        <v>0</v>
      </c>
      <c r="N228" s="26">
        <f>IF(B228="","",IF(H228="Published","✓ ","")&amp;IF(D228="","",D228&amp;" · ")&amp;F228)</f>
        <v>0</v>
      </c>
    </row>
    <row r="229" spans="2:14">
      <c r="B229" s="20"/>
      <c r="C229" s="21">
        <f>IF(B229="","",CHOOSE(WEEKDAY(B229),"Sun","Mon","Tue","Wed","Thu","Fri","Sat"))</f>
        <v>0</v>
      </c>
      <c r="D229" s="22"/>
      <c r="E229" s="22"/>
      <c r="F229" s="22"/>
      <c r="G229" s="22"/>
      <c r="H229" s="23"/>
      <c r="I229" s="22"/>
      <c r="J229" s="24"/>
      <c r="K229" s="25"/>
      <c r="M229" s="26">
        <f>IF(B229="","",B229&amp;"|"&amp;COUNTIF($B$6:B229,B229))</f>
        <v>0</v>
      </c>
      <c r="N229" s="26">
        <f>IF(B229="","",IF(H229="Published","✓ ","")&amp;IF(D229="","",D229&amp;" · ")&amp;F229)</f>
        <v>0</v>
      </c>
    </row>
    <row r="230" spans="2:14">
      <c r="B230" s="20"/>
      <c r="C230" s="21">
        <f>IF(B230="","",CHOOSE(WEEKDAY(B230),"Sun","Mon","Tue","Wed","Thu","Fri","Sat"))</f>
        <v>0</v>
      </c>
      <c r="D230" s="22"/>
      <c r="E230" s="22"/>
      <c r="F230" s="22"/>
      <c r="G230" s="22"/>
      <c r="H230" s="23"/>
      <c r="I230" s="22"/>
      <c r="J230" s="24"/>
      <c r="K230" s="25"/>
      <c r="M230" s="26">
        <f>IF(B230="","",B230&amp;"|"&amp;COUNTIF($B$6:B230,B230))</f>
        <v>0</v>
      </c>
      <c r="N230" s="26">
        <f>IF(B230="","",IF(H230="Published","✓ ","")&amp;IF(D230="","",D230&amp;" · ")&amp;F230)</f>
        <v>0</v>
      </c>
    </row>
    <row r="231" spans="2:14">
      <c r="B231" s="20"/>
      <c r="C231" s="21">
        <f>IF(B231="","",CHOOSE(WEEKDAY(B231),"Sun","Mon","Tue","Wed","Thu","Fri","Sat"))</f>
        <v>0</v>
      </c>
      <c r="D231" s="22"/>
      <c r="E231" s="22"/>
      <c r="F231" s="22"/>
      <c r="G231" s="22"/>
      <c r="H231" s="23"/>
      <c r="I231" s="22"/>
      <c r="J231" s="24"/>
      <c r="K231" s="25"/>
      <c r="M231" s="26">
        <f>IF(B231="","",B231&amp;"|"&amp;COUNTIF($B$6:B231,B231))</f>
        <v>0</v>
      </c>
      <c r="N231" s="26">
        <f>IF(B231="","",IF(H231="Published","✓ ","")&amp;IF(D231="","",D231&amp;" · ")&amp;F231)</f>
        <v>0</v>
      </c>
    </row>
    <row r="232" spans="2:14">
      <c r="B232" s="20"/>
      <c r="C232" s="21">
        <f>IF(B232="","",CHOOSE(WEEKDAY(B232),"Sun","Mon","Tue","Wed","Thu","Fri","Sat"))</f>
        <v>0</v>
      </c>
      <c r="D232" s="22"/>
      <c r="E232" s="22"/>
      <c r="F232" s="22"/>
      <c r="G232" s="22"/>
      <c r="H232" s="23"/>
      <c r="I232" s="22"/>
      <c r="J232" s="24"/>
      <c r="K232" s="25"/>
      <c r="M232" s="26">
        <f>IF(B232="","",B232&amp;"|"&amp;COUNTIF($B$6:B232,B232))</f>
        <v>0</v>
      </c>
      <c r="N232" s="26">
        <f>IF(B232="","",IF(H232="Published","✓ ","")&amp;IF(D232="","",D232&amp;" · ")&amp;F232)</f>
        <v>0</v>
      </c>
    </row>
    <row r="233" spans="2:14">
      <c r="B233" s="20"/>
      <c r="C233" s="21">
        <f>IF(B233="","",CHOOSE(WEEKDAY(B233),"Sun","Mon","Tue","Wed","Thu","Fri","Sat"))</f>
        <v>0</v>
      </c>
      <c r="D233" s="22"/>
      <c r="E233" s="22"/>
      <c r="F233" s="22"/>
      <c r="G233" s="22"/>
      <c r="H233" s="23"/>
      <c r="I233" s="22"/>
      <c r="J233" s="24"/>
      <c r="K233" s="25"/>
      <c r="M233" s="26">
        <f>IF(B233="","",B233&amp;"|"&amp;COUNTIF($B$6:B233,B233))</f>
        <v>0</v>
      </c>
      <c r="N233" s="26">
        <f>IF(B233="","",IF(H233="Published","✓ ","")&amp;IF(D233="","",D233&amp;" · ")&amp;F233)</f>
        <v>0</v>
      </c>
    </row>
    <row r="234" spans="2:14">
      <c r="B234" s="20"/>
      <c r="C234" s="21">
        <f>IF(B234="","",CHOOSE(WEEKDAY(B234),"Sun","Mon","Tue","Wed","Thu","Fri","Sat"))</f>
        <v>0</v>
      </c>
      <c r="D234" s="22"/>
      <c r="E234" s="22"/>
      <c r="F234" s="22"/>
      <c r="G234" s="22"/>
      <c r="H234" s="23"/>
      <c r="I234" s="22"/>
      <c r="J234" s="24"/>
      <c r="K234" s="25"/>
      <c r="M234" s="26">
        <f>IF(B234="","",B234&amp;"|"&amp;COUNTIF($B$6:B234,B234))</f>
        <v>0</v>
      </c>
      <c r="N234" s="26">
        <f>IF(B234="","",IF(H234="Published","✓ ","")&amp;IF(D234="","",D234&amp;" · ")&amp;F234)</f>
        <v>0</v>
      </c>
    </row>
    <row r="235" spans="2:14">
      <c r="B235" s="20"/>
      <c r="C235" s="21">
        <f>IF(B235="","",CHOOSE(WEEKDAY(B235),"Sun","Mon","Tue","Wed","Thu","Fri","Sat"))</f>
        <v>0</v>
      </c>
      <c r="D235" s="22"/>
      <c r="E235" s="22"/>
      <c r="F235" s="22"/>
      <c r="G235" s="22"/>
      <c r="H235" s="23"/>
      <c r="I235" s="22"/>
      <c r="J235" s="24"/>
      <c r="K235" s="25"/>
      <c r="M235" s="26">
        <f>IF(B235="","",B235&amp;"|"&amp;COUNTIF($B$6:B235,B235))</f>
        <v>0</v>
      </c>
      <c r="N235" s="26">
        <f>IF(B235="","",IF(H235="Published","✓ ","")&amp;IF(D235="","",D235&amp;" · ")&amp;F235)</f>
        <v>0</v>
      </c>
    </row>
    <row r="236" spans="2:14">
      <c r="B236" s="20"/>
      <c r="C236" s="21">
        <f>IF(B236="","",CHOOSE(WEEKDAY(B236),"Sun","Mon","Tue","Wed","Thu","Fri","Sat"))</f>
        <v>0</v>
      </c>
      <c r="D236" s="22"/>
      <c r="E236" s="22"/>
      <c r="F236" s="22"/>
      <c r="G236" s="22"/>
      <c r="H236" s="23"/>
      <c r="I236" s="22"/>
      <c r="J236" s="24"/>
      <c r="K236" s="25"/>
      <c r="M236" s="26">
        <f>IF(B236="","",B236&amp;"|"&amp;COUNTIF($B$6:B236,B236))</f>
        <v>0</v>
      </c>
      <c r="N236" s="26">
        <f>IF(B236="","",IF(H236="Published","✓ ","")&amp;IF(D236="","",D236&amp;" · ")&amp;F236)</f>
        <v>0</v>
      </c>
    </row>
    <row r="237" spans="2:14">
      <c r="B237" s="20"/>
      <c r="C237" s="21">
        <f>IF(B237="","",CHOOSE(WEEKDAY(B237),"Sun","Mon","Tue","Wed","Thu","Fri","Sat"))</f>
        <v>0</v>
      </c>
      <c r="D237" s="22"/>
      <c r="E237" s="22"/>
      <c r="F237" s="22"/>
      <c r="G237" s="22"/>
      <c r="H237" s="23"/>
      <c r="I237" s="22"/>
      <c r="J237" s="24"/>
      <c r="K237" s="25"/>
      <c r="M237" s="26">
        <f>IF(B237="","",B237&amp;"|"&amp;COUNTIF($B$6:B237,B237))</f>
        <v>0</v>
      </c>
      <c r="N237" s="26">
        <f>IF(B237="","",IF(H237="Published","✓ ","")&amp;IF(D237="","",D237&amp;" · ")&amp;F237)</f>
        <v>0</v>
      </c>
    </row>
    <row r="238" spans="2:14">
      <c r="B238" s="20"/>
      <c r="C238" s="21">
        <f>IF(B238="","",CHOOSE(WEEKDAY(B238),"Sun","Mon","Tue","Wed","Thu","Fri","Sat"))</f>
        <v>0</v>
      </c>
      <c r="D238" s="22"/>
      <c r="E238" s="22"/>
      <c r="F238" s="22"/>
      <c r="G238" s="22"/>
      <c r="H238" s="23"/>
      <c r="I238" s="22"/>
      <c r="J238" s="24"/>
      <c r="K238" s="25"/>
      <c r="M238" s="26">
        <f>IF(B238="","",B238&amp;"|"&amp;COUNTIF($B$6:B238,B238))</f>
        <v>0</v>
      </c>
      <c r="N238" s="26">
        <f>IF(B238="","",IF(H238="Published","✓ ","")&amp;IF(D238="","",D238&amp;" · ")&amp;F238)</f>
        <v>0</v>
      </c>
    </row>
    <row r="239" spans="2:14">
      <c r="B239" s="20"/>
      <c r="C239" s="21">
        <f>IF(B239="","",CHOOSE(WEEKDAY(B239),"Sun","Mon","Tue","Wed","Thu","Fri","Sat"))</f>
        <v>0</v>
      </c>
      <c r="D239" s="22"/>
      <c r="E239" s="22"/>
      <c r="F239" s="22"/>
      <c r="G239" s="22"/>
      <c r="H239" s="23"/>
      <c r="I239" s="22"/>
      <c r="J239" s="24"/>
      <c r="K239" s="25"/>
      <c r="M239" s="26">
        <f>IF(B239="","",B239&amp;"|"&amp;COUNTIF($B$6:B239,B239))</f>
        <v>0</v>
      </c>
      <c r="N239" s="26">
        <f>IF(B239="","",IF(H239="Published","✓ ","")&amp;IF(D239="","",D239&amp;" · ")&amp;F239)</f>
        <v>0</v>
      </c>
    </row>
    <row r="240" spans="2:14">
      <c r="B240" s="20"/>
      <c r="C240" s="21">
        <f>IF(B240="","",CHOOSE(WEEKDAY(B240),"Sun","Mon","Tue","Wed","Thu","Fri","Sat"))</f>
        <v>0</v>
      </c>
      <c r="D240" s="22"/>
      <c r="E240" s="22"/>
      <c r="F240" s="22"/>
      <c r="G240" s="22"/>
      <c r="H240" s="23"/>
      <c r="I240" s="22"/>
      <c r="J240" s="24"/>
      <c r="K240" s="25"/>
      <c r="M240" s="26">
        <f>IF(B240="","",B240&amp;"|"&amp;COUNTIF($B$6:B240,B240))</f>
        <v>0</v>
      </c>
      <c r="N240" s="26">
        <f>IF(B240="","",IF(H240="Published","✓ ","")&amp;IF(D240="","",D240&amp;" · ")&amp;F240)</f>
        <v>0</v>
      </c>
    </row>
    <row r="241" spans="2:14">
      <c r="B241" s="20"/>
      <c r="C241" s="21">
        <f>IF(B241="","",CHOOSE(WEEKDAY(B241),"Sun","Mon","Tue","Wed","Thu","Fri","Sat"))</f>
        <v>0</v>
      </c>
      <c r="D241" s="22"/>
      <c r="E241" s="22"/>
      <c r="F241" s="22"/>
      <c r="G241" s="22"/>
      <c r="H241" s="23"/>
      <c r="I241" s="22"/>
      <c r="J241" s="24"/>
      <c r="K241" s="25"/>
      <c r="M241" s="26">
        <f>IF(B241="","",B241&amp;"|"&amp;COUNTIF($B$6:B241,B241))</f>
        <v>0</v>
      </c>
      <c r="N241" s="26">
        <f>IF(B241="","",IF(H241="Published","✓ ","")&amp;IF(D241="","",D241&amp;" · ")&amp;F241)</f>
        <v>0</v>
      </c>
    </row>
    <row r="242" spans="2:14">
      <c r="B242" s="20"/>
      <c r="C242" s="21">
        <f>IF(B242="","",CHOOSE(WEEKDAY(B242),"Sun","Mon","Tue","Wed","Thu","Fri","Sat"))</f>
        <v>0</v>
      </c>
      <c r="D242" s="22"/>
      <c r="E242" s="22"/>
      <c r="F242" s="22"/>
      <c r="G242" s="22"/>
      <c r="H242" s="23"/>
      <c r="I242" s="22"/>
      <c r="J242" s="24"/>
      <c r="K242" s="25"/>
      <c r="M242" s="26">
        <f>IF(B242="","",B242&amp;"|"&amp;COUNTIF($B$6:B242,B242))</f>
        <v>0</v>
      </c>
      <c r="N242" s="26">
        <f>IF(B242="","",IF(H242="Published","✓ ","")&amp;IF(D242="","",D242&amp;" · ")&amp;F242)</f>
        <v>0</v>
      </c>
    </row>
    <row r="243" spans="2:14">
      <c r="B243" s="20"/>
      <c r="C243" s="21">
        <f>IF(B243="","",CHOOSE(WEEKDAY(B243),"Sun","Mon","Tue","Wed","Thu","Fri","Sat"))</f>
        <v>0</v>
      </c>
      <c r="D243" s="22"/>
      <c r="E243" s="22"/>
      <c r="F243" s="22"/>
      <c r="G243" s="22"/>
      <c r="H243" s="23"/>
      <c r="I243" s="22"/>
      <c r="J243" s="24"/>
      <c r="K243" s="25"/>
      <c r="M243" s="26">
        <f>IF(B243="","",B243&amp;"|"&amp;COUNTIF($B$6:B243,B243))</f>
        <v>0</v>
      </c>
      <c r="N243" s="26">
        <f>IF(B243="","",IF(H243="Published","✓ ","")&amp;IF(D243="","",D243&amp;" · ")&amp;F243)</f>
        <v>0</v>
      </c>
    </row>
    <row r="244" spans="2:14">
      <c r="B244" s="20"/>
      <c r="C244" s="21">
        <f>IF(B244="","",CHOOSE(WEEKDAY(B244),"Sun","Mon","Tue","Wed","Thu","Fri","Sat"))</f>
        <v>0</v>
      </c>
      <c r="D244" s="22"/>
      <c r="E244" s="22"/>
      <c r="F244" s="22"/>
      <c r="G244" s="22"/>
      <c r="H244" s="23"/>
      <c r="I244" s="22"/>
      <c r="J244" s="24"/>
      <c r="K244" s="25"/>
      <c r="M244" s="26">
        <f>IF(B244="","",B244&amp;"|"&amp;COUNTIF($B$6:B244,B244))</f>
        <v>0</v>
      </c>
      <c r="N244" s="26">
        <f>IF(B244="","",IF(H244="Published","✓ ","")&amp;IF(D244="","",D244&amp;" · ")&amp;F244)</f>
        <v>0</v>
      </c>
    </row>
    <row r="245" spans="2:14">
      <c r="B245" s="20"/>
      <c r="C245" s="21">
        <f>IF(B245="","",CHOOSE(WEEKDAY(B245),"Sun","Mon","Tue","Wed","Thu","Fri","Sat"))</f>
        <v>0</v>
      </c>
      <c r="D245" s="22"/>
      <c r="E245" s="22"/>
      <c r="F245" s="22"/>
      <c r="G245" s="22"/>
      <c r="H245" s="23"/>
      <c r="I245" s="22"/>
      <c r="J245" s="24"/>
      <c r="K245" s="25"/>
      <c r="M245" s="26">
        <f>IF(B245="","",B245&amp;"|"&amp;COUNTIF($B$6:B245,B245))</f>
        <v>0</v>
      </c>
      <c r="N245" s="26">
        <f>IF(B245="","",IF(H245="Published","✓ ","")&amp;IF(D245="","",D245&amp;" · ")&amp;F245)</f>
        <v>0</v>
      </c>
    </row>
    <row r="246" spans="2:14">
      <c r="B246" s="20"/>
      <c r="C246" s="21">
        <f>IF(B246="","",CHOOSE(WEEKDAY(B246),"Sun","Mon","Tue","Wed","Thu","Fri","Sat"))</f>
        <v>0</v>
      </c>
      <c r="D246" s="22"/>
      <c r="E246" s="22"/>
      <c r="F246" s="22"/>
      <c r="G246" s="22"/>
      <c r="H246" s="23"/>
      <c r="I246" s="22"/>
      <c r="J246" s="24"/>
      <c r="K246" s="25"/>
      <c r="M246" s="26">
        <f>IF(B246="","",B246&amp;"|"&amp;COUNTIF($B$6:B246,B246))</f>
        <v>0</v>
      </c>
      <c r="N246" s="26">
        <f>IF(B246="","",IF(H246="Published","✓ ","")&amp;IF(D246="","",D246&amp;" · ")&amp;F246)</f>
        <v>0</v>
      </c>
    </row>
    <row r="247" spans="2:14">
      <c r="B247" s="20"/>
      <c r="C247" s="21">
        <f>IF(B247="","",CHOOSE(WEEKDAY(B247),"Sun","Mon","Tue","Wed","Thu","Fri","Sat"))</f>
        <v>0</v>
      </c>
      <c r="D247" s="22"/>
      <c r="E247" s="22"/>
      <c r="F247" s="22"/>
      <c r="G247" s="22"/>
      <c r="H247" s="23"/>
      <c r="I247" s="22"/>
      <c r="J247" s="24"/>
      <c r="K247" s="25"/>
      <c r="M247" s="26">
        <f>IF(B247="","",B247&amp;"|"&amp;COUNTIF($B$6:B247,B247))</f>
        <v>0</v>
      </c>
      <c r="N247" s="26">
        <f>IF(B247="","",IF(H247="Published","✓ ","")&amp;IF(D247="","",D247&amp;" · ")&amp;F247)</f>
        <v>0</v>
      </c>
    </row>
    <row r="248" spans="2:14">
      <c r="B248" s="20"/>
      <c r="C248" s="21">
        <f>IF(B248="","",CHOOSE(WEEKDAY(B248),"Sun","Mon","Tue","Wed","Thu","Fri","Sat"))</f>
        <v>0</v>
      </c>
      <c r="D248" s="22"/>
      <c r="E248" s="22"/>
      <c r="F248" s="22"/>
      <c r="G248" s="22"/>
      <c r="H248" s="23"/>
      <c r="I248" s="22"/>
      <c r="J248" s="24"/>
      <c r="K248" s="25"/>
      <c r="M248" s="26">
        <f>IF(B248="","",B248&amp;"|"&amp;COUNTIF($B$6:B248,B248))</f>
        <v>0</v>
      </c>
      <c r="N248" s="26">
        <f>IF(B248="","",IF(H248="Published","✓ ","")&amp;IF(D248="","",D248&amp;" · ")&amp;F248)</f>
        <v>0</v>
      </c>
    </row>
    <row r="249" spans="2:14">
      <c r="B249" s="20"/>
      <c r="C249" s="21">
        <f>IF(B249="","",CHOOSE(WEEKDAY(B249),"Sun","Mon","Tue","Wed","Thu","Fri","Sat"))</f>
        <v>0</v>
      </c>
      <c r="D249" s="22"/>
      <c r="E249" s="22"/>
      <c r="F249" s="22"/>
      <c r="G249" s="22"/>
      <c r="H249" s="23"/>
      <c r="I249" s="22"/>
      <c r="J249" s="24"/>
      <c r="K249" s="25"/>
      <c r="M249" s="26">
        <f>IF(B249="","",B249&amp;"|"&amp;COUNTIF($B$6:B249,B249))</f>
        <v>0</v>
      </c>
      <c r="N249" s="26">
        <f>IF(B249="","",IF(H249="Published","✓ ","")&amp;IF(D249="","",D249&amp;" · ")&amp;F249)</f>
        <v>0</v>
      </c>
    </row>
    <row r="250" spans="2:14">
      <c r="B250" s="20"/>
      <c r="C250" s="21">
        <f>IF(B250="","",CHOOSE(WEEKDAY(B250),"Sun","Mon","Tue","Wed","Thu","Fri","Sat"))</f>
        <v>0</v>
      </c>
      <c r="D250" s="22"/>
      <c r="E250" s="22"/>
      <c r="F250" s="22"/>
      <c r="G250" s="22"/>
      <c r="H250" s="23"/>
      <c r="I250" s="22"/>
      <c r="J250" s="24"/>
      <c r="K250" s="25"/>
      <c r="M250" s="26">
        <f>IF(B250="","",B250&amp;"|"&amp;COUNTIF($B$6:B250,B250))</f>
        <v>0</v>
      </c>
      <c r="N250" s="26">
        <f>IF(B250="","",IF(H250="Published","✓ ","")&amp;IF(D250="","",D250&amp;" · ")&amp;F250)</f>
        <v>0</v>
      </c>
    </row>
    <row r="251" spans="2:14">
      <c r="B251" s="20"/>
      <c r="C251" s="21">
        <f>IF(B251="","",CHOOSE(WEEKDAY(B251),"Sun","Mon","Tue","Wed","Thu","Fri","Sat"))</f>
        <v>0</v>
      </c>
      <c r="D251" s="22"/>
      <c r="E251" s="22"/>
      <c r="F251" s="22"/>
      <c r="G251" s="22"/>
      <c r="H251" s="23"/>
      <c r="I251" s="22"/>
      <c r="J251" s="24"/>
      <c r="K251" s="25"/>
      <c r="M251" s="26">
        <f>IF(B251="","",B251&amp;"|"&amp;COUNTIF($B$6:B251,B251))</f>
        <v>0</v>
      </c>
      <c r="N251" s="26">
        <f>IF(B251="","",IF(H251="Published","✓ ","")&amp;IF(D251="","",D251&amp;" · ")&amp;F251)</f>
        <v>0</v>
      </c>
    </row>
    <row r="252" spans="2:14">
      <c r="B252" s="20"/>
      <c r="C252" s="21">
        <f>IF(B252="","",CHOOSE(WEEKDAY(B252),"Sun","Mon","Tue","Wed","Thu","Fri","Sat"))</f>
        <v>0</v>
      </c>
      <c r="D252" s="22"/>
      <c r="E252" s="22"/>
      <c r="F252" s="22"/>
      <c r="G252" s="22"/>
      <c r="H252" s="23"/>
      <c r="I252" s="22"/>
      <c r="J252" s="24"/>
      <c r="K252" s="25"/>
      <c r="M252" s="26">
        <f>IF(B252="","",B252&amp;"|"&amp;COUNTIF($B$6:B252,B252))</f>
        <v>0</v>
      </c>
      <c r="N252" s="26">
        <f>IF(B252="","",IF(H252="Published","✓ ","")&amp;IF(D252="","",D252&amp;" · ")&amp;F252)</f>
        <v>0</v>
      </c>
    </row>
    <row r="253" spans="2:14">
      <c r="B253" s="20"/>
      <c r="C253" s="21">
        <f>IF(B253="","",CHOOSE(WEEKDAY(B253),"Sun","Mon","Tue","Wed","Thu","Fri","Sat"))</f>
        <v>0</v>
      </c>
      <c r="D253" s="22"/>
      <c r="E253" s="22"/>
      <c r="F253" s="22"/>
      <c r="G253" s="22"/>
      <c r="H253" s="23"/>
      <c r="I253" s="22"/>
      <c r="J253" s="24"/>
      <c r="K253" s="25"/>
      <c r="M253" s="26">
        <f>IF(B253="","",B253&amp;"|"&amp;COUNTIF($B$6:B253,B253))</f>
        <v>0</v>
      </c>
      <c r="N253" s="26">
        <f>IF(B253="","",IF(H253="Published","✓ ","")&amp;IF(D253="","",D253&amp;" · ")&amp;F253)</f>
        <v>0</v>
      </c>
    </row>
    <row r="254" spans="2:14">
      <c r="B254" s="20"/>
      <c r="C254" s="21">
        <f>IF(B254="","",CHOOSE(WEEKDAY(B254),"Sun","Mon","Tue","Wed","Thu","Fri","Sat"))</f>
        <v>0</v>
      </c>
      <c r="D254" s="22"/>
      <c r="E254" s="22"/>
      <c r="F254" s="22"/>
      <c r="G254" s="22"/>
      <c r="H254" s="23"/>
      <c r="I254" s="22"/>
      <c r="J254" s="24"/>
      <c r="K254" s="25"/>
      <c r="M254" s="26">
        <f>IF(B254="","",B254&amp;"|"&amp;COUNTIF($B$6:B254,B254))</f>
        <v>0</v>
      </c>
      <c r="N254" s="26">
        <f>IF(B254="","",IF(H254="Published","✓ ","")&amp;IF(D254="","",D254&amp;" · ")&amp;F254)</f>
        <v>0</v>
      </c>
    </row>
    <row r="255" spans="2:14">
      <c r="B255" s="20"/>
      <c r="C255" s="21">
        <f>IF(B255="","",CHOOSE(WEEKDAY(B255),"Sun","Mon","Tue","Wed","Thu","Fri","Sat"))</f>
        <v>0</v>
      </c>
      <c r="D255" s="22"/>
      <c r="E255" s="22"/>
      <c r="F255" s="22"/>
      <c r="G255" s="22"/>
      <c r="H255" s="23"/>
      <c r="I255" s="22"/>
      <c r="J255" s="24"/>
      <c r="K255" s="25"/>
      <c r="M255" s="26">
        <f>IF(B255="","",B255&amp;"|"&amp;COUNTIF($B$6:B255,B255))</f>
        <v>0</v>
      </c>
      <c r="N255" s="26">
        <f>IF(B255="","",IF(H255="Published","✓ ","")&amp;IF(D255="","",D255&amp;" · ")&amp;F255)</f>
        <v>0</v>
      </c>
    </row>
    <row r="256" spans="2:14">
      <c r="B256" s="20"/>
      <c r="C256" s="21">
        <f>IF(B256="","",CHOOSE(WEEKDAY(B256),"Sun","Mon","Tue","Wed","Thu","Fri","Sat"))</f>
        <v>0</v>
      </c>
      <c r="D256" s="22"/>
      <c r="E256" s="22"/>
      <c r="F256" s="22"/>
      <c r="G256" s="22"/>
      <c r="H256" s="23"/>
      <c r="I256" s="22"/>
      <c r="J256" s="24"/>
      <c r="K256" s="25"/>
      <c r="M256" s="26">
        <f>IF(B256="","",B256&amp;"|"&amp;COUNTIF($B$6:B256,B256))</f>
        <v>0</v>
      </c>
      <c r="N256" s="26">
        <f>IF(B256="","",IF(H256="Published","✓ ","")&amp;IF(D256="","",D256&amp;" · ")&amp;F256)</f>
        <v>0</v>
      </c>
    </row>
    <row r="257" spans="2:14">
      <c r="B257" s="20"/>
      <c r="C257" s="21">
        <f>IF(B257="","",CHOOSE(WEEKDAY(B257),"Sun","Mon","Tue","Wed","Thu","Fri","Sat"))</f>
        <v>0</v>
      </c>
      <c r="D257" s="22"/>
      <c r="E257" s="22"/>
      <c r="F257" s="22"/>
      <c r="G257" s="22"/>
      <c r="H257" s="23"/>
      <c r="I257" s="22"/>
      <c r="J257" s="24"/>
      <c r="K257" s="25"/>
      <c r="M257" s="26">
        <f>IF(B257="","",B257&amp;"|"&amp;COUNTIF($B$6:B257,B257))</f>
        <v>0</v>
      </c>
      <c r="N257" s="26">
        <f>IF(B257="","",IF(H257="Published","✓ ","")&amp;IF(D257="","",D257&amp;" · ")&amp;F257)</f>
        <v>0</v>
      </c>
    </row>
    <row r="258" spans="2:14">
      <c r="B258" s="20"/>
      <c r="C258" s="21">
        <f>IF(B258="","",CHOOSE(WEEKDAY(B258),"Sun","Mon","Tue","Wed","Thu","Fri","Sat"))</f>
        <v>0</v>
      </c>
      <c r="D258" s="22"/>
      <c r="E258" s="22"/>
      <c r="F258" s="22"/>
      <c r="G258" s="22"/>
      <c r="H258" s="23"/>
      <c r="I258" s="22"/>
      <c r="J258" s="24"/>
      <c r="K258" s="25"/>
      <c r="M258" s="26">
        <f>IF(B258="","",B258&amp;"|"&amp;COUNTIF($B$6:B258,B258))</f>
        <v>0</v>
      </c>
      <c r="N258" s="26">
        <f>IF(B258="","",IF(H258="Published","✓ ","")&amp;IF(D258="","",D258&amp;" · ")&amp;F258)</f>
        <v>0</v>
      </c>
    </row>
    <row r="259" spans="2:14">
      <c r="B259" s="20"/>
      <c r="C259" s="21">
        <f>IF(B259="","",CHOOSE(WEEKDAY(B259),"Sun","Mon","Tue","Wed","Thu","Fri","Sat"))</f>
        <v>0</v>
      </c>
      <c r="D259" s="22"/>
      <c r="E259" s="22"/>
      <c r="F259" s="22"/>
      <c r="G259" s="22"/>
      <c r="H259" s="23"/>
      <c r="I259" s="22"/>
      <c r="J259" s="24"/>
      <c r="K259" s="25"/>
      <c r="M259" s="26">
        <f>IF(B259="","",B259&amp;"|"&amp;COUNTIF($B$6:B259,B259))</f>
        <v>0</v>
      </c>
      <c r="N259" s="26">
        <f>IF(B259="","",IF(H259="Published","✓ ","")&amp;IF(D259="","",D259&amp;" · ")&amp;F259)</f>
        <v>0</v>
      </c>
    </row>
    <row r="260" spans="2:14">
      <c r="B260" s="20"/>
      <c r="C260" s="21">
        <f>IF(B260="","",CHOOSE(WEEKDAY(B260),"Sun","Mon","Tue","Wed","Thu","Fri","Sat"))</f>
        <v>0</v>
      </c>
      <c r="D260" s="22"/>
      <c r="E260" s="22"/>
      <c r="F260" s="22"/>
      <c r="G260" s="22"/>
      <c r="H260" s="23"/>
      <c r="I260" s="22"/>
      <c r="J260" s="24"/>
      <c r="K260" s="25"/>
      <c r="M260" s="26">
        <f>IF(B260="","",B260&amp;"|"&amp;COUNTIF($B$6:B260,B260))</f>
        <v>0</v>
      </c>
      <c r="N260" s="26">
        <f>IF(B260="","",IF(H260="Published","✓ ","")&amp;IF(D260="","",D260&amp;" · ")&amp;F260)</f>
        <v>0</v>
      </c>
    </row>
    <row r="261" spans="2:14">
      <c r="B261" s="20"/>
      <c r="C261" s="21">
        <f>IF(B261="","",CHOOSE(WEEKDAY(B261),"Sun","Mon","Tue","Wed","Thu","Fri","Sat"))</f>
        <v>0</v>
      </c>
      <c r="D261" s="22"/>
      <c r="E261" s="22"/>
      <c r="F261" s="22"/>
      <c r="G261" s="22"/>
      <c r="H261" s="23"/>
      <c r="I261" s="22"/>
      <c r="J261" s="24"/>
      <c r="K261" s="25"/>
      <c r="M261" s="26">
        <f>IF(B261="","",B261&amp;"|"&amp;COUNTIF($B$6:B261,B261))</f>
        <v>0</v>
      </c>
      <c r="N261" s="26">
        <f>IF(B261="","",IF(H261="Published","✓ ","")&amp;IF(D261="","",D261&amp;" · ")&amp;F261)</f>
        <v>0</v>
      </c>
    </row>
    <row r="262" spans="2:14">
      <c r="B262" s="20"/>
      <c r="C262" s="21">
        <f>IF(B262="","",CHOOSE(WEEKDAY(B262),"Sun","Mon","Tue","Wed","Thu","Fri","Sat"))</f>
        <v>0</v>
      </c>
      <c r="D262" s="22"/>
      <c r="E262" s="22"/>
      <c r="F262" s="22"/>
      <c r="G262" s="22"/>
      <c r="H262" s="23"/>
      <c r="I262" s="22"/>
      <c r="J262" s="24"/>
      <c r="K262" s="25"/>
      <c r="M262" s="26">
        <f>IF(B262="","",B262&amp;"|"&amp;COUNTIF($B$6:B262,B262))</f>
        <v>0</v>
      </c>
      <c r="N262" s="26">
        <f>IF(B262="","",IF(H262="Published","✓ ","")&amp;IF(D262="","",D262&amp;" · ")&amp;F262)</f>
        <v>0</v>
      </c>
    </row>
    <row r="263" spans="2:14">
      <c r="B263" s="20"/>
      <c r="C263" s="21">
        <f>IF(B263="","",CHOOSE(WEEKDAY(B263),"Sun","Mon","Tue","Wed","Thu","Fri","Sat"))</f>
        <v>0</v>
      </c>
      <c r="D263" s="22"/>
      <c r="E263" s="22"/>
      <c r="F263" s="22"/>
      <c r="G263" s="22"/>
      <c r="H263" s="23"/>
      <c r="I263" s="22"/>
      <c r="J263" s="24"/>
      <c r="K263" s="25"/>
      <c r="M263" s="26">
        <f>IF(B263="","",B263&amp;"|"&amp;COUNTIF($B$6:B263,B263))</f>
        <v>0</v>
      </c>
      <c r="N263" s="26">
        <f>IF(B263="","",IF(H263="Published","✓ ","")&amp;IF(D263="","",D263&amp;" · ")&amp;F263)</f>
        <v>0</v>
      </c>
    </row>
    <row r="264" spans="2:14">
      <c r="B264" s="20"/>
      <c r="C264" s="21">
        <f>IF(B264="","",CHOOSE(WEEKDAY(B264),"Sun","Mon","Tue","Wed","Thu","Fri","Sat"))</f>
        <v>0</v>
      </c>
      <c r="D264" s="22"/>
      <c r="E264" s="22"/>
      <c r="F264" s="22"/>
      <c r="G264" s="22"/>
      <c r="H264" s="23"/>
      <c r="I264" s="22"/>
      <c r="J264" s="24"/>
      <c r="K264" s="25"/>
      <c r="M264" s="26">
        <f>IF(B264="","",B264&amp;"|"&amp;COUNTIF($B$6:B264,B264))</f>
        <v>0</v>
      </c>
      <c r="N264" s="26">
        <f>IF(B264="","",IF(H264="Published","✓ ","")&amp;IF(D264="","",D264&amp;" · ")&amp;F264)</f>
        <v>0</v>
      </c>
    </row>
    <row r="265" spans="2:14">
      <c r="B265" s="20"/>
      <c r="C265" s="21">
        <f>IF(B265="","",CHOOSE(WEEKDAY(B265),"Sun","Mon","Tue","Wed","Thu","Fri","Sat"))</f>
        <v>0</v>
      </c>
      <c r="D265" s="22"/>
      <c r="E265" s="22"/>
      <c r="F265" s="22"/>
      <c r="G265" s="22"/>
      <c r="H265" s="23"/>
      <c r="I265" s="22"/>
      <c r="J265" s="24"/>
      <c r="K265" s="25"/>
      <c r="M265" s="26">
        <f>IF(B265="","",B265&amp;"|"&amp;COUNTIF($B$6:B265,B265))</f>
        <v>0</v>
      </c>
      <c r="N265" s="26">
        <f>IF(B265="","",IF(H265="Published","✓ ","")&amp;IF(D265="","",D265&amp;" · ")&amp;F265)</f>
        <v>0</v>
      </c>
    </row>
    <row r="266" spans="2:14">
      <c r="B266" s="20"/>
      <c r="C266" s="21">
        <f>IF(B266="","",CHOOSE(WEEKDAY(B266),"Sun","Mon","Tue","Wed","Thu","Fri","Sat"))</f>
        <v>0</v>
      </c>
      <c r="D266" s="22"/>
      <c r="E266" s="22"/>
      <c r="F266" s="22"/>
      <c r="G266" s="22"/>
      <c r="H266" s="23"/>
      <c r="I266" s="22"/>
      <c r="J266" s="24"/>
      <c r="K266" s="25"/>
      <c r="M266" s="26">
        <f>IF(B266="","",B266&amp;"|"&amp;COUNTIF($B$6:B266,B266))</f>
        <v>0</v>
      </c>
      <c r="N266" s="26">
        <f>IF(B266="","",IF(H266="Published","✓ ","")&amp;IF(D266="","",D266&amp;" · ")&amp;F266)</f>
        <v>0</v>
      </c>
    </row>
    <row r="267" spans="2:14">
      <c r="B267" s="20"/>
      <c r="C267" s="21">
        <f>IF(B267="","",CHOOSE(WEEKDAY(B267),"Sun","Mon","Tue","Wed","Thu","Fri","Sat"))</f>
        <v>0</v>
      </c>
      <c r="D267" s="22"/>
      <c r="E267" s="22"/>
      <c r="F267" s="22"/>
      <c r="G267" s="22"/>
      <c r="H267" s="23"/>
      <c r="I267" s="22"/>
      <c r="J267" s="24"/>
      <c r="K267" s="25"/>
      <c r="M267" s="26">
        <f>IF(B267="","",B267&amp;"|"&amp;COUNTIF($B$6:B267,B267))</f>
        <v>0</v>
      </c>
      <c r="N267" s="26">
        <f>IF(B267="","",IF(H267="Published","✓ ","")&amp;IF(D267="","",D267&amp;" · ")&amp;F267)</f>
        <v>0</v>
      </c>
    </row>
    <row r="268" spans="2:14">
      <c r="B268" s="20"/>
      <c r="C268" s="21">
        <f>IF(B268="","",CHOOSE(WEEKDAY(B268),"Sun","Mon","Tue","Wed","Thu","Fri","Sat"))</f>
        <v>0</v>
      </c>
      <c r="D268" s="22"/>
      <c r="E268" s="22"/>
      <c r="F268" s="22"/>
      <c r="G268" s="22"/>
      <c r="H268" s="23"/>
      <c r="I268" s="22"/>
      <c r="J268" s="24"/>
      <c r="K268" s="25"/>
      <c r="M268" s="26">
        <f>IF(B268="","",B268&amp;"|"&amp;COUNTIF($B$6:B268,B268))</f>
        <v>0</v>
      </c>
      <c r="N268" s="26">
        <f>IF(B268="","",IF(H268="Published","✓ ","")&amp;IF(D268="","",D268&amp;" · ")&amp;F268)</f>
        <v>0</v>
      </c>
    </row>
    <row r="269" spans="2:14">
      <c r="B269" s="20"/>
      <c r="C269" s="21">
        <f>IF(B269="","",CHOOSE(WEEKDAY(B269),"Sun","Mon","Tue","Wed","Thu","Fri","Sat"))</f>
        <v>0</v>
      </c>
      <c r="D269" s="22"/>
      <c r="E269" s="22"/>
      <c r="F269" s="22"/>
      <c r="G269" s="22"/>
      <c r="H269" s="23"/>
      <c r="I269" s="22"/>
      <c r="J269" s="24"/>
      <c r="K269" s="25"/>
      <c r="M269" s="26">
        <f>IF(B269="","",B269&amp;"|"&amp;COUNTIF($B$6:B269,B269))</f>
        <v>0</v>
      </c>
      <c r="N269" s="26">
        <f>IF(B269="","",IF(H269="Published","✓ ","")&amp;IF(D269="","",D269&amp;" · ")&amp;F269)</f>
        <v>0</v>
      </c>
    </row>
    <row r="270" spans="2:14">
      <c r="B270" s="20"/>
      <c r="C270" s="21">
        <f>IF(B270="","",CHOOSE(WEEKDAY(B270),"Sun","Mon","Tue","Wed","Thu","Fri","Sat"))</f>
        <v>0</v>
      </c>
      <c r="D270" s="22"/>
      <c r="E270" s="22"/>
      <c r="F270" s="22"/>
      <c r="G270" s="22"/>
      <c r="H270" s="23"/>
      <c r="I270" s="22"/>
      <c r="J270" s="24"/>
      <c r="K270" s="25"/>
      <c r="M270" s="26">
        <f>IF(B270="","",B270&amp;"|"&amp;COUNTIF($B$6:B270,B270))</f>
        <v>0</v>
      </c>
      <c r="N270" s="26">
        <f>IF(B270="","",IF(H270="Published","✓ ","")&amp;IF(D270="","",D270&amp;" · ")&amp;F270)</f>
        <v>0</v>
      </c>
    </row>
    <row r="271" spans="2:14">
      <c r="B271" s="20"/>
      <c r="C271" s="21">
        <f>IF(B271="","",CHOOSE(WEEKDAY(B271),"Sun","Mon","Tue","Wed","Thu","Fri","Sat"))</f>
        <v>0</v>
      </c>
      <c r="D271" s="22"/>
      <c r="E271" s="22"/>
      <c r="F271" s="22"/>
      <c r="G271" s="22"/>
      <c r="H271" s="23"/>
      <c r="I271" s="22"/>
      <c r="J271" s="24"/>
      <c r="K271" s="25"/>
      <c r="M271" s="26">
        <f>IF(B271="","",B271&amp;"|"&amp;COUNTIF($B$6:B271,B271))</f>
        <v>0</v>
      </c>
      <c r="N271" s="26">
        <f>IF(B271="","",IF(H271="Published","✓ ","")&amp;IF(D271="","",D271&amp;" · ")&amp;F271)</f>
        <v>0</v>
      </c>
    </row>
    <row r="272" spans="2:14">
      <c r="B272" s="20"/>
      <c r="C272" s="21">
        <f>IF(B272="","",CHOOSE(WEEKDAY(B272),"Sun","Mon","Tue","Wed","Thu","Fri","Sat"))</f>
        <v>0</v>
      </c>
      <c r="D272" s="22"/>
      <c r="E272" s="22"/>
      <c r="F272" s="22"/>
      <c r="G272" s="22"/>
      <c r="H272" s="23"/>
      <c r="I272" s="22"/>
      <c r="J272" s="24"/>
      <c r="K272" s="25"/>
      <c r="M272" s="26">
        <f>IF(B272="","",B272&amp;"|"&amp;COUNTIF($B$6:B272,B272))</f>
        <v>0</v>
      </c>
      <c r="N272" s="26">
        <f>IF(B272="","",IF(H272="Published","✓ ","")&amp;IF(D272="","",D272&amp;" · ")&amp;F272)</f>
        <v>0</v>
      </c>
    </row>
    <row r="273" spans="2:14">
      <c r="B273" s="20"/>
      <c r="C273" s="21">
        <f>IF(B273="","",CHOOSE(WEEKDAY(B273),"Sun","Mon","Tue","Wed","Thu","Fri","Sat"))</f>
        <v>0</v>
      </c>
      <c r="D273" s="22"/>
      <c r="E273" s="22"/>
      <c r="F273" s="22"/>
      <c r="G273" s="22"/>
      <c r="H273" s="23"/>
      <c r="I273" s="22"/>
      <c r="J273" s="24"/>
      <c r="K273" s="25"/>
      <c r="M273" s="26">
        <f>IF(B273="","",B273&amp;"|"&amp;COUNTIF($B$6:B273,B273))</f>
        <v>0</v>
      </c>
      <c r="N273" s="26">
        <f>IF(B273="","",IF(H273="Published","✓ ","")&amp;IF(D273="","",D273&amp;" · ")&amp;F273)</f>
        <v>0</v>
      </c>
    </row>
    <row r="274" spans="2:14">
      <c r="B274" s="20"/>
      <c r="C274" s="21">
        <f>IF(B274="","",CHOOSE(WEEKDAY(B274),"Sun","Mon","Tue","Wed","Thu","Fri","Sat"))</f>
        <v>0</v>
      </c>
      <c r="D274" s="22"/>
      <c r="E274" s="22"/>
      <c r="F274" s="22"/>
      <c r="G274" s="22"/>
      <c r="H274" s="23"/>
      <c r="I274" s="22"/>
      <c r="J274" s="24"/>
      <c r="K274" s="25"/>
      <c r="M274" s="26">
        <f>IF(B274="","",B274&amp;"|"&amp;COUNTIF($B$6:B274,B274))</f>
        <v>0</v>
      </c>
      <c r="N274" s="26">
        <f>IF(B274="","",IF(H274="Published","✓ ","")&amp;IF(D274="","",D274&amp;" · ")&amp;F274)</f>
        <v>0</v>
      </c>
    </row>
    <row r="275" spans="2:14">
      <c r="B275" s="20"/>
      <c r="C275" s="21">
        <f>IF(B275="","",CHOOSE(WEEKDAY(B275),"Sun","Mon","Tue","Wed","Thu","Fri","Sat"))</f>
        <v>0</v>
      </c>
      <c r="D275" s="22"/>
      <c r="E275" s="22"/>
      <c r="F275" s="22"/>
      <c r="G275" s="22"/>
      <c r="H275" s="23"/>
      <c r="I275" s="22"/>
      <c r="J275" s="24"/>
      <c r="K275" s="25"/>
      <c r="M275" s="26">
        <f>IF(B275="","",B275&amp;"|"&amp;COUNTIF($B$6:B275,B275))</f>
        <v>0</v>
      </c>
      <c r="N275" s="26">
        <f>IF(B275="","",IF(H275="Published","✓ ","")&amp;IF(D275="","",D275&amp;" · ")&amp;F275)</f>
        <v>0</v>
      </c>
    </row>
    <row r="276" spans="2:14">
      <c r="B276" s="20"/>
      <c r="C276" s="21">
        <f>IF(B276="","",CHOOSE(WEEKDAY(B276),"Sun","Mon","Tue","Wed","Thu","Fri","Sat"))</f>
        <v>0</v>
      </c>
      <c r="D276" s="22"/>
      <c r="E276" s="22"/>
      <c r="F276" s="22"/>
      <c r="G276" s="22"/>
      <c r="H276" s="23"/>
      <c r="I276" s="22"/>
      <c r="J276" s="24"/>
      <c r="K276" s="25"/>
      <c r="M276" s="26">
        <f>IF(B276="","",B276&amp;"|"&amp;COUNTIF($B$6:B276,B276))</f>
        <v>0</v>
      </c>
      <c r="N276" s="26">
        <f>IF(B276="","",IF(H276="Published","✓ ","")&amp;IF(D276="","",D276&amp;" · ")&amp;F276)</f>
        <v>0</v>
      </c>
    </row>
    <row r="277" spans="2:14">
      <c r="B277" s="20"/>
      <c r="C277" s="21">
        <f>IF(B277="","",CHOOSE(WEEKDAY(B277),"Sun","Mon","Tue","Wed","Thu","Fri","Sat"))</f>
        <v>0</v>
      </c>
      <c r="D277" s="22"/>
      <c r="E277" s="22"/>
      <c r="F277" s="22"/>
      <c r="G277" s="22"/>
      <c r="H277" s="23"/>
      <c r="I277" s="22"/>
      <c r="J277" s="24"/>
      <c r="K277" s="25"/>
      <c r="M277" s="26">
        <f>IF(B277="","",B277&amp;"|"&amp;COUNTIF($B$6:B277,B277))</f>
        <v>0</v>
      </c>
      <c r="N277" s="26">
        <f>IF(B277="","",IF(H277="Published","✓ ","")&amp;IF(D277="","",D277&amp;" · ")&amp;F277)</f>
        <v>0</v>
      </c>
    </row>
    <row r="278" spans="2:14">
      <c r="B278" s="20"/>
      <c r="C278" s="21">
        <f>IF(B278="","",CHOOSE(WEEKDAY(B278),"Sun","Mon","Tue","Wed","Thu","Fri","Sat"))</f>
        <v>0</v>
      </c>
      <c r="D278" s="22"/>
      <c r="E278" s="22"/>
      <c r="F278" s="22"/>
      <c r="G278" s="22"/>
      <c r="H278" s="23"/>
      <c r="I278" s="22"/>
      <c r="J278" s="24"/>
      <c r="K278" s="25"/>
      <c r="M278" s="26">
        <f>IF(B278="","",B278&amp;"|"&amp;COUNTIF($B$6:B278,B278))</f>
        <v>0</v>
      </c>
      <c r="N278" s="26">
        <f>IF(B278="","",IF(H278="Published","✓ ","")&amp;IF(D278="","",D278&amp;" · ")&amp;F278)</f>
        <v>0</v>
      </c>
    </row>
    <row r="279" spans="2:14">
      <c r="B279" s="20"/>
      <c r="C279" s="21">
        <f>IF(B279="","",CHOOSE(WEEKDAY(B279),"Sun","Mon","Tue","Wed","Thu","Fri","Sat"))</f>
        <v>0</v>
      </c>
      <c r="D279" s="22"/>
      <c r="E279" s="22"/>
      <c r="F279" s="22"/>
      <c r="G279" s="22"/>
      <c r="H279" s="23"/>
      <c r="I279" s="22"/>
      <c r="J279" s="24"/>
      <c r="K279" s="25"/>
      <c r="M279" s="26">
        <f>IF(B279="","",B279&amp;"|"&amp;COUNTIF($B$6:B279,B279))</f>
        <v>0</v>
      </c>
      <c r="N279" s="26">
        <f>IF(B279="","",IF(H279="Published","✓ ","")&amp;IF(D279="","",D279&amp;" · ")&amp;F279)</f>
        <v>0</v>
      </c>
    </row>
    <row r="280" spans="2:14">
      <c r="B280" s="20"/>
      <c r="C280" s="21">
        <f>IF(B280="","",CHOOSE(WEEKDAY(B280),"Sun","Mon","Tue","Wed","Thu","Fri","Sat"))</f>
        <v>0</v>
      </c>
      <c r="D280" s="22"/>
      <c r="E280" s="22"/>
      <c r="F280" s="22"/>
      <c r="G280" s="22"/>
      <c r="H280" s="23"/>
      <c r="I280" s="22"/>
      <c r="J280" s="24"/>
      <c r="K280" s="25"/>
      <c r="M280" s="26">
        <f>IF(B280="","",B280&amp;"|"&amp;COUNTIF($B$6:B280,B280))</f>
        <v>0</v>
      </c>
      <c r="N280" s="26">
        <f>IF(B280="","",IF(H280="Published","✓ ","")&amp;IF(D280="","",D280&amp;" · ")&amp;F280)</f>
        <v>0</v>
      </c>
    </row>
    <row r="281" spans="2:14">
      <c r="B281" s="20"/>
      <c r="C281" s="21">
        <f>IF(B281="","",CHOOSE(WEEKDAY(B281),"Sun","Mon","Tue","Wed","Thu","Fri","Sat"))</f>
        <v>0</v>
      </c>
      <c r="D281" s="22"/>
      <c r="E281" s="22"/>
      <c r="F281" s="22"/>
      <c r="G281" s="22"/>
      <c r="H281" s="23"/>
      <c r="I281" s="22"/>
      <c r="J281" s="24"/>
      <c r="K281" s="25"/>
      <c r="M281" s="26">
        <f>IF(B281="","",B281&amp;"|"&amp;COUNTIF($B$6:B281,B281))</f>
        <v>0</v>
      </c>
      <c r="N281" s="26">
        <f>IF(B281="","",IF(H281="Published","✓ ","")&amp;IF(D281="","",D281&amp;" · ")&amp;F281)</f>
        <v>0</v>
      </c>
    </row>
    <row r="282" spans="2:14">
      <c r="B282" s="20"/>
      <c r="C282" s="21">
        <f>IF(B282="","",CHOOSE(WEEKDAY(B282),"Sun","Mon","Tue","Wed","Thu","Fri","Sat"))</f>
        <v>0</v>
      </c>
      <c r="D282" s="22"/>
      <c r="E282" s="22"/>
      <c r="F282" s="22"/>
      <c r="G282" s="22"/>
      <c r="H282" s="23"/>
      <c r="I282" s="22"/>
      <c r="J282" s="24"/>
      <c r="K282" s="25"/>
      <c r="M282" s="26">
        <f>IF(B282="","",B282&amp;"|"&amp;COUNTIF($B$6:B282,B282))</f>
        <v>0</v>
      </c>
      <c r="N282" s="26">
        <f>IF(B282="","",IF(H282="Published","✓ ","")&amp;IF(D282="","",D282&amp;" · ")&amp;F282)</f>
        <v>0</v>
      </c>
    </row>
    <row r="283" spans="2:14">
      <c r="B283" s="20"/>
      <c r="C283" s="21">
        <f>IF(B283="","",CHOOSE(WEEKDAY(B283),"Sun","Mon","Tue","Wed","Thu","Fri","Sat"))</f>
        <v>0</v>
      </c>
      <c r="D283" s="22"/>
      <c r="E283" s="22"/>
      <c r="F283" s="22"/>
      <c r="G283" s="22"/>
      <c r="H283" s="23"/>
      <c r="I283" s="22"/>
      <c r="J283" s="24"/>
      <c r="K283" s="25"/>
      <c r="M283" s="26">
        <f>IF(B283="","",B283&amp;"|"&amp;COUNTIF($B$6:B283,B283))</f>
        <v>0</v>
      </c>
      <c r="N283" s="26">
        <f>IF(B283="","",IF(H283="Published","✓ ","")&amp;IF(D283="","",D283&amp;" · ")&amp;F283)</f>
        <v>0</v>
      </c>
    </row>
    <row r="284" spans="2:14">
      <c r="B284" s="20"/>
      <c r="C284" s="21">
        <f>IF(B284="","",CHOOSE(WEEKDAY(B284),"Sun","Mon","Tue","Wed","Thu","Fri","Sat"))</f>
        <v>0</v>
      </c>
      <c r="D284" s="22"/>
      <c r="E284" s="22"/>
      <c r="F284" s="22"/>
      <c r="G284" s="22"/>
      <c r="H284" s="23"/>
      <c r="I284" s="22"/>
      <c r="J284" s="24"/>
      <c r="K284" s="25"/>
      <c r="M284" s="26">
        <f>IF(B284="","",B284&amp;"|"&amp;COUNTIF($B$6:B284,B284))</f>
        <v>0</v>
      </c>
      <c r="N284" s="26">
        <f>IF(B284="","",IF(H284="Published","✓ ","")&amp;IF(D284="","",D284&amp;" · ")&amp;F284)</f>
        <v>0</v>
      </c>
    </row>
    <row r="285" spans="2:14">
      <c r="B285" s="20"/>
      <c r="C285" s="21">
        <f>IF(B285="","",CHOOSE(WEEKDAY(B285),"Sun","Mon","Tue","Wed","Thu","Fri","Sat"))</f>
        <v>0</v>
      </c>
      <c r="D285" s="22"/>
      <c r="E285" s="22"/>
      <c r="F285" s="22"/>
      <c r="G285" s="22"/>
      <c r="H285" s="23"/>
      <c r="I285" s="22"/>
      <c r="J285" s="24"/>
      <c r="K285" s="25"/>
      <c r="M285" s="26">
        <f>IF(B285="","",B285&amp;"|"&amp;COUNTIF($B$6:B285,B285))</f>
        <v>0</v>
      </c>
      <c r="N285" s="26">
        <f>IF(B285="","",IF(H285="Published","✓ ","")&amp;IF(D285="","",D285&amp;" · ")&amp;F285)</f>
        <v>0</v>
      </c>
    </row>
    <row r="286" spans="2:14">
      <c r="B286" s="20"/>
      <c r="C286" s="21">
        <f>IF(B286="","",CHOOSE(WEEKDAY(B286),"Sun","Mon","Tue","Wed","Thu","Fri","Sat"))</f>
        <v>0</v>
      </c>
      <c r="D286" s="22"/>
      <c r="E286" s="22"/>
      <c r="F286" s="22"/>
      <c r="G286" s="22"/>
      <c r="H286" s="23"/>
      <c r="I286" s="22"/>
      <c r="J286" s="24"/>
      <c r="K286" s="25"/>
      <c r="M286" s="26">
        <f>IF(B286="","",B286&amp;"|"&amp;COUNTIF($B$6:B286,B286))</f>
        <v>0</v>
      </c>
      <c r="N286" s="26">
        <f>IF(B286="","",IF(H286="Published","✓ ","")&amp;IF(D286="","",D286&amp;" · ")&amp;F286)</f>
        <v>0</v>
      </c>
    </row>
    <row r="287" spans="2:14">
      <c r="B287" s="20"/>
      <c r="C287" s="21">
        <f>IF(B287="","",CHOOSE(WEEKDAY(B287),"Sun","Mon","Tue","Wed","Thu","Fri","Sat"))</f>
        <v>0</v>
      </c>
      <c r="D287" s="22"/>
      <c r="E287" s="22"/>
      <c r="F287" s="22"/>
      <c r="G287" s="22"/>
      <c r="H287" s="23"/>
      <c r="I287" s="22"/>
      <c r="J287" s="24"/>
      <c r="K287" s="25"/>
      <c r="M287" s="26">
        <f>IF(B287="","",B287&amp;"|"&amp;COUNTIF($B$6:B287,B287))</f>
        <v>0</v>
      </c>
      <c r="N287" s="26">
        <f>IF(B287="","",IF(H287="Published","✓ ","")&amp;IF(D287="","",D287&amp;" · ")&amp;F287)</f>
        <v>0</v>
      </c>
    </row>
    <row r="288" spans="2:14">
      <c r="B288" s="20"/>
      <c r="C288" s="21">
        <f>IF(B288="","",CHOOSE(WEEKDAY(B288),"Sun","Mon","Tue","Wed","Thu","Fri","Sat"))</f>
        <v>0</v>
      </c>
      <c r="D288" s="22"/>
      <c r="E288" s="22"/>
      <c r="F288" s="22"/>
      <c r="G288" s="22"/>
      <c r="H288" s="23"/>
      <c r="I288" s="22"/>
      <c r="J288" s="24"/>
      <c r="K288" s="25"/>
      <c r="M288" s="26">
        <f>IF(B288="","",B288&amp;"|"&amp;COUNTIF($B$6:B288,B288))</f>
        <v>0</v>
      </c>
      <c r="N288" s="26">
        <f>IF(B288="","",IF(H288="Published","✓ ","")&amp;IF(D288="","",D288&amp;" · ")&amp;F288)</f>
        <v>0</v>
      </c>
    </row>
    <row r="289" spans="2:14">
      <c r="B289" s="20"/>
      <c r="C289" s="21">
        <f>IF(B289="","",CHOOSE(WEEKDAY(B289),"Sun","Mon","Tue","Wed","Thu","Fri","Sat"))</f>
        <v>0</v>
      </c>
      <c r="D289" s="22"/>
      <c r="E289" s="22"/>
      <c r="F289" s="22"/>
      <c r="G289" s="22"/>
      <c r="H289" s="23"/>
      <c r="I289" s="22"/>
      <c r="J289" s="24"/>
      <c r="K289" s="25"/>
      <c r="M289" s="26">
        <f>IF(B289="","",B289&amp;"|"&amp;COUNTIF($B$6:B289,B289))</f>
        <v>0</v>
      </c>
      <c r="N289" s="26">
        <f>IF(B289="","",IF(H289="Published","✓ ","")&amp;IF(D289="","",D289&amp;" · ")&amp;F289)</f>
        <v>0</v>
      </c>
    </row>
    <row r="290" spans="2:14">
      <c r="B290" s="20"/>
      <c r="C290" s="21">
        <f>IF(B290="","",CHOOSE(WEEKDAY(B290),"Sun","Mon","Tue","Wed","Thu","Fri","Sat"))</f>
        <v>0</v>
      </c>
      <c r="D290" s="22"/>
      <c r="E290" s="22"/>
      <c r="F290" s="22"/>
      <c r="G290" s="22"/>
      <c r="H290" s="23"/>
      <c r="I290" s="22"/>
      <c r="J290" s="24"/>
      <c r="K290" s="25"/>
      <c r="M290" s="26">
        <f>IF(B290="","",B290&amp;"|"&amp;COUNTIF($B$6:B290,B290))</f>
        <v>0</v>
      </c>
      <c r="N290" s="26">
        <f>IF(B290="","",IF(H290="Published","✓ ","")&amp;IF(D290="","",D290&amp;" · ")&amp;F290)</f>
        <v>0</v>
      </c>
    </row>
    <row r="291" spans="2:14">
      <c r="B291" s="20"/>
      <c r="C291" s="21">
        <f>IF(B291="","",CHOOSE(WEEKDAY(B291),"Sun","Mon","Tue","Wed","Thu","Fri","Sat"))</f>
        <v>0</v>
      </c>
      <c r="D291" s="22"/>
      <c r="E291" s="22"/>
      <c r="F291" s="22"/>
      <c r="G291" s="22"/>
      <c r="H291" s="23"/>
      <c r="I291" s="22"/>
      <c r="J291" s="24"/>
      <c r="K291" s="25"/>
      <c r="M291" s="26">
        <f>IF(B291="","",B291&amp;"|"&amp;COUNTIF($B$6:B291,B291))</f>
        <v>0</v>
      </c>
      <c r="N291" s="26">
        <f>IF(B291="","",IF(H291="Published","✓ ","")&amp;IF(D291="","",D291&amp;" · ")&amp;F291)</f>
        <v>0</v>
      </c>
    </row>
    <row r="292" spans="2:14">
      <c r="B292" s="20"/>
      <c r="C292" s="21">
        <f>IF(B292="","",CHOOSE(WEEKDAY(B292),"Sun","Mon","Tue","Wed","Thu","Fri","Sat"))</f>
        <v>0</v>
      </c>
      <c r="D292" s="22"/>
      <c r="E292" s="22"/>
      <c r="F292" s="22"/>
      <c r="G292" s="22"/>
      <c r="H292" s="23"/>
      <c r="I292" s="22"/>
      <c r="J292" s="24"/>
      <c r="K292" s="25"/>
      <c r="M292" s="26">
        <f>IF(B292="","",B292&amp;"|"&amp;COUNTIF($B$6:B292,B292))</f>
        <v>0</v>
      </c>
      <c r="N292" s="26">
        <f>IF(B292="","",IF(H292="Published","✓ ","")&amp;IF(D292="","",D292&amp;" · ")&amp;F292)</f>
        <v>0</v>
      </c>
    </row>
    <row r="293" spans="2:14">
      <c r="B293" s="20"/>
      <c r="C293" s="21">
        <f>IF(B293="","",CHOOSE(WEEKDAY(B293),"Sun","Mon","Tue","Wed","Thu","Fri","Sat"))</f>
        <v>0</v>
      </c>
      <c r="D293" s="22"/>
      <c r="E293" s="22"/>
      <c r="F293" s="22"/>
      <c r="G293" s="22"/>
      <c r="H293" s="23"/>
      <c r="I293" s="22"/>
      <c r="J293" s="24"/>
      <c r="K293" s="25"/>
      <c r="M293" s="26">
        <f>IF(B293="","",B293&amp;"|"&amp;COUNTIF($B$6:B293,B293))</f>
        <v>0</v>
      </c>
      <c r="N293" s="26">
        <f>IF(B293="","",IF(H293="Published","✓ ","")&amp;IF(D293="","",D293&amp;" · ")&amp;F293)</f>
        <v>0</v>
      </c>
    </row>
    <row r="294" spans="2:14">
      <c r="B294" s="20"/>
      <c r="C294" s="21">
        <f>IF(B294="","",CHOOSE(WEEKDAY(B294),"Sun","Mon","Tue","Wed","Thu","Fri","Sat"))</f>
        <v>0</v>
      </c>
      <c r="D294" s="22"/>
      <c r="E294" s="22"/>
      <c r="F294" s="22"/>
      <c r="G294" s="22"/>
      <c r="H294" s="23"/>
      <c r="I294" s="22"/>
      <c r="J294" s="24"/>
      <c r="K294" s="25"/>
      <c r="M294" s="26">
        <f>IF(B294="","",B294&amp;"|"&amp;COUNTIF($B$6:B294,B294))</f>
        <v>0</v>
      </c>
      <c r="N294" s="26">
        <f>IF(B294="","",IF(H294="Published","✓ ","")&amp;IF(D294="","",D294&amp;" · ")&amp;F294)</f>
        <v>0</v>
      </c>
    </row>
    <row r="295" spans="2:14">
      <c r="B295" s="20"/>
      <c r="C295" s="21">
        <f>IF(B295="","",CHOOSE(WEEKDAY(B295),"Sun","Mon","Tue","Wed","Thu","Fri","Sat"))</f>
        <v>0</v>
      </c>
      <c r="D295" s="22"/>
      <c r="E295" s="22"/>
      <c r="F295" s="22"/>
      <c r="G295" s="22"/>
      <c r="H295" s="23"/>
      <c r="I295" s="22"/>
      <c r="J295" s="24"/>
      <c r="K295" s="25"/>
      <c r="M295" s="26">
        <f>IF(B295="","",B295&amp;"|"&amp;COUNTIF($B$6:B295,B295))</f>
        <v>0</v>
      </c>
      <c r="N295" s="26">
        <f>IF(B295="","",IF(H295="Published","✓ ","")&amp;IF(D295="","",D295&amp;" · ")&amp;F295)</f>
        <v>0</v>
      </c>
    </row>
    <row r="296" spans="2:14">
      <c r="B296" s="20"/>
      <c r="C296" s="21">
        <f>IF(B296="","",CHOOSE(WEEKDAY(B296),"Sun","Mon","Tue","Wed","Thu","Fri","Sat"))</f>
        <v>0</v>
      </c>
      <c r="D296" s="22"/>
      <c r="E296" s="22"/>
      <c r="F296" s="22"/>
      <c r="G296" s="22"/>
      <c r="H296" s="23"/>
      <c r="I296" s="22"/>
      <c r="J296" s="24"/>
      <c r="K296" s="25"/>
      <c r="M296" s="26">
        <f>IF(B296="","",B296&amp;"|"&amp;COUNTIF($B$6:B296,B296))</f>
        <v>0</v>
      </c>
      <c r="N296" s="26">
        <f>IF(B296="","",IF(H296="Published","✓ ","")&amp;IF(D296="","",D296&amp;" · ")&amp;F296)</f>
        <v>0</v>
      </c>
    </row>
    <row r="297" spans="2:14">
      <c r="B297" s="20"/>
      <c r="C297" s="21">
        <f>IF(B297="","",CHOOSE(WEEKDAY(B297),"Sun","Mon","Tue","Wed","Thu","Fri","Sat"))</f>
        <v>0</v>
      </c>
      <c r="D297" s="22"/>
      <c r="E297" s="22"/>
      <c r="F297" s="22"/>
      <c r="G297" s="22"/>
      <c r="H297" s="23"/>
      <c r="I297" s="22"/>
      <c r="J297" s="24"/>
      <c r="K297" s="25"/>
      <c r="M297" s="26">
        <f>IF(B297="","",B297&amp;"|"&amp;COUNTIF($B$6:B297,B297))</f>
        <v>0</v>
      </c>
      <c r="N297" s="26">
        <f>IF(B297="","",IF(H297="Published","✓ ","")&amp;IF(D297="","",D297&amp;" · ")&amp;F297)</f>
        <v>0</v>
      </c>
    </row>
    <row r="298" spans="2:14">
      <c r="B298" s="20"/>
      <c r="C298" s="21">
        <f>IF(B298="","",CHOOSE(WEEKDAY(B298),"Sun","Mon","Tue","Wed","Thu","Fri","Sat"))</f>
        <v>0</v>
      </c>
      <c r="D298" s="22"/>
      <c r="E298" s="22"/>
      <c r="F298" s="22"/>
      <c r="G298" s="22"/>
      <c r="H298" s="23"/>
      <c r="I298" s="22"/>
      <c r="J298" s="24"/>
      <c r="K298" s="25"/>
      <c r="M298" s="26">
        <f>IF(B298="","",B298&amp;"|"&amp;COUNTIF($B$6:B298,B298))</f>
        <v>0</v>
      </c>
      <c r="N298" s="26">
        <f>IF(B298="","",IF(H298="Published","✓ ","")&amp;IF(D298="","",D298&amp;" · ")&amp;F298)</f>
        <v>0</v>
      </c>
    </row>
    <row r="299" spans="2:14">
      <c r="B299" s="20"/>
      <c r="C299" s="21">
        <f>IF(B299="","",CHOOSE(WEEKDAY(B299),"Sun","Mon","Tue","Wed","Thu","Fri","Sat"))</f>
        <v>0</v>
      </c>
      <c r="D299" s="22"/>
      <c r="E299" s="22"/>
      <c r="F299" s="22"/>
      <c r="G299" s="22"/>
      <c r="H299" s="23"/>
      <c r="I299" s="22"/>
      <c r="J299" s="24"/>
      <c r="K299" s="25"/>
      <c r="M299" s="26">
        <f>IF(B299="","",B299&amp;"|"&amp;COUNTIF($B$6:B299,B299))</f>
        <v>0</v>
      </c>
      <c r="N299" s="26">
        <f>IF(B299="","",IF(H299="Published","✓ ","")&amp;IF(D299="","",D299&amp;" · ")&amp;F299)</f>
        <v>0</v>
      </c>
    </row>
    <row r="300" spans="2:14">
      <c r="B300" s="20"/>
      <c r="C300" s="21">
        <f>IF(B300="","",CHOOSE(WEEKDAY(B300),"Sun","Mon","Tue","Wed","Thu","Fri","Sat"))</f>
        <v>0</v>
      </c>
      <c r="D300" s="22"/>
      <c r="E300" s="22"/>
      <c r="F300" s="22"/>
      <c r="G300" s="22"/>
      <c r="H300" s="23"/>
      <c r="I300" s="22"/>
      <c r="J300" s="24"/>
      <c r="K300" s="25"/>
      <c r="M300" s="26">
        <f>IF(B300="","",B300&amp;"|"&amp;COUNTIF($B$6:B300,B300))</f>
        <v>0</v>
      </c>
      <c r="N300" s="26">
        <f>IF(B300="","",IF(H300="Published","✓ ","")&amp;IF(D300="","",D300&amp;" · ")&amp;F300)</f>
        <v>0</v>
      </c>
    </row>
    <row r="301" spans="2:14">
      <c r="B301" s="20"/>
      <c r="C301" s="21">
        <f>IF(B301="","",CHOOSE(WEEKDAY(B301),"Sun","Mon","Tue","Wed","Thu","Fri","Sat"))</f>
        <v>0</v>
      </c>
      <c r="D301" s="22"/>
      <c r="E301" s="22"/>
      <c r="F301" s="22"/>
      <c r="G301" s="22"/>
      <c r="H301" s="23"/>
      <c r="I301" s="22"/>
      <c r="J301" s="24"/>
      <c r="K301" s="25"/>
      <c r="M301" s="26">
        <f>IF(B301="","",B301&amp;"|"&amp;COUNTIF($B$6:B301,B301))</f>
        <v>0</v>
      </c>
      <c r="N301" s="26">
        <f>IF(B301="","",IF(H301="Published","✓ ","")&amp;IF(D301="","",D301&amp;" · ")&amp;F301)</f>
        <v>0</v>
      </c>
    </row>
    <row r="302" spans="2:14">
      <c r="B302" s="20"/>
      <c r="C302" s="21">
        <f>IF(B302="","",CHOOSE(WEEKDAY(B302),"Sun","Mon","Tue","Wed","Thu","Fri","Sat"))</f>
        <v>0</v>
      </c>
      <c r="D302" s="22"/>
      <c r="E302" s="22"/>
      <c r="F302" s="22"/>
      <c r="G302" s="22"/>
      <c r="H302" s="23"/>
      <c r="I302" s="22"/>
      <c r="J302" s="24"/>
      <c r="K302" s="25"/>
      <c r="M302" s="26">
        <f>IF(B302="","",B302&amp;"|"&amp;COUNTIF($B$6:B302,B302))</f>
        <v>0</v>
      </c>
      <c r="N302" s="26">
        <f>IF(B302="","",IF(H302="Published","✓ ","")&amp;IF(D302="","",D302&amp;" · ")&amp;F302)</f>
        <v>0</v>
      </c>
    </row>
    <row r="303" spans="2:14">
      <c r="B303" s="20"/>
      <c r="C303" s="21">
        <f>IF(B303="","",CHOOSE(WEEKDAY(B303),"Sun","Mon","Tue","Wed","Thu","Fri","Sat"))</f>
        <v>0</v>
      </c>
      <c r="D303" s="22"/>
      <c r="E303" s="22"/>
      <c r="F303" s="22"/>
      <c r="G303" s="22"/>
      <c r="H303" s="23"/>
      <c r="I303" s="22"/>
      <c r="J303" s="24"/>
      <c r="K303" s="25"/>
      <c r="M303" s="26">
        <f>IF(B303="","",B303&amp;"|"&amp;COUNTIF($B$6:B303,B303))</f>
        <v>0</v>
      </c>
      <c r="N303" s="26">
        <f>IF(B303="","",IF(H303="Published","✓ ","")&amp;IF(D303="","",D303&amp;" · ")&amp;F303)</f>
        <v>0</v>
      </c>
    </row>
    <row r="304" spans="2:14">
      <c r="B304" s="20"/>
      <c r="C304" s="21">
        <f>IF(B304="","",CHOOSE(WEEKDAY(B304),"Sun","Mon","Tue","Wed","Thu","Fri","Sat"))</f>
        <v>0</v>
      </c>
      <c r="D304" s="22"/>
      <c r="E304" s="22"/>
      <c r="F304" s="22"/>
      <c r="G304" s="22"/>
      <c r="H304" s="23"/>
      <c r="I304" s="22"/>
      <c r="J304" s="24"/>
      <c r="K304" s="25"/>
      <c r="M304" s="26">
        <f>IF(B304="","",B304&amp;"|"&amp;COUNTIF($B$6:B304,B304))</f>
        <v>0</v>
      </c>
      <c r="N304" s="26">
        <f>IF(B304="","",IF(H304="Published","✓ ","")&amp;IF(D304="","",D304&amp;" · ")&amp;F304)</f>
        <v>0</v>
      </c>
    </row>
    <row r="305" spans="2:14">
      <c r="B305" s="20"/>
      <c r="C305" s="21">
        <f>IF(B305="","",CHOOSE(WEEKDAY(B305),"Sun","Mon","Tue","Wed","Thu","Fri","Sat"))</f>
        <v>0</v>
      </c>
      <c r="D305" s="22"/>
      <c r="E305" s="22"/>
      <c r="F305" s="22"/>
      <c r="G305" s="22"/>
      <c r="H305" s="23"/>
      <c r="I305" s="22"/>
      <c r="J305" s="24"/>
      <c r="K305" s="25"/>
      <c r="M305" s="26">
        <f>IF(B305="","",B305&amp;"|"&amp;COUNTIF($B$6:B305,B305))</f>
        <v>0</v>
      </c>
      <c r="N305" s="26">
        <f>IF(B305="","",IF(H305="Published","✓ ","")&amp;IF(D305="","",D305&amp;" · ")&amp;F305)</f>
        <v>0</v>
      </c>
    </row>
    <row r="306" spans="2:14">
      <c r="B306" s="20"/>
      <c r="C306" s="21">
        <f>IF(B306="","",CHOOSE(WEEKDAY(B306),"Sun","Mon","Tue","Wed","Thu","Fri","Sat"))</f>
        <v>0</v>
      </c>
      <c r="D306" s="22"/>
      <c r="E306" s="22"/>
      <c r="F306" s="22"/>
      <c r="G306" s="22"/>
      <c r="H306" s="23"/>
      <c r="I306" s="22"/>
      <c r="J306" s="24"/>
      <c r="K306" s="25"/>
      <c r="M306" s="26">
        <f>IF(B306="","",B306&amp;"|"&amp;COUNTIF($B$6:B306,B306))</f>
        <v>0</v>
      </c>
      <c r="N306" s="26">
        <f>IF(B306="","",IF(H306="Published","✓ ","")&amp;IF(D306="","",D306&amp;" · ")&amp;F306)</f>
        <v>0</v>
      </c>
    </row>
    <row r="307" spans="2:14">
      <c r="B307" s="20"/>
      <c r="C307" s="21">
        <f>IF(B307="","",CHOOSE(WEEKDAY(B307),"Sun","Mon","Tue","Wed","Thu","Fri","Sat"))</f>
        <v>0</v>
      </c>
      <c r="D307" s="22"/>
      <c r="E307" s="22"/>
      <c r="F307" s="22"/>
      <c r="G307" s="22"/>
      <c r="H307" s="23"/>
      <c r="I307" s="22"/>
      <c r="J307" s="24"/>
      <c r="K307" s="25"/>
      <c r="M307" s="26">
        <f>IF(B307="","",B307&amp;"|"&amp;COUNTIF($B$6:B307,B307))</f>
        <v>0</v>
      </c>
      <c r="N307" s="26">
        <f>IF(B307="","",IF(H307="Published","✓ ","")&amp;IF(D307="","",D307&amp;" · ")&amp;F307)</f>
        <v>0</v>
      </c>
    </row>
    <row r="308" spans="2:14">
      <c r="B308" s="20"/>
      <c r="C308" s="21">
        <f>IF(B308="","",CHOOSE(WEEKDAY(B308),"Sun","Mon","Tue","Wed","Thu","Fri","Sat"))</f>
        <v>0</v>
      </c>
      <c r="D308" s="22"/>
      <c r="E308" s="22"/>
      <c r="F308" s="22"/>
      <c r="G308" s="22"/>
      <c r="H308" s="23"/>
      <c r="I308" s="22"/>
      <c r="J308" s="24"/>
      <c r="K308" s="25"/>
      <c r="M308" s="26">
        <f>IF(B308="","",B308&amp;"|"&amp;COUNTIF($B$6:B308,B308))</f>
        <v>0</v>
      </c>
      <c r="N308" s="26">
        <f>IF(B308="","",IF(H308="Published","✓ ","")&amp;IF(D308="","",D308&amp;" · ")&amp;F308)</f>
        <v>0</v>
      </c>
    </row>
    <row r="309" spans="2:14">
      <c r="B309" s="20"/>
      <c r="C309" s="21">
        <f>IF(B309="","",CHOOSE(WEEKDAY(B309),"Sun","Mon","Tue","Wed","Thu","Fri","Sat"))</f>
        <v>0</v>
      </c>
      <c r="D309" s="22"/>
      <c r="E309" s="22"/>
      <c r="F309" s="22"/>
      <c r="G309" s="22"/>
      <c r="H309" s="23"/>
      <c r="I309" s="22"/>
      <c r="J309" s="24"/>
      <c r="K309" s="25"/>
      <c r="M309" s="26">
        <f>IF(B309="","",B309&amp;"|"&amp;COUNTIF($B$6:B309,B309))</f>
        <v>0</v>
      </c>
      <c r="N309" s="26">
        <f>IF(B309="","",IF(H309="Published","✓ ","")&amp;IF(D309="","",D309&amp;" · ")&amp;F309)</f>
        <v>0</v>
      </c>
    </row>
    <row r="310" spans="2:14">
      <c r="B310" s="20"/>
      <c r="C310" s="21">
        <f>IF(B310="","",CHOOSE(WEEKDAY(B310),"Sun","Mon","Tue","Wed","Thu","Fri","Sat"))</f>
        <v>0</v>
      </c>
      <c r="D310" s="22"/>
      <c r="E310" s="22"/>
      <c r="F310" s="22"/>
      <c r="G310" s="22"/>
      <c r="H310" s="23"/>
      <c r="I310" s="22"/>
      <c r="J310" s="24"/>
      <c r="K310" s="25"/>
      <c r="M310" s="26">
        <f>IF(B310="","",B310&amp;"|"&amp;COUNTIF($B$6:B310,B310))</f>
        <v>0</v>
      </c>
      <c r="N310" s="26">
        <f>IF(B310="","",IF(H310="Published","✓ ","")&amp;IF(D310="","",D310&amp;" · ")&amp;F310)</f>
        <v>0</v>
      </c>
    </row>
    <row r="311" spans="2:14">
      <c r="B311" s="20"/>
      <c r="C311" s="21">
        <f>IF(B311="","",CHOOSE(WEEKDAY(B311),"Sun","Mon","Tue","Wed","Thu","Fri","Sat"))</f>
        <v>0</v>
      </c>
      <c r="D311" s="22"/>
      <c r="E311" s="22"/>
      <c r="F311" s="22"/>
      <c r="G311" s="22"/>
      <c r="H311" s="23"/>
      <c r="I311" s="22"/>
      <c r="J311" s="24"/>
      <c r="K311" s="25"/>
      <c r="M311" s="26">
        <f>IF(B311="","",B311&amp;"|"&amp;COUNTIF($B$6:B311,B311))</f>
        <v>0</v>
      </c>
      <c r="N311" s="26">
        <f>IF(B311="","",IF(H311="Published","✓ ","")&amp;IF(D311="","",D311&amp;" · ")&amp;F311)</f>
        <v>0</v>
      </c>
    </row>
    <row r="312" spans="2:14">
      <c r="B312" s="20"/>
      <c r="C312" s="21">
        <f>IF(B312="","",CHOOSE(WEEKDAY(B312),"Sun","Mon","Tue","Wed","Thu","Fri","Sat"))</f>
        <v>0</v>
      </c>
      <c r="D312" s="22"/>
      <c r="E312" s="22"/>
      <c r="F312" s="22"/>
      <c r="G312" s="22"/>
      <c r="H312" s="23"/>
      <c r="I312" s="22"/>
      <c r="J312" s="24"/>
      <c r="K312" s="25"/>
      <c r="M312" s="26">
        <f>IF(B312="","",B312&amp;"|"&amp;COUNTIF($B$6:B312,B312))</f>
        <v>0</v>
      </c>
      <c r="N312" s="26">
        <f>IF(B312="","",IF(H312="Published","✓ ","")&amp;IF(D312="","",D312&amp;" · ")&amp;F312)</f>
        <v>0</v>
      </c>
    </row>
    <row r="313" spans="2:14">
      <c r="B313" s="20"/>
      <c r="C313" s="21">
        <f>IF(B313="","",CHOOSE(WEEKDAY(B313),"Sun","Mon","Tue","Wed","Thu","Fri","Sat"))</f>
        <v>0</v>
      </c>
      <c r="D313" s="22"/>
      <c r="E313" s="22"/>
      <c r="F313" s="22"/>
      <c r="G313" s="22"/>
      <c r="H313" s="23"/>
      <c r="I313" s="22"/>
      <c r="J313" s="24"/>
      <c r="K313" s="25"/>
      <c r="M313" s="26">
        <f>IF(B313="","",B313&amp;"|"&amp;COUNTIF($B$6:B313,B313))</f>
        <v>0</v>
      </c>
      <c r="N313" s="26">
        <f>IF(B313="","",IF(H313="Published","✓ ","")&amp;IF(D313="","",D313&amp;" · ")&amp;F313)</f>
        <v>0</v>
      </c>
    </row>
    <row r="314" spans="2:14">
      <c r="B314" s="20"/>
      <c r="C314" s="21">
        <f>IF(B314="","",CHOOSE(WEEKDAY(B314),"Sun","Mon","Tue","Wed","Thu","Fri","Sat"))</f>
        <v>0</v>
      </c>
      <c r="D314" s="22"/>
      <c r="E314" s="22"/>
      <c r="F314" s="22"/>
      <c r="G314" s="22"/>
      <c r="H314" s="23"/>
      <c r="I314" s="22"/>
      <c r="J314" s="24"/>
      <c r="K314" s="25"/>
      <c r="M314" s="26">
        <f>IF(B314="","",B314&amp;"|"&amp;COUNTIF($B$6:B314,B314))</f>
        <v>0</v>
      </c>
      <c r="N314" s="26">
        <f>IF(B314="","",IF(H314="Published","✓ ","")&amp;IF(D314="","",D314&amp;" · ")&amp;F314)</f>
        <v>0</v>
      </c>
    </row>
    <row r="315" spans="2:14">
      <c r="B315" s="20"/>
      <c r="C315" s="21">
        <f>IF(B315="","",CHOOSE(WEEKDAY(B315),"Sun","Mon","Tue","Wed","Thu","Fri","Sat"))</f>
        <v>0</v>
      </c>
      <c r="D315" s="22"/>
      <c r="E315" s="22"/>
      <c r="F315" s="22"/>
      <c r="G315" s="22"/>
      <c r="H315" s="23"/>
      <c r="I315" s="22"/>
      <c r="J315" s="24"/>
      <c r="K315" s="25"/>
      <c r="M315" s="26">
        <f>IF(B315="","",B315&amp;"|"&amp;COUNTIF($B$6:B315,B315))</f>
        <v>0</v>
      </c>
      <c r="N315" s="26">
        <f>IF(B315="","",IF(H315="Published","✓ ","")&amp;IF(D315="","",D315&amp;" · ")&amp;F315)</f>
        <v>0</v>
      </c>
    </row>
    <row r="316" spans="2:14">
      <c r="B316" s="20"/>
      <c r="C316" s="21">
        <f>IF(B316="","",CHOOSE(WEEKDAY(B316),"Sun","Mon","Tue","Wed","Thu","Fri","Sat"))</f>
        <v>0</v>
      </c>
      <c r="D316" s="22"/>
      <c r="E316" s="22"/>
      <c r="F316" s="22"/>
      <c r="G316" s="22"/>
      <c r="H316" s="23"/>
      <c r="I316" s="22"/>
      <c r="J316" s="24"/>
      <c r="K316" s="25"/>
      <c r="M316" s="26">
        <f>IF(B316="","",B316&amp;"|"&amp;COUNTIF($B$6:B316,B316))</f>
        <v>0</v>
      </c>
      <c r="N316" s="26">
        <f>IF(B316="","",IF(H316="Published","✓ ","")&amp;IF(D316="","",D316&amp;" · ")&amp;F316)</f>
        <v>0</v>
      </c>
    </row>
    <row r="317" spans="2:14">
      <c r="B317" s="20"/>
      <c r="C317" s="21">
        <f>IF(B317="","",CHOOSE(WEEKDAY(B317),"Sun","Mon","Tue","Wed","Thu","Fri","Sat"))</f>
        <v>0</v>
      </c>
      <c r="D317" s="22"/>
      <c r="E317" s="22"/>
      <c r="F317" s="22"/>
      <c r="G317" s="22"/>
      <c r="H317" s="23"/>
      <c r="I317" s="22"/>
      <c r="J317" s="24"/>
      <c r="K317" s="25"/>
      <c r="M317" s="26">
        <f>IF(B317="","",B317&amp;"|"&amp;COUNTIF($B$6:B317,B317))</f>
        <v>0</v>
      </c>
      <c r="N317" s="26">
        <f>IF(B317="","",IF(H317="Published","✓ ","")&amp;IF(D317="","",D317&amp;" · ")&amp;F317)</f>
        <v>0</v>
      </c>
    </row>
    <row r="318" spans="2:14">
      <c r="B318" s="20"/>
      <c r="C318" s="21">
        <f>IF(B318="","",CHOOSE(WEEKDAY(B318),"Sun","Mon","Tue","Wed","Thu","Fri","Sat"))</f>
        <v>0</v>
      </c>
      <c r="D318" s="22"/>
      <c r="E318" s="22"/>
      <c r="F318" s="22"/>
      <c r="G318" s="22"/>
      <c r="H318" s="23"/>
      <c r="I318" s="22"/>
      <c r="J318" s="24"/>
      <c r="K318" s="25"/>
      <c r="M318" s="26">
        <f>IF(B318="","",B318&amp;"|"&amp;COUNTIF($B$6:B318,B318))</f>
        <v>0</v>
      </c>
      <c r="N318" s="26">
        <f>IF(B318="","",IF(H318="Published","✓ ","")&amp;IF(D318="","",D318&amp;" · ")&amp;F318)</f>
        <v>0</v>
      </c>
    </row>
    <row r="319" spans="2:14">
      <c r="B319" s="20"/>
      <c r="C319" s="21">
        <f>IF(B319="","",CHOOSE(WEEKDAY(B319),"Sun","Mon","Tue","Wed","Thu","Fri","Sat"))</f>
        <v>0</v>
      </c>
      <c r="D319" s="22"/>
      <c r="E319" s="22"/>
      <c r="F319" s="22"/>
      <c r="G319" s="22"/>
      <c r="H319" s="23"/>
      <c r="I319" s="22"/>
      <c r="J319" s="24"/>
      <c r="K319" s="25"/>
      <c r="M319" s="26">
        <f>IF(B319="","",B319&amp;"|"&amp;COUNTIF($B$6:B319,B319))</f>
        <v>0</v>
      </c>
      <c r="N319" s="26">
        <f>IF(B319="","",IF(H319="Published","✓ ","")&amp;IF(D319="","",D319&amp;" · ")&amp;F319)</f>
        <v>0</v>
      </c>
    </row>
    <row r="320" spans="2:14">
      <c r="B320" s="20"/>
      <c r="C320" s="21">
        <f>IF(B320="","",CHOOSE(WEEKDAY(B320),"Sun","Mon","Tue","Wed","Thu","Fri","Sat"))</f>
        <v>0</v>
      </c>
      <c r="D320" s="22"/>
      <c r="E320" s="22"/>
      <c r="F320" s="22"/>
      <c r="G320" s="22"/>
      <c r="H320" s="23"/>
      <c r="I320" s="22"/>
      <c r="J320" s="24"/>
      <c r="K320" s="25"/>
      <c r="M320" s="26">
        <f>IF(B320="","",B320&amp;"|"&amp;COUNTIF($B$6:B320,B320))</f>
        <v>0</v>
      </c>
      <c r="N320" s="26">
        <f>IF(B320="","",IF(H320="Published","✓ ","")&amp;IF(D320="","",D320&amp;" · ")&amp;F320)</f>
        <v>0</v>
      </c>
    </row>
    <row r="321" spans="2:14">
      <c r="B321" s="20"/>
      <c r="C321" s="21">
        <f>IF(B321="","",CHOOSE(WEEKDAY(B321),"Sun","Mon","Tue","Wed","Thu","Fri","Sat"))</f>
        <v>0</v>
      </c>
      <c r="D321" s="22"/>
      <c r="E321" s="22"/>
      <c r="F321" s="22"/>
      <c r="G321" s="22"/>
      <c r="H321" s="23"/>
      <c r="I321" s="22"/>
      <c r="J321" s="24"/>
      <c r="K321" s="25"/>
      <c r="M321" s="26">
        <f>IF(B321="","",B321&amp;"|"&amp;COUNTIF($B$6:B321,B321))</f>
        <v>0</v>
      </c>
      <c r="N321" s="26">
        <f>IF(B321="","",IF(H321="Published","✓ ","")&amp;IF(D321="","",D321&amp;" · ")&amp;F321)</f>
        <v>0</v>
      </c>
    </row>
    <row r="322" spans="2:14">
      <c r="B322" s="20"/>
      <c r="C322" s="21">
        <f>IF(B322="","",CHOOSE(WEEKDAY(B322),"Sun","Mon","Tue","Wed","Thu","Fri","Sat"))</f>
        <v>0</v>
      </c>
      <c r="D322" s="22"/>
      <c r="E322" s="22"/>
      <c r="F322" s="22"/>
      <c r="G322" s="22"/>
      <c r="H322" s="23"/>
      <c r="I322" s="22"/>
      <c r="J322" s="24"/>
      <c r="K322" s="25"/>
      <c r="M322" s="26">
        <f>IF(B322="","",B322&amp;"|"&amp;COUNTIF($B$6:B322,B322))</f>
        <v>0</v>
      </c>
      <c r="N322" s="26">
        <f>IF(B322="","",IF(H322="Published","✓ ","")&amp;IF(D322="","",D322&amp;" · ")&amp;F322)</f>
        <v>0</v>
      </c>
    </row>
    <row r="323" spans="2:14">
      <c r="B323" s="20"/>
      <c r="C323" s="21">
        <f>IF(B323="","",CHOOSE(WEEKDAY(B323),"Sun","Mon","Tue","Wed","Thu","Fri","Sat"))</f>
        <v>0</v>
      </c>
      <c r="D323" s="22"/>
      <c r="E323" s="22"/>
      <c r="F323" s="22"/>
      <c r="G323" s="22"/>
      <c r="H323" s="23"/>
      <c r="I323" s="22"/>
      <c r="J323" s="24"/>
      <c r="K323" s="25"/>
      <c r="M323" s="26">
        <f>IF(B323="","",B323&amp;"|"&amp;COUNTIF($B$6:B323,B323))</f>
        <v>0</v>
      </c>
      <c r="N323" s="26">
        <f>IF(B323="","",IF(H323="Published","✓ ","")&amp;IF(D323="","",D323&amp;" · ")&amp;F323)</f>
        <v>0</v>
      </c>
    </row>
    <row r="324" spans="2:14">
      <c r="B324" s="20"/>
      <c r="C324" s="21">
        <f>IF(B324="","",CHOOSE(WEEKDAY(B324),"Sun","Mon","Tue","Wed","Thu","Fri","Sat"))</f>
        <v>0</v>
      </c>
      <c r="D324" s="22"/>
      <c r="E324" s="22"/>
      <c r="F324" s="22"/>
      <c r="G324" s="22"/>
      <c r="H324" s="23"/>
      <c r="I324" s="22"/>
      <c r="J324" s="24"/>
      <c r="K324" s="25"/>
      <c r="M324" s="26">
        <f>IF(B324="","",B324&amp;"|"&amp;COUNTIF($B$6:B324,B324))</f>
        <v>0</v>
      </c>
      <c r="N324" s="26">
        <f>IF(B324="","",IF(H324="Published","✓ ","")&amp;IF(D324="","",D324&amp;" · ")&amp;F324)</f>
        <v>0</v>
      </c>
    </row>
    <row r="325" spans="2:14">
      <c r="B325" s="20"/>
      <c r="C325" s="21">
        <f>IF(B325="","",CHOOSE(WEEKDAY(B325),"Sun","Mon","Tue","Wed","Thu","Fri","Sat"))</f>
        <v>0</v>
      </c>
      <c r="D325" s="22"/>
      <c r="E325" s="22"/>
      <c r="F325" s="22"/>
      <c r="G325" s="22"/>
      <c r="H325" s="23"/>
      <c r="I325" s="22"/>
      <c r="J325" s="24"/>
      <c r="K325" s="25"/>
      <c r="M325" s="26">
        <f>IF(B325="","",B325&amp;"|"&amp;COUNTIF($B$6:B325,B325))</f>
        <v>0</v>
      </c>
      <c r="N325" s="26">
        <f>IF(B325="","",IF(H325="Published","✓ ","")&amp;IF(D325="","",D325&amp;" · ")&amp;F325)</f>
        <v>0</v>
      </c>
    </row>
    <row r="326" spans="2:14">
      <c r="B326" s="20"/>
      <c r="C326" s="21">
        <f>IF(B326="","",CHOOSE(WEEKDAY(B326),"Sun","Mon","Tue","Wed","Thu","Fri","Sat"))</f>
        <v>0</v>
      </c>
      <c r="D326" s="22"/>
      <c r="E326" s="22"/>
      <c r="F326" s="22"/>
      <c r="G326" s="22"/>
      <c r="H326" s="23"/>
      <c r="I326" s="22"/>
      <c r="J326" s="24"/>
      <c r="K326" s="25"/>
      <c r="M326" s="26">
        <f>IF(B326="","",B326&amp;"|"&amp;COUNTIF($B$6:B326,B326))</f>
        <v>0</v>
      </c>
      <c r="N326" s="26">
        <f>IF(B326="","",IF(H326="Published","✓ ","")&amp;IF(D326="","",D326&amp;" · ")&amp;F326)</f>
        <v>0</v>
      </c>
    </row>
    <row r="327" spans="2:14">
      <c r="B327" s="20"/>
      <c r="C327" s="21">
        <f>IF(B327="","",CHOOSE(WEEKDAY(B327),"Sun","Mon","Tue","Wed","Thu","Fri","Sat"))</f>
        <v>0</v>
      </c>
      <c r="D327" s="22"/>
      <c r="E327" s="22"/>
      <c r="F327" s="22"/>
      <c r="G327" s="22"/>
      <c r="H327" s="23"/>
      <c r="I327" s="22"/>
      <c r="J327" s="24"/>
      <c r="K327" s="25"/>
      <c r="M327" s="26">
        <f>IF(B327="","",B327&amp;"|"&amp;COUNTIF($B$6:B327,B327))</f>
        <v>0</v>
      </c>
      <c r="N327" s="26">
        <f>IF(B327="","",IF(H327="Published","✓ ","")&amp;IF(D327="","",D327&amp;" · ")&amp;F327)</f>
        <v>0</v>
      </c>
    </row>
    <row r="328" spans="2:14">
      <c r="B328" s="20"/>
      <c r="C328" s="21">
        <f>IF(B328="","",CHOOSE(WEEKDAY(B328),"Sun","Mon","Tue","Wed","Thu","Fri","Sat"))</f>
        <v>0</v>
      </c>
      <c r="D328" s="22"/>
      <c r="E328" s="22"/>
      <c r="F328" s="22"/>
      <c r="G328" s="22"/>
      <c r="H328" s="23"/>
      <c r="I328" s="22"/>
      <c r="J328" s="24"/>
      <c r="K328" s="25"/>
      <c r="M328" s="26">
        <f>IF(B328="","",B328&amp;"|"&amp;COUNTIF($B$6:B328,B328))</f>
        <v>0</v>
      </c>
      <c r="N328" s="26">
        <f>IF(B328="","",IF(H328="Published","✓ ","")&amp;IF(D328="","",D328&amp;" · ")&amp;F328)</f>
        <v>0</v>
      </c>
    </row>
    <row r="329" spans="2:14">
      <c r="B329" s="20"/>
      <c r="C329" s="21">
        <f>IF(B329="","",CHOOSE(WEEKDAY(B329),"Sun","Mon","Tue","Wed","Thu","Fri","Sat"))</f>
        <v>0</v>
      </c>
      <c r="D329" s="22"/>
      <c r="E329" s="22"/>
      <c r="F329" s="22"/>
      <c r="G329" s="22"/>
      <c r="H329" s="23"/>
      <c r="I329" s="22"/>
      <c r="J329" s="24"/>
      <c r="K329" s="25"/>
      <c r="M329" s="26">
        <f>IF(B329="","",B329&amp;"|"&amp;COUNTIF($B$6:B329,B329))</f>
        <v>0</v>
      </c>
      <c r="N329" s="26">
        <f>IF(B329="","",IF(H329="Published","✓ ","")&amp;IF(D329="","",D329&amp;" · ")&amp;F329)</f>
        <v>0</v>
      </c>
    </row>
    <row r="330" spans="2:14">
      <c r="B330" s="20"/>
      <c r="C330" s="21">
        <f>IF(B330="","",CHOOSE(WEEKDAY(B330),"Sun","Mon","Tue","Wed","Thu","Fri","Sat"))</f>
        <v>0</v>
      </c>
      <c r="D330" s="22"/>
      <c r="E330" s="22"/>
      <c r="F330" s="22"/>
      <c r="G330" s="22"/>
      <c r="H330" s="23"/>
      <c r="I330" s="22"/>
      <c r="J330" s="24"/>
      <c r="K330" s="25"/>
      <c r="M330" s="26">
        <f>IF(B330="","",B330&amp;"|"&amp;COUNTIF($B$6:B330,B330))</f>
        <v>0</v>
      </c>
      <c r="N330" s="26">
        <f>IF(B330="","",IF(H330="Published","✓ ","")&amp;IF(D330="","",D330&amp;" · ")&amp;F330)</f>
        <v>0</v>
      </c>
    </row>
    <row r="331" spans="2:14">
      <c r="B331" s="20"/>
      <c r="C331" s="21">
        <f>IF(B331="","",CHOOSE(WEEKDAY(B331),"Sun","Mon","Tue","Wed","Thu","Fri","Sat"))</f>
        <v>0</v>
      </c>
      <c r="D331" s="22"/>
      <c r="E331" s="22"/>
      <c r="F331" s="22"/>
      <c r="G331" s="22"/>
      <c r="H331" s="23"/>
      <c r="I331" s="22"/>
      <c r="J331" s="24"/>
      <c r="K331" s="25"/>
      <c r="M331" s="26">
        <f>IF(B331="","",B331&amp;"|"&amp;COUNTIF($B$6:B331,B331))</f>
        <v>0</v>
      </c>
      <c r="N331" s="26">
        <f>IF(B331="","",IF(H331="Published","✓ ","")&amp;IF(D331="","",D331&amp;" · ")&amp;F331)</f>
        <v>0</v>
      </c>
    </row>
    <row r="332" spans="2:14">
      <c r="B332" s="20"/>
      <c r="C332" s="21">
        <f>IF(B332="","",CHOOSE(WEEKDAY(B332),"Sun","Mon","Tue","Wed","Thu","Fri","Sat"))</f>
        <v>0</v>
      </c>
      <c r="D332" s="22"/>
      <c r="E332" s="22"/>
      <c r="F332" s="22"/>
      <c r="G332" s="22"/>
      <c r="H332" s="23"/>
      <c r="I332" s="22"/>
      <c r="J332" s="24"/>
      <c r="K332" s="25"/>
      <c r="M332" s="26">
        <f>IF(B332="","",B332&amp;"|"&amp;COUNTIF($B$6:B332,B332))</f>
        <v>0</v>
      </c>
      <c r="N332" s="26">
        <f>IF(B332="","",IF(H332="Published","✓ ","")&amp;IF(D332="","",D332&amp;" · ")&amp;F332)</f>
        <v>0</v>
      </c>
    </row>
    <row r="333" spans="2:14">
      <c r="B333" s="20"/>
      <c r="C333" s="21">
        <f>IF(B333="","",CHOOSE(WEEKDAY(B333),"Sun","Mon","Tue","Wed","Thu","Fri","Sat"))</f>
        <v>0</v>
      </c>
      <c r="D333" s="22"/>
      <c r="E333" s="22"/>
      <c r="F333" s="22"/>
      <c r="G333" s="22"/>
      <c r="H333" s="23"/>
      <c r="I333" s="22"/>
      <c r="J333" s="24"/>
      <c r="K333" s="25"/>
      <c r="M333" s="26">
        <f>IF(B333="","",B333&amp;"|"&amp;COUNTIF($B$6:B333,B333))</f>
        <v>0</v>
      </c>
      <c r="N333" s="26">
        <f>IF(B333="","",IF(H333="Published","✓ ","")&amp;IF(D333="","",D333&amp;" · ")&amp;F333)</f>
        <v>0</v>
      </c>
    </row>
    <row r="334" spans="2:14">
      <c r="B334" s="20"/>
      <c r="C334" s="21">
        <f>IF(B334="","",CHOOSE(WEEKDAY(B334),"Sun","Mon","Tue","Wed","Thu","Fri","Sat"))</f>
        <v>0</v>
      </c>
      <c r="D334" s="22"/>
      <c r="E334" s="22"/>
      <c r="F334" s="22"/>
      <c r="G334" s="22"/>
      <c r="H334" s="23"/>
      <c r="I334" s="22"/>
      <c r="J334" s="24"/>
      <c r="K334" s="25"/>
      <c r="M334" s="26">
        <f>IF(B334="","",B334&amp;"|"&amp;COUNTIF($B$6:B334,B334))</f>
        <v>0</v>
      </c>
      <c r="N334" s="26">
        <f>IF(B334="","",IF(H334="Published","✓ ","")&amp;IF(D334="","",D334&amp;" · ")&amp;F334)</f>
        <v>0</v>
      </c>
    </row>
    <row r="335" spans="2:14">
      <c r="B335" s="20"/>
      <c r="C335" s="21">
        <f>IF(B335="","",CHOOSE(WEEKDAY(B335),"Sun","Mon","Tue","Wed","Thu","Fri","Sat"))</f>
        <v>0</v>
      </c>
      <c r="D335" s="22"/>
      <c r="E335" s="22"/>
      <c r="F335" s="22"/>
      <c r="G335" s="22"/>
      <c r="H335" s="23"/>
      <c r="I335" s="22"/>
      <c r="J335" s="24"/>
      <c r="K335" s="25"/>
      <c r="M335" s="26">
        <f>IF(B335="","",B335&amp;"|"&amp;COUNTIF($B$6:B335,B335))</f>
        <v>0</v>
      </c>
      <c r="N335" s="26">
        <f>IF(B335="","",IF(H335="Published","✓ ","")&amp;IF(D335="","",D335&amp;" · ")&amp;F335)</f>
        <v>0</v>
      </c>
    </row>
    <row r="336" spans="2:14">
      <c r="B336" s="20"/>
      <c r="C336" s="21">
        <f>IF(B336="","",CHOOSE(WEEKDAY(B336),"Sun","Mon","Tue","Wed","Thu","Fri","Sat"))</f>
        <v>0</v>
      </c>
      <c r="D336" s="22"/>
      <c r="E336" s="22"/>
      <c r="F336" s="22"/>
      <c r="G336" s="22"/>
      <c r="H336" s="23"/>
      <c r="I336" s="22"/>
      <c r="J336" s="24"/>
      <c r="K336" s="25"/>
      <c r="M336" s="26">
        <f>IF(B336="","",B336&amp;"|"&amp;COUNTIF($B$6:B336,B336))</f>
        <v>0</v>
      </c>
      <c r="N336" s="26">
        <f>IF(B336="","",IF(H336="Published","✓ ","")&amp;IF(D336="","",D336&amp;" · ")&amp;F336)</f>
        <v>0</v>
      </c>
    </row>
    <row r="337" spans="2:14">
      <c r="B337" s="20"/>
      <c r="C337" s="21">
        <f>IF(B337="","",CHOOSE(WEEKDAY(B337),"Sun","Mon","Tue","Wed","Thu","Fri","Sat"))</f>
        <v>0</v>
      </c>
      <c r="D337" s="22"/>
      <c r="E337" s="22"/>
      <c r="F337" s="22"/>
      <c r="G337" s="22"/>
      <c r="H337" s="23"/>
      <c r="I337" s="22"/>
      <c r="J337" s="24"/>
      <c r="K337" s="25"/>
      <c r="M337" s="26">
        <f>IF(B337="","",B337&amp;"|"&amp;COUNTIF($B$6:B337,B337))</f>
        <v>0</v>
      </c>
      <c r="N337" s="26">
        <f>IF(B337="","",IF(H337="Published","✓ ","")&amp;IF(D337="","",D337&amp;" · ")&amp;F337)</f>
        <v>0</v>
      </c>
    </row>
    <row r="338" spans="2:14">
      <c r="B338" s="20"/>
      <c r="C338" s="21">
        <f>IF(B338="","",CHOOSE(WEEKDAY(B338),"Sun","Mon","Tue","Wed","Thu","Fri","Sat"))</f>
        <v>0</v>
      </c>
      <c r="D338" s="22"/>
      <c r="E338" s="22"/>
      <c r="F338" s="22"/>
      <c r="G338" s="22"/>
      <c r="H338" s="23"/>
      <c r="I338" s="22"/>
      <c r="J338" s="24"/>
      <c r="K338" s="25"/>
      <c r="M338" s="26">
        <f>IF(B338="","",B338&amp;"|"&amp;COUNTIF($B$6:B338,B338))</f>
        <v>0</v>
      </c>
      <c r="N338" s="26">
        <f>IF(B338="","",IF(H338="Published","✓ ","")&amp;IF(D338="","",D338&amp;" · ")&amp;F338)</f>
        <v>0</v>
      </c>
    </row>
    <row r="339" spans="2:14">
      <c r="B339" s="20"/>
      <c r="C339" s="21">
        <f>IF(B339="","",CHOOSE(WEEKDAY(B339),"Sun","Mon","Tue","Wed","Thu","Fri","Sat"))</f>
        <v>0</v>
      </c>
      <c r="D339" s="22"/>
      <c r="E339" s="22"/>
      <c r="F339" s="22"/>
      <c r="G339" s="22"/>
      <c r="H339" s="23"/>
      <c r="I339" s="22"/>
      <c r="J339" s="24"/>
      <c r="K339" s="25"/>
      <c r="M339" s="26">
        <f>IF(B339="","",B339&amp;"|"&amp;COUNTIF($B$6:B339,B339))</f>
        <v>0</v>
      </c>
      <c r="N339" s="26">
        <f>IF(B339="","",IF(H339="Published","✓ ","")&amp;IF(D339="","",D339&amp;" · ")&amp;F339)</f>
        <v>0</v>
      </c>
    </row>
    <row r="340" spans="2:14">
      <c r="B340" s="20"/>
      <c r="C340" s="21">
        <f>IF(B340="","",CHOOSE(WEEKDAY(B340),"Sun","Mon","Tue","Wed","Thu","Fri","Sat"))</f>
        <v>0</v>
      </c>
      <c r="D340" s="22"/>
      <c r="E340" s="22"/>
      <c r="F340" s="22"/>
      <c r="G340" s="22"/>
      <c r="H340" s="23"/>
      <c r="I340" s="22"/>
      <c r="J340" s="24"/>
      <c r="K340" s="25"/>
      <c r="M340" s="26">
        <f>IF(B340="","",B340&amp;"|"&amp;COUNTIF($B$6:B340,B340))</f>
        <v>0</v>
      </c>
      <c r="N340" s="26">
        <f>IF(B340="","",IF(H340="Published","✓ ","")&amp;IF(D340="","",D340&amp;" · ")&amp;F340)</f>
        <v>0</v>
      </c>
    </row>
    <row r="341" spans="2:14">
      <c r="B341" s="20"/>
      <c r="C341" s="21">
        <f>IF(B341="","",CHOOSE(WEEKDAY(B341),"Sun","Mon","Tue","Wed","Thu","Fri","Sat"))</f>
        <v>0</v>
      </c>
      <c r="D341" s="22"/>
      <c r="E341" s="22"/>
      <c r="F341" s="22"/>
      <c r="G341" s="22"/>
      <c r="H341" s="23"/>
      <c r="I341" s="22"/>
      <c r="J341" s="24"/>
      <c r="K341" s="25"/>
      <c r="M341" s="26">
        <f>IF(B341="","",B341&amp;"|"&amp;COUNTIF($B$6:B341,B341))</f>
        <v>0</v>
      </c>
      <c r="N341" s="26">
        <f>IF(B341="","",IF(H341="Published","✓ ","")&amp;IF(D341="","",D341&amp;" · ")&amp;F341)</f>
        <v>0</v>
      </c>
    </row>
    <row r="342" spans="2:14">
      <c r="B342" s="20"/>
      <c r="C342" s="21">
        <f>IF(B342="","",CHOOSE(WEEKDAY(B342),"Sun","Mon","Tue","Wed","Thu","Fri","Sat"))</f>
        <v>0</v>
      </c>
      <c r="D342" s="22"/>
      <c r="E342" s="22"/>
      <c r="F342" s="22"/>
      <c r="G342" s="22"/>
      <c r="H342" s="23"/>
      <c r="I342" s="22"/>
      <c r="J342" s="24"/>
      <c r="K342" s="25"/>
      <c r="M342" s="26">
        <f>IF(B342="","",B342&amp;"|"&amp;COUNTIF($B$6:B342,B342))</f>
        <v>0</v>
      </c>
      <c r="N342" s="26">
        <f>IF(B342="","",IF(H342="Published","✓ ","")&amp;IF(D342="","",D342&amp;" · ")&amp;F342)</f>
        <v>0</v>
      </c>
    </row>
    <row r="343" spans="2:14">
      <c r="B343" s="20"/>
      <c r="C343" s="21">
        <f>IF(B343="","",CHOOSE(WEEKDAY(B343),"Sun","Mon","Tue","Wed","Thu","Fri","Sat"))</f>
        <v>0</v>
      </c>
      <c r="D343" s="22"/>
      <c r="E343" s="22"/>
      <c r="F343" s="22"/>
      <c r="G343" s="22"/>
      <c r="H343" s="23"/>
      <c r="I343" s="22"/>
      <c r="J343" s="24"/>
      <c r="K343" s="25"/>
      <c r="M343" s="26">
        <f>IF(B343="","",B343&amp;"|"&amp;COUNTIF($B$6:B343,B343))</f>
        <v>0</v>
      </c>
      <c r="N343" s="26">
        <f>IF(B343="","",IF(H343="Published","✓ ","")&amp;IF(D343="","",D343&amp;" · ")&amp;F343)</f>
        <v>0</v>
      </c>
    </row>
    <row r="344" spans="2:14">
      <c r="B344" s="20"/>
      <c r="C344" s="21">
        <f>IF(B344="","",CHOOSE(WEEKDAY(B344),"Sun","Mon","Tue","Wed","Thu","Fri","Sat"))</f>
        <v>0</v>
      </c>
      <c r="D344" s="22"/>
      <c r="E344" s="22"/>
      <c r="F344" s="22"/>
      <c r="G344" s="22"/>
      <c r="H344" s="23"/>
      <c r="I344" s="22"/>
      <c r="J344" s="24"/>
      <c r="K344" s="25"/>
      <c r="M344" s="26">
        <f>IF(B344="","",B344&amp;"|"&amp;COUNTIF($B$6:B344,B344))</f>
        <v>0</v>
      </c>
      <c r="N344" s="26">
        <f>IF(B344="","",IF(H344="Published","✓ ","")&amp;IF(D344="","",D344&amp;" · ")&amp;F344)</f>
        <v>0</v>
      </c>
    </row>
    <row r="345" spans="2:14">
      <c r="B345" s="20"/>
      <c r="C345" s="21">
        <f>IF(B345="","",CHOOSE(WEEKDAY(B345),"Sun","Mon","Tue","Wed","Thu","Fri","Sat"))</f>
        <v>0</v>
      </c>
      <c r="D345" s="22"/>
      <c r="E345" s="22"/>
      <c r="F345" s="22"/>
      <c r="G345" s="22"/>
      <c r="H345" s="23"/>
      <c r="I345" s="22"/>
      <c r="J345" s="24"/>
      <c r="K345" s="25"/>
      <c r="M345" s="26">
        <f>IF(B345="","",B345&amp;"|"&amp;COUNTIF($B$6:B345,B345))</f>
        <v>0</v>
      </c>
      <c r="N345" s="26">
        <f>IF(B345="","",IF(H345="Published","✓ ","")&amp;IF(D345="","",D345&amp;" · ")&amp;F345)</f>
        <v>0</v>
      </c>
    </row>
    <row r="346" spans="2:14">
      <c r="B346" s="20"/>
      <c r="C346" s="21">
        <f>IF(B346="","",CHOOSE(WEEKDAY(B346),"Sun","Mon","Tue","Wed","Thu","Fri","Sat"))</f>
        <v>0</v>
      </c>
      <c r="D346" s="22"/>
      <c r="E346" s="22"/>
      <c r="F346" s="22"/>
      <c r="G346" s="22"/>
      <c r="H346" s="23"/>
      <c r="I346" s="22"/>
      <c r="J346" s="24"/>
      <c r="K346" s="25"/>
      <c r="M346" s="26">
        <f>IF(B346="","",B346&amp;"|"&amp;COUNTIF($B$6:B346,B346))</f>
        <v>0</v>
      </c>
      <c r="N346" s="26">
        <f>IF(B346="","",IF(H346="Published","✓ ","")&amp;IF(D346="","",D346&amp;" · ")&amp;F346)</f>
        <v>0</v>
      </c>
    </row>
    <row r="347" spans="2:14">
      <c r="B347" s="20"/>
      <c r="C347" s="21">
        <f>IF(B347="","",CHOOSE(WEEKDAY(B347),"Sun","Mon","Tue","Wed","Thu","Fri","Sat"))</f>
        <v>0</v>
      </c>
      <c r="D347" s="22"/>
      <c r="E347" s="22"/>
      <c r="F347" s="22"/>
      <c r="G347" s="22"/>
      <c r="H347" s="23"/>
      <c r="I347" s="22"/>
      <c r="J347" s="24"/>
      <c r="K347" s="25"/>
      <c r="M347" s="26">
        <f>IF(B347="","",B347&amp;"|"&amp;COUNTIF($B$6:B347,B347))</f>
        <v>0</v>
      </c>
      <c r="N347" s="26">
        <f>IF(B347="","",IF(H347="Published","✓ ","")&amp;IF(D347="","",D347&amp;" · ")&amp;F347)</f>
        <v>0</v>
      </c>
    </row>
    <row r="348" spans="2:14">
      <c r="B348" s="20"/>
      <c r="C348" s="21">
        <f>IF(B348="","",CHOOSE(WEEKDAY(B348),"Sun","Mon","Tue","Wed","Thu","Fri","Sat"))</f>
        <v>0</v>
      </c>
      <c r="D348" s="22"/>
      <c r="E348" s="22"/>
      <c r="F348" s="22"/>
      <c r="G348" s="22"/>
      <c r="H348" s="23"/>
      <c r="I348" s="22"/>
      <c r="J348" s="24"/>
      <c r="K348" s="25"/>
      <c r="M348" s="26">
        <f>IF(B348="","",B348&amp;"|"&amp;COUNTIF($B$6:B348,B348))</f>
        <v>0</v>
      </c>
      <c r="N348" s="26">
        <f>IF(B348="","",IF(H348="Published","✓ ","")&amp;IF(D348="","",D348&amp;" · ")&amp;F348)</f>
        <v>0</v>
      </c>
    </row>
    <row r="349" spans="2:14">
      <c r="B349" s="20"/>
      <c r="C349" s="21">
        <f>IF(B349="","",CHOOSE(WEEKDAY(B349),"Sun","Mon","Tue","Wed","Thu","Fri","Sat"))</f>
        <v>0</v>
      </c>
      <c r="D349" s="22"/>
      <c r="E349" s="22"/>
      <c r="F349" s="22"/>
      <c r="G349" s="22"/>
      <c r="H349" s="23"/>
      <c r="I349" s="22"/>
      <c r="J349" s="24"/>
      <c r="K349" s="25"/>
      <c r="M349" s="26">
        <f>IF(B349="","",B349&amp;"|"&amp;COUNTIF($B$6:B349,B349))</f>
        <v>0</v>
      </c>
      <c r="N349" s="26">
        <f>IF(B349="","",IF(H349="Published","✓ ","")&amp;IF(D349="","",D349&amp;" · ")&amp;F349)</f>
        <v>0</v>
      </c>
    </row>
    <row r="350" spans="2:14">
      <c r="B350" s="20"/>
      <c r="C350" s="21">
        <f>IF(B350="","",CHOOSE(WEEKDAY(B350),"Sun","Mon","Tue","Wed","Thu","Fri","Sat"))</f>
        <v>0</v>
      </c>
      <c r="D350" s="22"/>
      <c r="E350" s="22"/>
      <c r="F350" s="22"/>
      <c r="G350" s="22"/>
      <c r="H350" s="23"/>
      <c r="I350" s="22"/>
      <c r="J350" s="24"/>
      <c r="K350" s="25"/>
      <c r="M350" s="26">
        <f>IF(B350="","",B350&amp;"|"&amp;COUNTIF($B$6:B350,B350))</f>
        <v>0</v>
      </c>
      <c r="N350" s="26">
        <f>IF(B350="","",IF(H350="Published","✓ ","")&amp;IF(D350="","",D350&amp;" · ")&amp;F350)</f>
        <v>0</v>
      </c>
    </row>
    <row r="351" spans="2:14">
      <c r="B351" s="20"/>
      <c r="C351" s="21">
        <f>IF(B351="","",CHOOSE(WEEKDAY(B351),"Sun","Mon","Tue","Wed","Thu","Fri","Sat"))</f>
        <v>0</v>
      </c>
      <c r="D351" s="22"/>
      <c r="E351" s="22"/>
      <c r="F351" s="22"/>
      <c r="G351" s="22"/>
      <c r="H351" s="23"/>
      <c r="I351" s="22"/>
      <c r="J351" s="24"/>
      <c r="K351" s="25"/>
      <c r="M351" s="26">
        <f>IF(B351="","",B351&amp;"|"&amp;COUNTIF($B$6:B351,B351))</f>
        <v>0</v>
      </c>
      <c r="N351" s="26">
        <f>IF(B351="","",IF(H351="Published","✓ ","")&amp;IF(D351="","",D351&amp;" · ")&amp;F351)</f>
        <v>0</v>
      </c>
    </row>
    <row r="352" spans="2:14">
      <c r="B352" s="20"/>
      <c r="C352" s="21">
        <f>IF(B352="","",CHOOSE(WEEKDAY(B352),"Sun","Mon","Tue","Wed","Thu","Fri","Sat"))</f>
        <v>0</v>
      </c>
      <c r="D352" s="22"/>
      <c r="E352" s="22"/>
      <c r="F352" s="22"/>
      <c r="G352" s="22"/>
      <c r="H352" s="23"/>
      <c r="I352" s="22"/>
      <c r="J352" s="24"/>
      <c r="K352" s="25"/>
      <c r="M352" s="26">
        <f>IF(B352="","",B352&amp;"|"&amp;COUNTIF($B$6:B352,B352))</f>
        <v>0</v>
      </c>
      <c r="N352" s="26">
        <f>IF(B352="","",IF(H352="Published","✓ ","")&amp;IF(D352="","",D352&amp;" · ")&amp;F352)</f>
        <v>0</v>
      </c>
    </row>
    <row r="353" spans="2:14">
      <c r="B353" s="20"/>
      <c r="C353" s="21">
        <f>IF(B353="","",CHOOSE(WEEKDAY(B353),"Sun","Mon","Tue","Wed","Thu","Fri","Sat"))</f>
        <v>0</v>
      </c>
      <c r="D353" s="22"/>
      <c r="E353" s="22"/>
      <c r="F353" s="22"/>
      <c r="G353" s="22"/>
      <c r="H353" s="23"/>
      <c r="I353" s="22"/>
      <c r="J353" s="24"/>
      <c r="K353" s="25"/>
      <c r="M353" s="26">
        <f>IF(B353="","",B353&amp;"|"&amp;COUNTIF($B$6:B353,B353))</f>
        <v>0</v>
      </c>
      <c r="N353" s="26">
        <f>IF(B353="","",IF(H353="Published","✓ ","")&amp;IF(D353="","",D353&amp;" · ")&amp;F353)</f>
        <v>0</v>
      </c>
    </row>
    <row r="354" spans="2:14">
      <c r="B354" s="20"/>
      <c r="C354" s="21">
        <f>IF(B354="","",CHOOSE(WEEKDAY(B354),"Sun","Mon","Tue","Wed","Thu","Fri","Sat"))</f>
        <v>0</v>
      </c>
      <c r="D354" s="22"/>
      <c r="E354" s="22"/>
      <c r="F354" s="22"/>
      <c r="G354" s="22"/>
      <c r="H354" s="23"/>
      <c r="I354" s="22"/>
      <c r="J354" s="24"/>
      <c r="K354" s="25"/>
      <c r="M354" s="26">
        <f>IF(B354="","",B354&amp;"|"&amp;COUNTIF($B$6:B354,B354))</f>
        <v>0</v>
      </c>
      <c r="N354" s="26">
        <f>IF(B354="","",IF(H354="Published","✓ ","")&amp;IF(D354="","",D354&amp;" · ")&amp;F354)</f>
        <v>0</v>
      </c>
    </row>
    <row r="355" spans="2:14">
      <c r="B355" s="20"/>
      <c r="C355" s="21">
        <f>IF(B355="","",CHOOSE(WEEKDAY(B355),"Sun","Mon","Tue","Wed","Thu","Fri","Sat"))</f>
        <v>0</v>
      </c>
      <c r="D355" s="22"/>
      <c r="E355" s="22"/>
      <c r="F355" s="22"/>
      <c r="G355" s="22"/>
      <c r="H355" s="23"/>
      <c r="I355" s="22"/>
      <c r="J355" s="24"/>
      <c r="K355" s="25"/>
      <c r="M355" s="26">
        <f>IF(B355="","",B355&amp;"|"&amp;COUNTIF($B$6:B355,B355))</f>
        <v>0</v>
      </c>
      <c r="N355" s="26">
        <f>IF(B355="","",IF(H355="Published","✓ ","")&amp;IF(D355="","",D355&amp;" · ")&amp;F355)</f>
        <v>0</v>
      </c>
    </row>
    <row r="356" spans="2:14">
      <c r="B356" s="20"/>
      <c r="C356" s="21">
        <f>IF(B356="","",CHOOSE(WEEKDAY(B356),"Sun","Mon","Tue","Wed","Thu","Fri","Sat"))</f>
        <v>0</v>
      </c>
      <c r="D356" s="22"/>
      <c r="E356" s="22"/>
      <c r="F356" s="22"/>
      <c r="G356" s="22"/>
      <c r="H356" s="23"/>
      <c r="I356" s="22"/>
      <c r="J356" s="24"/>
      <c r="K356" s="25"/>
      <c r="M356" s="26">
        <f>IF(B356="","",B356&amp;"|"&amp;COUNTIF($B$6:B356,B356))</f>
        <v>0</v>
      </c>
      <c r="N356" s="26">
        <f>IF(B356="","",IF(H356="Published","✓ ","")&amp;IF(D356="","",D356&amp;" · ")&amp;F356)</f>
        <v>0</v>
      </c>
    </row>
    <row r="357" spans="2:14">
      <c r="B357" s="20"/>
      <c r="C357" s="21">
        <f>IF(B357="","",CHOOSE(WEEKDAY(B357),"Sun","Mon","Tue","Wed","Thu","Fri","Sat"))</f>
        <v>0</v>
      </c>
      <c r="D357" s="22"/>
      <c r="E357" s="22"/>
      <c r="F357" s="22"/>
      <c r="G357" s="22"/>
      <c r="H357" s="23"/>
      <c r="I357" s="22"/>
      <c r="J357" s="24"/>
      <c r="K357" s="25"/>
      <c r="M357" s="26">
        <f>IF(B357="","",B357&amp;"|"&amp;COUNTIF($B$6:B357,B357))</f>
        <v>0</v>
      </c>
      <c r="N357" s="26">
        <f>IF(B357="","",IF(H357="Published","✓ ","")&amp;IF(D357="","",D357&amp;" · ")&amp;F357)</f>
        <v>0</v>
      </c>
    </row>
    <row r="358" spans="2:14">
      <c r="B358" s="20"/>
      <c r="C358" s="21">
        <f>IF(B358="","",CHOOSE(WEEKDAY(B358),"Sun","Mon","Tue","Wed","Thu","Fri","Sat"))</f>
        <v>0</v>
      </c>
      <c r="D358" s="22"/>
      <c r="E358" s="22"/>
      <c r="F358" s="22"/>
      <c r="G358" s="22"/>
      <c r="H358" s="23"/>
      <c r="I358" s="22"/>
      <c r="J358" s="24"/>
      <c r="K358" s="25"/>
      <c r="M358" s="26">
        <f>IF(B358="","",B358&amp;"|"&amp;COUNTIF($B$6:B358,B358))</f>
        <v>0</v>
      </c>
      <c r="N358" s="26">
        <f>IF(B358="","",IF(H358="Published","✓ ","")&amp;IF(D358="","",D358&amp;" · ")&amp;F358)</f>
        <v>0</v>
      </c>
    </row>
    <row r="359" spans="2:14">
      <c r="B359" s="20"/>
      <c r="C359" s="21">
        <f>IF(B359="","",CHOOSE(WEEKDAY(B359),"Sun","Mon","Tue","Wed","Thu","Fri","Sat"))</f>
        <v>0</v>
      </c>
      <c r="D359" s="22"/>
      <c r="E359" s="22"/>
      <c r="F359" s="22"/>
      <c r="G359" s="22"/>
      <c r="H359" s="23"/>
      <c r="I359" s="22"/>
      <c r="J359" s="24"/>
      <c r="K359" s="25"/>
      <c r="M359" s="26">
        <f>IF(B359="","",B359&amp;"|"&amp;COUNTIF($B$6:B359,B359))</f>
        <v>0</v>
      </c>
      <c r="N359" s="26">
        <f>IF(B359="","",IF(H359="Published","✓ ","")&amp;IF(D359="","",D359&amp;" · ")&amp;F359)</f>
        <v>0</v>
      </c>
    </row>
    <row r="360" spans="2:14">
      <c r="B360" s="20"/>
      <c r="C360" s="21">
        <f>IF(B360="","",CHOOSE(WEEKDAY(B360),"Sun","Mon","Tue","Wed","Thu","Fri","Sat"))</f>
        <v>0</v>
      </c>
      <c r="D360" s="22"/>
      <c r="E360" s="22"/>
      <c r="F360" s="22"/>
      <c r="G360" s="22"/>
      <c r="H360" s="23"/>
      <c r="I360" s="22"/>
      <c r="J360" s="24"/>
      <c r="K360" s="25"/>
      <c r="M360" s="26">
        <f>IF(B360="","",B360&amp;"|"&amp;COUNTIF($B$6:B360,B360))</f>
        <v>0</v>
      </c>
      <c r="N360" s="26">
        <f>IF(B360="","",IF(H360="Published","✓ ","")&amp;IF(D360="","",D360&amp;" · ")&amp;F360)</f>
        <v>0</v>
      </c>
    </row>
    <row r="361" spans="2:14">
      <c r="B361" s="20"/>
      <c r="C361" s="21">
        <f>IF(B361="","",CHOOSE(WEEKDAY(B361),"Sun","Mon","Tue","Wed","Thu","Fri","Sat"))</f>
        <v>0</v>
      </c>
      <c r="D361" s="22"/>
      <c r="E361" s="22"/>
      <c r="F361" s="22"/>
      <c r="G361" s="22"/>
      <c r="H361" s="23"/>
      <c r="I361" s="22"/>
      <c r="J361" s="24"/>
      <c r="K361" s="25"/>
      <c r="M361" s="26">
        <f>IF(B361="","",B361&amp;"|"&amp;COUNTIF($B$6:B361,B361))</f>
        <v>0</v>
      </c>
      <c r="N361" s="26">
        <f>IF(B361="","",IF(H361="Published","✓ ","")&amp;IF(D361="","",D361&amp;" · ")&amp;F361)</f>
        <v>0</v>
      </c>
    </row>
    <row r="362" spans="2:14">
      <c r="B362" s="20"/>
      <c r="C362" s="21">
        <f>IF(B362="","",CHOOSE(WEEKDAY(B362),"Sun","Mon","Tue","Wed","Thu","Fri","Sat"))</f>
        <v>0</v>
      </c>
      <c r="D362" s="22"/>
      <c r="E362" s="22"/>
      <c r="F362" s="22"/>
      <c r="G362" s="22"/>
      <c r="H362" s="23"/>
      <c r="I362" s="22"/>
      <c r="J362" s="24"/>
      <c r="K362" s="25"/>
      <c r="M362" s="26">
        <f>IF(B362="","",B362&amp;"|"&amp;COUNTIF($B$6:B362,B362))</f>
        <v>0</v>
      </c>
      <c r="N362" s="26">
        <f>IF(B362="","",IF(H362="Published","✓ ","")&amp;IF(D362="","",D362&amp;" · ")&amp;F362)</f>
        <v>0</v>
      </c>
    </row>
    <row r="363" spans="2:14">
      <c r="B363" s="20"/>
      <c r="C363" s="21">
        <f>IF(B363="","",CHOOSE(WEEKDAY(B363),"Sun","Mon","Tue","Wed","Thu","Fri","Sat"))</f>
        <v>0</v>
      </c>
      <c r="D363" s="22"/>
      <c r="E363" s="22"/>
      <c r="F363" s="22"/>
      <c r="G363" s="22"/>
      <c r="H363" s="23"/>
      <c r="I363" s="22"/>
      <c r="J363" s="24"/>
      <c r="K363" s="25"/>
      <c r="M363" s="26">
        <f>IF(B363="","",B363&amp;"|"&amp;COUNTIF($B$6:B363,B363))</f>
        <v>0</v>
      </c>
      <c r="N363" s="26">
        <f>IF(B363="","",IF(H363="Published","✓ ","")&amp;IF(D363="","",D363&amp;" · ")&amp;F363)</f>
        <v>0</v>
      </c>
    </row>
    <row r="364" spans="2:14">
      <c r="B364" s="20"/>
      <c r="C364" s="21">
        <f>IF(B364="","",CHOOSE(WEEKDAY(B364),"Sun","Mon","Tue","Wed","Thu","Fri","Sat"))</f>
        <v>0</v>
      </c>
      <c r="D364" s="22"/>
      <c r="E364" s="22"/>
      <c r="F364" s="22"/>
      <c r="G364" s="22"/>
      <c r="H364" s="23"/>
      <c r="I364" s="22"/>
      <c r="J364" s="24"/>
      <c r="K364" s="25"/>
      <c r="M364" s="26">
        <f>IF(B364="","",B364&amp;"|"&amp;COUNTIF($B$6:B364,B364))</f>
        <v>0</v>
      </c>
      <c r="N364" s="26">
        <f>IF(B364="","",IF(H364="Published","✓ ","")&amp;IF(D364="","",D364&amp;" · ")&amp;F364)</f>
        <v>0</v>
      </c>
    </row>
    <row r="365" spans="2:14">
      <c r="B365" s="20"/>
      <c r="C365" s="21">
        <f>IF(B365="","",CHOOSE(WEEKDAY(B365),"Sun","Mon","Tue","Wed","Thu","Fri","Sat"))</f>
        <v>0</v>
      </c>
      <c r="D365" s="22"/>
      <c r="E365" s="22"/>
      <c r="F365" s="22"/>
      <c r="G365" s="22"/>
      <c r="H365" s="23"/>
      <c r="I365" s="22"/>
      <c r="J365" s="24"/>
      <c r="K365" s="25"/>
      <c r="M365" s="26">
        <f>IF(B365="","",B365&amp;"|"&amp;COUNTIF($B$6:B365,B365))</f>
        <v>0</v>
      </c>
      <c r="N365" s="26">
        <f>IF(B365="","",IF(H365="Published","✓ ","")&amp;IF(D365="","",D365&amp;" · ")&amp;F365)</f>
        <v>0</v>
      </c>
    </row>
    <row r="366" spans="2:14">
      <c r="B366" s="20"/>
      <c r="C366" s="21">
        <f>IF(B366="","",CHOOSE(WEEKDAY(B366),"Sun","Mon","Tue","Wed","Thu","Fri","Sat"))</f>
        <v>0</v>
      </c>
      <c r="D366" s="22"/>
      <c r="E366" s="22"/>
      <c r="F366" s="22"/>
      <c r="G366" s="22"/>
      <c r="H366" s="23"/>
      <c r="I366" s="22"/>
      <c r="J366" s="24"/>
      <c r="K366" s="25"/>
      <c r="M366" s="26">
        <f>IF(B366="","",B366&amp;"|"&amp;COUNTIF($B$6:B366,B366))</f>
        <v>0</v>
      </c>
      <c r="N366" s="26">
        <f>IF(B366="","",IF(H366="Published","✓ ","")&amp;IF(D366="","",D366&amp;" · ")&amp;F366)</f>
        <v>0</v>
      </c>
    </row>
    <row r="367" spans="2:14">
      <c r="B367" s="20"/>
      <c r="C367" s="21">
        <f>IF(B367="","",CHOOSE(WEEKDAY(B367),"Sun","Mon","Tue","Wed","Thu","Fri","Sat"))</f>
        <v>0</v>
      </c>
      <c r="D367" s="22"/>
      <c r="E367" s="22"/>
      <c r="F367" s="22"/>
      <c r="G367" s="22"/>
      <c r="H367" s="23"/>
      <c r="I367" s="22"/>
      <c r="J367" s="24"/>
      <c r="K367" s="25"/>
      <c r="M367" s="26">
        <f>IF(B367="","",B367&amp;"|"&amp;COUNTIF($B$6:B367,B367))</f>
        <v>0</v>
      </c>
      <c r="N367" s="26">
        <f>IF(B367="","",IF(H367="Published","✓ ","")&amp;IF(D367="","",D367&amp;" · ")&amp;F367)</f>
        <v>0</v>
      </c>
    </row>
    <row r="368" spans="2:14">
      <c r="B368" s="20"/>
      <c r="C368" s="21">
        <f>IF(B368="","",CHOOSE(WEEKDAY(B368),"Sun","Mon","Tue","Wed","Thu","Fri","Sat"))</f>
        <v>0</v>
      </c>
      <c r="D368" s="22"/>
      <c r="E368" s="22"/>
      <c r="F368" s="22"/>
      <c r="G368" s="22"/>
      <c r="H368" s="23"/>
      <c r="I368" s="22"/>
      <c r="J368" s="24"/>
      <c r="K368" s="25"/>
      <c r="M368" s="26">
        <f>IF(B368="","",B368&amp;"|"&amp;COUNTIF($B$6:B368,B368))</f>
        <v>0</v>
      </c>
      <c r="N368" s="26">
        <f>IF(B368="","",IF(H368="Published","✓ ","")&amp;IF(D368="","",D368&amp;" · ")&amp;F368)</f>
        <v>0</v>
      </c>
    </row>
    <row r="369" spans="2:14">
      <c r="B369" s="20"/>
      <c r="C369" s="21">
        <f>IF(B369="","",CHOOSE(WEEKDAY(B369),"Sun","Mon","Tue","Wed","Thu","Fri","Sat"))</f>
        <v>0</v>
      </c>
      <c r="D369" s="22"/>
      <c r="E369" s="22"/>
      <c r="F369" s="22"/>
      <c r="G369" s="22"/>
      <c r="H369" s="23"/>
      <c r="I369" s="22"/>
      <c r="J369" s="24"/>
      <c r="K369" s="25"/>
      <c r="M369" s="26">
        <f>IF(B369="","",B369&amp;"|"&amp;COUNTIF($B$6:B369,B369))</f>
        <v>0</v>
      </c>
      <c r="N369" s="26">
        <f>IF(B369="","",IF(H369="Published","✓ ","")&amp;IF(D369="","",D369&amp;" · ")&amp;F369)</f>
        <v>0</v>
      </c>
    </row>
    <row r="370" spans="2:14">
      <c r="B370" s="20"/>
      <c r="C370" s="21">
        <f>IF(B370="","",CHOOSE(WEEKDAY(B370),"Sun","Mon","Tue","Wed","Thu","Fri","Sat"))</f>
        <v>0</v>
      </c>
      <c r="D370" s="22"/>
      <c r="E370" s="22"/>
      <c r="F370" s="22"/>
      <c r="G370" s="22"/>
      <c r="H370" s="23"/>
      <c r="I370" s="22"/>
      <c r="J370" s="24"/>
      <c r="K370" s="25"/>
      <c r="M370" s="26">
        <f>IF(B370="","",B370&amp;"|"&amp;COUNTIF($B$6:B370,B370))</f>
        <v>0</v>
      </c>
      <c r="N370" s="26">
        <f>IF(B370="","",IF(H370="Published","✓ ","")&amp;IF(D370="","",D370&amp;" · ")&amp;F370)</f>
        <v>0</v>
      </c>
    </row>
    <row r="371" spans="2:14">
      <c r="B371" s="20"/>
      <c r="C371" s="21">
        <f>IF(B371="","",CHOOSE(WEEKDAY(B371),"Sun","Mon","Tue","Wed","Thu","Fri","Sat"))</f>
        <v>0</v>
      </c>
      <c r="D371" s="22"/>
      <c r="E371" s="22"/>
      <c r="F371" s="22"/>
      <c r="G371" s="22"/>
      <c r="H371" s="23"/>
      <c r="I371" s="22"/>
      <c r="J371" s="24"/>
      <c r="K371" s="25"/>
      <c r="M371" s="26">
        <f>IF(B371="","",B371&amp;"|"&amp;COUNTIF($B$6:B371,B371))</f>
        <v>0</v>
      </c>
      <c r="N371" s="26">
        <f>IF(B371="","",IF(H371="Published","✓ ","")&amp;IF(D371="","",D371&amp;" · ")&amp;F371)</f>
        <v>0</v>
      </c>
    </row>
    <row r="372" spans="2:14">
      <c r="B372" s="20"/>
      <c r="C372" s="21">
        <f>IF(B372="","",CHOOSE(WEEKDAY(B372),"Sun","Mon","Tue","Wed","Thu","Fri","Sat"))</f>
        <v>0</v>
      </c>
      <c r="D372" s="22"/>
      <c r="E372" s="22"/>
      <c r="F372" s="22"/>
      <c r="G372" s="22"/>
      <c r="H372" s="23"/>
      <c r="I372" s="22"/>
      <c r="J372" s="24"/>
      <c r="K372" s="25"/>
      <c r="M372" s="26">
        <f>IF(B372="","",B372&amp;"|"&amp;COUNTIF($B$6:B372,B372))</f>
        <v>0</v>
      </c>
      <c r="N372" s="26">
        <f>IF(B372="","",IF(H372="Published","✓ ","")&amp;IF(D372="","",D372&amp;" · ")&amp;F372)</f>
        <v>0</v>
      </c>
    </row>
    <row r="373" spans="2:14">
      <c r="B373" s="20"/>
      <c r="C373" s="21">
        <f>IF(B373="","",CHOOSE(WEEKDAY(B373),"Sun","Mon","Tue","Wed","Thu","Fri","Sat"))</f>
        <v>0</v>
      </c>
      <c r="D373" s="22"/>
      <c r="E373" s="22"/>
      <c r="F373" s="22"/>
      <c r="G373" s="22"/>
      <c r="H373" s="23"/>
      <c r="I373" s="22"/>
      <c r="J373" s="24"/>
      <c r="K373" s="25"/>
      <c r="M373" s="26">
        <f>IF(B373="","",B373&amp;"|"&amp;COUNTIF($B$6:B373,B373))</f>
        <v>0</v>
      </c>
      <c r="N373" s="26">
        <f>IF(B373="","",IF(H373="Published","✓ ","")&amp;IF(D373="","",D373&amp;" · ")&amp;F373)</f>
        <v>0</v>
      </c>
    </row>
    <row r="374" spans="2:14">
      <c r="B374" s="20"/>
      <c r="C374" s="21">
        <f>IF(B374="","",CHOOSE(WEEKDAY(B374),"Sun","Mon","Tue","Wed","Thu","Fri","Sat"))</f>
        <v>0</v>
      </c>
      <c r="D374" s="22"/>
      <c r="E374" s="22"/>
      <c r="F374" s="22"/>
      <c r="G374" s="22"/>
      <c r="H374" s="23"/>
      <c r="I374" s="22"/>
      <c r="J374" s="24"/>
      <c r="K374" s="25"/>
      <c r="M374" s="26">
        <f>IF(B374="","",B374&amp;"|"&amp;COUNTIF($B$6:B374,B374))</f>
        <v>0</v>
      </c>
      <c r="N374" s="26">
        <f>IF(B374="","",IF(H374="Published","✓ ","")&amp;IF(D374="","",D374&amp;" · ")&amp;F374)</f>
        <v>0</v>
      </c>
    </row>
    <row r="375" spans="2:14">
      <c r="B375" s="20"/>
      <c r="C375" s="21">
        <f>IF(B375="","",CHOOSE(WEEKDAY(B375),"Sun","Mon","Tue","Wed","Thu","Fri","Sat"))</f>
        <v>0</v>
      </c>
      <c r="D375" s="22"/>
      <c r="E375" s="22"/>
      <c r="F375" s="22"/>
      <c r="G375" s="22"/>
      <c r="H375" s="23"/>
      <c r="I375" s="22"/>
      <c r="J375" s="24"/>
      <c r="K375" s="25"/>
      <c r="M375" s="26">
        <f>IF(B375="","",B375&amp;"|"&amp;COUNTIF($B$6:B375,B375))</f>
        <v>0</v>
      </c>
      <c r="N375" s="26">
        <f>IF(B375="","",IF(H375="Published","✓ ","")&amp;IF(D375="","",D375&amp;" · ")&amp;F375)</f>
        <v>0</v>
      </c>
    </row>
    <row r="376" spans="2:14">
      <c r="B376" s="20"/>
      <c r="C376" s="21">
        <f>IF(B376="","",CHOOSE(WEEKDAY(B376),"Sun","Mon","Tue","Wed","Thu","Fri","Sat"))</f>
        <v>0</v>
      </c>
      <c r="D376" s="22"/>
      <c r="E376" s="22"/>
      <c r="F376" s="22"/>
      <c r="G376" s="22"/>
      <c r="H376" s="23"/>
      <c r="I376" s="22"/>
      <c r="J376" s="24"/>
      <c r="K376" s="25"/>
      <c r="M376" s="26">
        <f>IF(B376="","",B376&amp;"|"&amp;COUNTIF($B$6:B376,B376))</f>
        <v>0</v>
      </c>
      <c r="N376" s="26">
        <f>IF(B376="","",IF(H376="Published","✓ ","")&amp;IF(D376="","",D376&amp;" · ")&amp;F376)</f>
        <v>0</v>
      </c>
    </row>
    <row r="377" spans="2:14">
      <c r="B377" s="20"/>
      <c r="C377" s="21">
        <f>IF(B377="","",CHOOSE(WEEKDAY(B377),"Sun","Mon","Tue","Wed","Thu","Fri","Sat"))</f>
        <v>0</v>
      </c>
      <c r="D377" s="22"/>
      <c r="E377" s="22"/>
      <c r="F377" s="22"/>
      <c r="G377" s="22"/>
      <c r="H377" s="23"/>
      <c r="I377" s="22"/>
      <c r="J377" s="24"/>
      <c r="K377" s="25"/>
      <c r="M377" s="26">
        <f>IF(B377="","",B377&amp;"|"&amp;COUNTIF($B$6:B377,B377))</f>
        <v>0</v>
      </c>
      <c r="N377" s="26">
        <f>IF(B377="","",IF(H377="Published","✓ ","")&amp;IF(D377="","",D377&amp;" · ")&amp;F377)</f>
        <v>0</v>
      </c>
    </row>
    <row r="378" spans="2:14">
      <c r="B378" s="20"/>
      <c r="C378" s="21">
        <f>IF(B378="","",CHOOSE(WEEKDAY(B378),"Sun","Mon","Tue","Wed","Thu","Fri","Sat"))</f>
        <v>0</v>
      </c>
      <c r="D378" s="22"/>
      <c r="E378" s="22"/>
      <c r="F378" s="22"/>
      <c r="G378" s="22"/>
      <c r="H378" s="23"/>
      <c r="I378" s="22"/>
      <c r="J378" s="24"/>
      <c r="K378" s="25"/>
      <c r="M378" s="26">
        <f>IF(B378="","",B378&amp;"|"&amp;COUNTIF($B$6:B378,B378))</f>
        <v>0</v>
      </c>
      <c r="N378" s="26">
        <f>IF(B378="","",IF(H378="Published","✓ ","")&amp;IF(D378="","",D378&amp;" · ")&amp;F378)</f>
        <v>0</v>
      </c>
    </row>
    <row r="379" spans="2:14">
      <c r="B379" s="20"/>
      <c r="C379" s="21">
        <f>IF(B379="","",CHOOSE(WEEKDAY(B379),"Sun","Mon","Tue","Wed","Thu","Fri","Sat"))</f>
        <v>0</v>
      </c>
      <c r="D379" s="22"/>
      <c r="E379" s="22"/>
      <c r="F379" s="22"/>
      <c r="G379" s="22"/>
      <c r="H379" s="23"/>
      <c r="I379" s="22"/>
      <c r="J379" s="24"/>
      <c r="K379" s="25"/>
      <c r="M379" s="26">
        <f>IF(B379="","",B379&amp;"|"&amp;COUNTIF($B$6:B379,B379))</f>
        <v>0</v>
      </c>
      <c r="N379" s="26">
        <f>IF(B379="","",IF(H379="Published","✓ ","")&amp;IF(D379="","",D379&amp;" · ")&amp;F379)</f>
        <v>0</v>
      </c>
    </row>
    <row r="380" spans="2:14">
      <c r="B380" s="20"/>
      <c r="C380" s="21">
        <f>IF(B380="","",CHOOSE(WEEKDAY(B380),"Sun","Mon","Tue","Wed","Thu","Fri","Sat"))</f>
        <v>0</v>
      </c>
      <c r="D380" s="22"/>
      <c r="E380" s="22"/>
      <c r="F380" s="22"/>
      <c r="G380" s="22"/>
      <c r="H380" s="23"/>
      <c r="I380" s="22"/>
      <c r="J380" s="24"/>
      <c r="K380" s="25"/>
      <c r="M380" s="26">
        <f>IF(B380="","",B380&amp;"|"&amp;COUNTIF($B$6:B380,B380))</f>
        <v>0</v>
      </c>
      <c r="N380" s="26">
        <f>IF(B380="","",IF(H380="Published","✓ ","")&amp;IF(D380="","",D380&amp;" · ")&amp;F380)</f>
        <v>0</v>
      </c>
    </row>
    <row r="381" spans="2:14">
      <c r="B381" s="20"/>
      <c r="C381" s="21">
        <f>IF(B381="","",CHOOSE(WEEKDAY(B381),"Sun","Mon","Tue","Wed","Thu","Fri","Sat"))</f>
        <v>0</v>
      </c>
      <c r="D381" s="22"/>
      <c r="E381" s="22"/>
      <c r="F381" s="22"/>
      <c r="G381" s="22"/>
      <c r="H381" s="23"/>
      <c r="I381" s="22"/>
      <c r="J381" s="24"/>
      <c r="K381" s="25"/>
      <c r="M381" s="26">
        <f>IF(B381="","",B381&amp;"|"&amp;COUNTIF($B$6:B381,B381))</f>
        <v>0</v>
      </c>
      <c r="N381" s="26">
        <f>IF(B381="","",IF(H381="Published","✓ ","")&amp;IF(D381="","",D381&amp;" · ")&amp;F381)</f>
        <v>0</v>
      </c>
    </row>
    <row r="382" spans="2:14">
      <c r="B382" s="20"/>
      <c r="C382" s="21">
        <f>IF(B382="","",CHOOSE(WEEKDAY(B382),"Sun","Mon","Tue","Wed","Thu","Fri","Sat"))</f>
        <v>0</v>
      </c>
      <c r="D382" s="22"/>
      <c r="E382" s="22"/>
      <c r="F382" s="22"/>
      <c r="G382" s="22"/>
      <c r="H382" s="23"/>
      <c r="I382" s="22"/>
      <c r="J382" s="24"/>
      <c r="K382" s="25"/>
      <c r="M382" s="26">
        <f>IF(B382="","",B382&amp;"|"&amp;COUNTIF($B$6:B382,B382))</f>
        <v>0</v>
      </c>
      <c r="N382" s="26">
        <f>IF(B382="","",IF(H382="Published","✓ ","")&amp;IF(D382="","",D382&amp;" · ")&amp;F382)</f>
        <v>0</v>
      </c>
    </row>
    <row r="383" spans="2:14">
      <c r="B383" s="20"/>
      <c r="C383" s="21">
        <f>IF(B383="","",CHOOSE(WEEKDAY(B383),"Sun","Mon","Tue","Wed","Thu","Fri","Sat"))</f>
        <v>0</v>
      </c>
      <c r="D383" s="22"/>
      <c r="E383" s="22"/>
      <c r="F383" s="22"/>
      <c r="G383" s="22"/>
      <c r="H383" s="23"/>
      <c r="I383" s="22"/>
      <c r="J383" s="24"/>
      <c r="K383" s="25"/>
      <c r="M383" s="26">
        <f>IF(B383="","",B383&amp;"|"&amp;COUNTIF($B$6:B383,B383))</f>
        <v>0</v>
      </c>
      <c r="N383" s="26">
        <f>IF(B383="","",IF(H383="Published","✓ ","")&amp;IF(D383="","",D383&amp;" · ")&amp;F383)</f>
        <v>0</v>
      </c>
    </row>
    <row r="384" spans="2:14">
      <c r="B384" s="20"/>
      <c r="C384" s="21">
        <f>IF(B384="","",CHOOSE(WEEKDAY(B384),"Sun","Mon","Tue","Wed","Thu","Fri","Sat"))</f>
        <v>0</v>
      </c>
      <c r="D384" s="22"/>
      <c r="E384" s="22"/>
      <c r="F384" s="22"/>
      <c r="G384" s="22"/>
      <c r="H384" s="23"/>
      <c r="I384" s="22"/>
      <c r="J384" s="24"/>
      <c r="K384" s="25"/>
      <c r="M384" s="26">
        <f>IF(B384="","",B384&amp;"|"&amp;COUNTIF($B$6:B384,B384))</f>
        <v>0</v>
      </c>
      <c r="N384" s="26">
        <f>IF(B384="","",IF(H384="Published","✓ ","")&amp;IF(D384="","",D384&amp;" · ")&amp;F384)</f>
        <v>0</v>
      </c>
    </row>
    <row r="385" spans="2:14">
      <c r="B385" s="20"/>
      <c r="C385" s="21">
        <f>IF(B385="","",CHOOSE(WEEKDAY(B385),"Sun","Mon","Tue","Wed","Thu","Fri","Sat"))</f>
        <v>0</v>
      </c>
      <c r="D385" s="22"/>
      <c r="E385" s="22"/>
      <c r="F385" s="22"/>
      <c r="G385" s="22"/>
      <c r="H385" s="23"/>
      <c r="I385" s="22"/>
      <c r="J385" s="24"/>
      <c r="K385" s="25"/>
      <c r="M385" s="26">
        <f>IF(B385="","",B385&amp;"|"&amp;COUNTIF($B$6:B385,B385))</f>
        <v>0</v>
      </c>
      <c r="N385" s="26">
        <f>IF(B385="","",IF(H385="Published","✓ ","")&amp;IF(D385="","",D385&amp;" · ")&amp;F385)</f>
        <v>0</v>
      </c>
    </row>
    <row r="386" spans="2:14">
      <c r="B386" s="20"/>
      <c r="C386" s="21">
        <f>IF(B386="","",CHOOSE(WEEKDAY(B386),"Sun","Mon","Tue","Wed","Thu","Fri","Sat"))</f>
        <v>0</v>
      </c>
      <c r="D386" s="22"/>
      <c r="E386" s="22"/>
      <c r="F386" s="22"/>
      <c r="G386" s="22"/>
      <c r="H386" s="23"/>
      <c r="I386" s="22"/>
      <c r="J386" s="24"/>
      <c r="K386" s="25"/>
      <c r="M386" s="26">
        <f>IF(B386="","",B386&amp;"|"&amp;COUNTIF($B$6:B386,B386))</f>
        <v>0</v>
      </c>
      <c r="N386" s="26">
        <f>IF(B386="","",IF(H386="Published","✓ ","")&amp;IF(D386="","",D386&amp;" · ")&amp;F386)</f>
        <v>0</v>
      </c>
    </row>
    <row r="387" spans="2:14">
      <c r="B387" s="20"/>
      <c r="C387" s="21">
        <f>IF(B387="","",CHOOSE(WEEKDAY(B387),"Sun","Mon","Tue","Wed","Thu","Fri","Sat"))</f>
        <v>0</v>
      </c>
      <c r="D387" s="22"/>
      <c r="E387" s="22"/>
      <c r="F387" s="22"/>
      <c r="G387" s="22"/>
      <c r="H387" s="23"/>
      <c r="I387" s="22"/>
      <c r="J387" s="24"/>
      <c r="K387" s="25"/>
      <c r="M387" s="26">
        <f>IF(B387="","",B387&amp;"|"&amp;COUNTIF($B$6:B387,B387))</f>
        <v>0</v>
      </c>
      <c r="N387" s="26">
        <f>IF(B387="","",IF(H387="Published","✓ ","")&amp;IF(D387="","",D387&amp;" · ")&amp;F387)</f>
        <v>0</v>
      </c>
    </row>
    <row r="388" spans="2:14">
      <c r="B388" s="20"/>
      <c r="C388" s="21">
        <f>IF(B388="","",CHOOSE(WEEKDAY(B388),"Sun","Mon","Tue","Wed","Thu","Fri","Sat"))</f>
        <v>0</v>
      </c>
      <c r="D388" s="22"/>
      <c r="E388" s="22"/>
      <c r="F388" s="22"/>
      <c r="G388" s="22"/>
      <c r="H388" s="23"/>
      <c r="I388" s="22"/>
      <c r="J388" s="24"/>
      <c r="K388" s="25"/>
      <c r="M388" s="26">
        <f>IF(B388="","",B388&amp;"|"&amp;COUNTIF($B$6:B388,B388))</f>
        <v>0</v>
      </c>
      <c r="N388" s="26">
        <f>IF(B388="","",IF(H388="Published","✓ ","")&amp;IF(D388="","",D388&amp;" · ")&amp;F388)</f>
        <v>0</v>
      </c>
    </row>
    <row r="389" spans="2:14">
      <c r="B389" s="20"/>
      <c r="C389" s="21">
        <f>IF(B389="","",CHOOSE(WEEKDAY(B389),"Sun","Mon","Tue","Wed","Thu","Fri","Sat"))</f>
        <v>0</v>
      </c>
      <c r="D389" s="22"/>
      <c r="E389" s="22"/>
      <c r="F389" s="22"/>
      <c r="G389" s="22"/>
      <c r="H389" s="23"/>
      <c r="I389" s="22"/>
      <c r="J389" s="24"/>
      <c r="K389" s="25"/>
      <c r="M389" s="26">
        <f>IF(B389="","",B389&amp;"|"&amp;COUNTIF($B$6:B389,B389))</f>
        <v>0</v>
      </c>
      <c r="N389" s="26">
        <f>IF(B389="","",IF(H389="Published","✓ ","")&amp;IF(D389="","",D389&amp;" · ")&amp;F389)</f>
        <v>0</v>
      </c>
    </row>
    <row r="390" spans="2:14">
      <c r="B390" s="20"/>
      <c r="C390" s="21">
        <f>IF(B390="","",CHOOSE(WEEKDAY(B390),"Sun","Mon","Tue","Wed","Thu","Fri","Sat"))</f>
        <v>0</v>
      </c>
      <c r="D390" s="22"/>
      <c r="E390" s="22"/>
      <c r="F390" s="22"/>
      <c r="G390" s="22"/>
      <c r="H390" s="23"/>
      <c r="I390" s="22"/>
      <c r="J390" s="24"/>
      <c r="K390" s="25"/>
      <c r="M390" s="26">
        <f>IF(B390="","",B390&amp;"|"&amp;COUNTIF($B$6:B390,B390))</f>
        <v>0</v>
      </c>
      <c r="N390" s="26">
        <f>IF(B390="","",IF(H390="Published","✓ ","")&amp;IF(D390="","",D390&amp;" · ")&amp;F390)</f>
        <v>0</v>
      </c>
    </row>
    <row r="391" spans="2:14">
      <c r="B391" s="20"/>
      <c r="C391" s="21">
        <f>IF(B391="","",CHOOSE(WEEKDAY(B391),"Sun","Mon","Tue","Wed","Thu","Fri","Sat"))</f>
        <v>0</v>
      </c>
      <c r="D391" s="22"/>
      <c r="E391" s="22"/>
      <c r="F391" s="22"/>
      <c r="G391" s="22"/>
      <c r="H391" s="23"/>
      <c r="I391" s="22"/>
      <c r="J391" s="24"/>
      <c r="K391" s="25"/>
      <c r="M391" s="26">
        <f>IF(B391="","",B391&amp;"|"&amp;COUNTIF($B$6:B391,B391))</f>
        <v>0</v>
      </c>
      <c r="N391" s="26">
        <f>IF(B391="","",IF(H391="Published","✓ ","")&amp;IF(D391="","",D391&amp;" · ")&amp;F391)</f>
        <v>0</v>
      </c>
    </row>
    <row r="392" spans="2:14">
      <c r="B392" s="20"/>
      <c r="C392" s="21">
        <f>IF(B392="","",CHOOSE(WEEKDAY(B392),"Sun","Mon","Tue","Wed","Thu","Fri","Sat"))</f>
        <v>0</v>
      </c>
      <c r="D392" s="22"/>
      <c r="E392" s="22"/>
      <c r="F392" s="22"/>
      <c r="G392" s="22"/>
      <c r="H392" s="23"/>
      <c r="I392" s="22"/>
      <c r="J392" s="24"/>
      <c r="K392" s="25"/>
      <c r="M392" s="26">
        <f>IF(B392="","",B392&amp;"|"&amp;COUNTIF($B$6:B392,B392))</f>
        <v>0</v>
      </c>
      <c r="N392" s="26">
        <f>IF(B392="","",IF(H392="Published","✓ ","")&amp;IF(D392="","",D392&amp;" · ")&amp;F392)</f>
        <v>0</v>
      </c>
    </row>
    <row r="393" spans="2:14">
      <c r="B393" s="20"/>
      <c r="C393" s="21">
        <f>IF(B393="","",CHOOSE(WEEKDAY(B393),"Sun","Mon","Tue","Wed","Thu","Fri","Sat"))</f>
        <v>0</v>
      </c>
      <c r="D393" s="22"/>
      <c r="E393" s="22"/>
      <c r="F393" s="22"/>
      <c r="G393" s="22"/>
      <c r="H393" s="23"/>
      <c r="I393" s="22"/>
      <c r="J393" s="24"/>
      <c r="K393" s="25"/>
      <c r="M393" s="26">
        <f>IF(B393="","",B393&amp;"|"&amp;COUNTIF($B$6:B393,B393))</f>
        <v>0</v>
      </c>
      <c r="N393" s="26">
        <f>IF(B393="","",IF(H393="Published","✓ ","")&amp;IF(D393="","",D393&amp;" · ")&amp;F393)</f>
        <v>0</v>
      </c>
    </row>
    <row r="394" spans="2:14">
      <c r="B394" s="20"/>
      <c r="C394" s="21">
        <f>IF(B394="","",CHOOSE(WEEKDAY(B394),"Sun","Mon","Tue","Wed","Thu","Fri","Sat"))</f>
        <v>0</v>
      </c>
      <c r="D394" s="22"/>
      <c r="E394" s="22"/>
      <c r="F394" s="22"/>
      <c r="G394" s="22"/>
      <c r="H394" s="23"/>
      <c r="I394" s="22"/>
      <c r="J394" s="24"/>
      <c r="K394" s="25"/>
      <c r="M394" s="26">
        <f>IF(B394="","",B394&amp;"|"&amp;COUNTIF($B$6:B394,B394))</f>
        <v>0</v>
      </c>
      <c r="N394" s="26">
        <f>IF(B394="","",IF(H394="Published","✓ ","")&amp;IF(D394="","",D394&amp;" · ")&amp;F394)</f>
        <v>0</v>
      </c>
    </row>
    <row r="395" spans="2:14">
      <c r="B395" s="20"/>
      <c r="C395" s="21">
        <f>IF(B395="","",CHOOSE(WEEKDAY(B395),"Sun","Mon","Tue","Wed","Thu","Fri","Sat"))</f>
        <v>0</v>
      </c>
      <c r="D395" s="22"/>
      <c r="E395" s="22"/>
      <c r="F395" s="22"/>
      <c r="G395" s="22"/>
      <c r="H395" s="23"/>
      <c r="I395" s="22"/>
      <c r="J395" s="24"/>
      <c r="K395" s="25"/>
      <c r="M395" s="26">
        <f>IF(B395="","",B395&amp;"|"&amp;COUNTIF($B$6:B395,B395))</f>
        <v>0</v>
      </c>
      <c r="N395" s="26">
        <f>IF(B395="","",IF(H395="Published","✓ ","")&amp;IF(D395="","",D395&amp;" · ")&amp;F395)</f>
        <v>0</v>
      </c>
    </row>
    <row r="396" spans="2:14">
      <c r="B396" s="20"/>
      <c r="C396" s="21">
        <f>IF(B396="","",CHOOSE(WEEKDAY(B396),"Sun","Mon","Tue","Wed","Thu","Fri","Sat"))</f>
        <v>0</v>
      </c>
      <c r="D396" s="22"/>
      <c r="E396" s="22"/>
      <c r="F396" s="22"/>
      <c r="G396" s="22"/>
      <c r="H396" s="23"/>
      <c r="I396" s="22"/>
      <c r="J396" s="24"/>
      <c r="K396" s="25"/>
      <c r="M396" s="26">
        <f>IF(B396="","",B396&amp;"|"&amp;COUNTIF($B$6:B396,B396))</f>
        <v>0</v>
      </c>
      <c r="N396" s="26">
        <f>IF(B396="","",IF(H396="Published","✓ ","")&amp;IF(D396="","",D396&amp;" · ")&amp;F396)</f>
        <v>0</v>
      </c>
    </row>
    <row r="397" spans="2:14">
      <c r="B397" s="20"/>
      <c r="C397" s="21">
        <f>IF(B397="","",CHOOSE(WEEKDAY(B397),"Sun","Mon","Tue","Wed","Thu","Fri","Sat"))</f>
        <v>0</v>
      </c>
      <c r="D397" s="22"/>
      <c r="E397" s="22"/>
      <c r="F397" s="22"/>
      <c r="G397" s="22"/>
      <c r="H397" s="23"/>
      <c r="I397" s="22"/>
      <c r="J397" s="24"/>
      <c r="K397" s="25"/>
      <c r="M397" s="26">
        <f>IF(B397="","",B397&amp;"|"&amp;COUNTIF($B$6:B397,B397))</f>
        <v>0</v>
      </c>
      <c r="N397" s="26">
        <f>IF(B397="","",IF(H397="Published","✓ ","")&amp;IF(D397="","",D397&amp;" · ")&amp;F397)</f>
        <v>0</v>
      </c>
    </row>
    <row r="398" spans="2:14">
      <c r="B398" s="20"/>
      <c r="C398" s="21">
        <f>IF(B398="","",CHOOSE(WEEKDAY(B398),"Sun","Mon","Tue","Wed","Thu","Fri","Sat"))</f>
        <v>0</v>
      </c>
      <c r="D398" s="22"/>
      <c r="E398" s="22"/>
      <c r="F398" s="22"/>
      <c r="G398" s="22"/>
      <c r="H398" s="23"/>
      <c r="I398" s="22"/>
      <c r="J398" s="24"/>
      <c r="K398" s="25"/>
      <c r="M398" s="26">
        <f>IF(B398="","",B398&amp;"|"&amp;COUNTIF($B$6:B398,B398))</f>
        <v>0</v>
      </c>
      <c r="N398" s="26">
        <f>IF(B398="","",IF(H398="Published","✓ ","")&amp;IF(D398="","",D398&amp;" · ")&amp;F398)</f>
        <v>0</v>
      </c>
    </row>
    <row r="399" spans="2:14">
      <c r="B399" s="20"/>
      <c r="C399" s="21">
        <f>IF(B399="","",CHOOSE(WEEKDAY(B399),"Sun","Mon","Tue","Wed","Thu","Fri","Sat"))</f>
        <v>0</v>
      </c>
      <c r="D399" s="22"/>
      <c r="E399" s="22"/>
      <c r="F399" s="22"/>
      <c r="G399" s="22"/>
      <c r="H399" s="23"/>
      <c r="I399" s="22"/>
      <c r="J399" s="24"/>
      <c r="K399" s="25"/>
      <c r="M399" s="26">
        <f>IF(B399="","",B399&amp;"|"&amp;COUNTIF($B$6:B399,B399))</f>
        <v>0</v>
      </c>
      <c r="N399" s="26">
        <f>IF(B399="","",IF(H399="Published","✓ ","")&amp;IF(D399="","",D399&amp;" · ")&amp;F399)</f>
        <v>0</v>
      </c>
    </row>
    <row r="400" spans="2:14">
      <c r="B400" s="20"/>
      <c r="C400" s="21">
        <f>IF(B400="","",CHOOSE(WEEKDAY(B400),"Sun","Mon","Tue","Wed","Thu","Fri","Sat"))</f>
        <v>0</v>
      </c>
      <c r="D400" s="22"/>
      <c r="E400" s="22"/>
      <c r="F400" s="22"/>
      <c r="G400" s="22"/>
      <c r="H400" s="23"/>
      <c r="I400" s="22"/>
      <c r="J400" s="24"/>
      <c r="K400" s="25"/>
      <c r="M400" s="26">
        <f>IF(B400="","",B400&amp;"|"&amp;COUNTIF($B$6:B400,B400))</f>
        <v>0</v>
      </c>
      <c r="N400" s="26">
        <f>IF(B400="","",IF(H400="Published","✓ ","")&amp;IF(D400="","",D400&amp;" · ")&amp;F400)</f>
        <v>0</v>
      </c>
    </row>
    <row r="401" spans="2:14">
      <c r="B401" s="20"/>
      <c r="C401" s="21">
        <f>IF(B401="","",CHOOSE(WEEKDAY(B401),"Sun","Mon","Tue","Wed","Thu","Fri","Sat"))</f>
        <v>0</v>
      </c>
      <c r="D401" s="22"/>
      <c r="E401" s="22"/>
      <c r="F401" s="22"/>
      <c r="G401" s="22"/>
      <c r="H401" s="23"/>
      <c r="I401" s="22"/>
      <c r="J401" s="24"/>
      <c r="K401" s="25"/>
      <c r="M401" s="26">
        <f>IF(B401="","",B401&amp;"|"&amp;COUNTIF($B$6:B401,B401))</f>
        <v>0</v>
      </c>
      <c r="N401" s="26">
        <f>IF(B401="","",IF(H401="Published","✓ ","")&amp;IF(D401="","",D401&amp;" · ")&amp;F401)</f>
        <v>0</v>
      </c>
    </row>
    <row r="402" spans="2:14">
      <c r="B402" s="20"/>
      <c r="C402" s="21">
        <f>IF(B402="","",CHOOSE(WEEKDAY(B402),"Sun","Mon","Tue","Wed","Thu","Fri","Sat"))</f>
        <v>0</v>
      </c>
      <c r="D402" s="22"/>
      <c r="E402" s="22"/>
      <c r="F402" s="22"/>
      <c r="G402" s="22"/>
      <c r="H402" s="23"/>
      <c r="I402" s="22"/>
      <c r="J402" s="24"/>
      <c r="K402" s="25"/>
      <c r="M402" s="26">
        <f>IF(B402="","",B402&amp;"|"&amp;COUNTIF($B$6:B402,B402))</f>
        <v>0</v>
      </c>
      <c r="N402" s="26">
        <f>IF(B402="","",IF(H402="Published","✓ ","")&amp;IF(D402="","",D402&amp;" · ")&amp;F402)</f>
        <v>0</v>
      </c>
    </row>
    <row r="403" spans="2:14">
      <c r="B403" s="20"/>
      <c r="C403" s="21">
        <f>IF(B403="","",CHOOSE(WEEKDAY(B403),"Sun","Mon","Tue","Wed","Thu","Fri","Sat"))</f>
        <v>0</v>
      </c>
      <c r="D403" s="22"/>
      <c r="E403" s="22"/>
      <c r="F403" s="22"/>
      <c r="G403" s="22"/>
      <c r="H403" s="23"/>
      <c r="I403" s="22"/>
      <c r="J403" s="24"/>
      <c r="K403" s="25"/>
      <c r="M403" s="26">
        <f>IF(B403="","",B403&amp;"|"&amp;COUNTIF($B$6:B403,B403))</f>
        <v>0</v>
      </c>
      <c r="N403" s="26">
        <f>IF(B403="","",IF(H403="Published","✓ ","")&amp;IF(D403="","",D403&amp;" · ")&amp;F403)</f>
        <v>0</v>
      </c>
    </row>
    <row r="404" spans="2:14">
      <c r="B404" s="20"/>
      <c r="C404" s="21">
        <f>IF(B404="","",CHOOSE(WEEKDAY(B404),"Sun","Mon","Tue","Wed","Thu","Fri","Sat"))</f>
        <v>0</v>
      </c>
      <c r="D404" s="22"/>
      <c r="E404" s="22"/>
      <c r="F404" s="22"/>
      <c r="G404" s="22"/>
      <c r="H404" s="23"/>
      <c r="I404" s="22"/>
      <c r="J404" s="24"/>
      <c r="K404" s="25"/>
      <c r="M404" s="26">
        <f>IF(B404="","",B404&amp;"|"&amp;COUNTIF($B$6:B404,B404))</f>
        <v>0</v>
      </c>
      <c r="N404" s="26">
        <f>IF(B404="","",IF(H404="Published","✓ ","")&amp;IF(D404="","",D404&amp;" · ")&amp;F404)</f>
        <v>0</v>
      </c>
    </row>
    <row r="405" spans="2:14">
      <c r="B405" s="20"/>
      <c r="C405" s="21">
        <f>IF(B405="","",CHOOSE(WEEKDAY(B405),"Sun","Mon","Tue","Wed","Thu","Fri","Sat"))</f>
        <v>0</v>
      </c>
      <c r="D405" s="22"/>
      <c r="E405" s="22"/>
      <c r="F405" s="22"/>
      <c r="G405" s="22"/>
      <c r="H405" s="23"/>
      <c r="I405" s="22"/>
      <c r="J405" s="24"/>
      <c r="K405" s="25"/>
      <c r="M405" s="26">
        <f>IF(B405="","",B405&amp;"|"&amp;COUNTIF($B$6:B405,B405))</f>
        <v>0</v>
      </c>
      <c r="N405" s="26">
        <f>IF(B405="","",IF(H405="Published","✓ ","")&amp;IF(D405="","",D405&amp;" · ")&amp;F405)</f>
        <v>0</v>
      </c>
    </row>
  </sheetData>
  <autoFilter ref="B5:K405"/>
  <conditionalFormatting sqref="B6:B405">
    <cfRule type="expression" dxfId="6" priority="7">
      <formula>AND(B6&lt;&gt;"",B6&lt;TODAY(),H6&lt;&gt;"Published")</formula>
    </cfRule>
  </conditionalFormatting>
  <conditionalFormatting sqref="H6:H405">
    <cfRule type="cellIs" dxfId="0" priority="1" operator="equal">
      <formula>"Idea"</formula>
    </cfRule>
    <cfRule type="cellIs" dxfId="1" priority="2" operator="equal">
      <formula>"Drafting"</formula>
    </cfRule>
    <cfRule type="cellIs" dxfId="2" priority="3" operator="equal">
      <formula>"Ready"</formula>
    </cfRule>
    <cfRule type="cellIs" dxfId="3" priority="4" operator="equal">
      <formula>"Scheduled"</formula>
    </cfRule>
    <cfRule type="cellIs" dxfId="4" priority="5" operator="equal">
      <formula>"Published"</formula>
    </cfRule>
    <cfRule type="cellIs" dxfId="5" priority="6" operator="equal">
      <formula>"Paused"</formula>
    </cfRule>
  </conditionalFormatting>
  <dataValidations count="5">
    <dataValidation type="date" operator="greaterThan" errorStyle="warning" allowBlank="1" showInputMessage="1" showErrorMessage="1" error="Enter a date, e.g. 2027-01-15" sqref="B6:B405">
      <formula1>367</formula1>
    </dataValidation>
    <dataValidation type="list" errorStyle="warning" allowBlank="1" showInputMessage="1" showErrorMessage="1" error="Not in the Setup list – kept anyway." sqref="D6:D405">
      <formula1>Channels</formula1>
    </dataValidation>
    <dataValidation type="list" errorStyle="warning" allowBlank="1" showInputMessage="1" showErrorMessage="1" error="Not in the Setup list – kept anyway." sqref="E6:E405">
      <formula1>Formats</formula1>
    </dataValidation>
    <dataValidation type="list" errorStyle="warning" allowBlank="1" showInputMessage="1" showErrorMessage="1" error="Not in the Setup list – kept anyway." sqref="G6:G405">
      <formula1>Pillars</formula1>
    </dataValidation>
    <dataValidation type="list" errorStyle="warning" allowBlank="1" showInputMessage="1" showErrorMessage="1" error="Not in the Setup list – kept anyway." sqref="H6:H405">
      <formula1>Statuses</formula1>
    </dataValidation>
  </dataValidations>
  <printOptions horizontalCentered="1"/>
  <pageMargins left="0.3" right="0.3" top="0.3" bottom="0.3" header="0.3" footer="0.3"/>
  <pageSetup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showGridLines="0" workbookViewId="0"/>
  </sheetViews>
  <sheetFormatPr defaultRowHeight="15" x14ac:dyDescent="0.25"/>
  <cols>
    <col min="1" max="1" width="2.28515625" customWidth="1"/>
    <col min="2" max="2" width="14.7109375" customWidth="1"/>
    <col min="3" max="9" width="11.7109375" customWidth="1"/>
    <col min="10" max="10" width="3.7109375" customWidth="1"/>
    <col min="11" max="11" width="16.7109375" customWidth="1"/>
    <col min="12" max="12" width="10.7109375" customWidth="1"/>
  </cols>
  <sheetData>
    <row r="2" spans="2:12" ht="34" customHeight="1" x14ac:dyDescent="0.25">
      <c r="B2" s="16">
        <f>"Content dashboard "&amp;CalYear</f>
        <v>0</v>
      </c>
    </row>
    <row r="3" spans="2:12" x14ac:dyDescent="0.25">
      <c r="B3" s="17" t="s">
        <v>80</v>
      </c>
    </row>
    <row r="5" spans="2:12" x14ac:dyDescent="0.25">
      <c r="B5" s="27" t="s">
        <v>81</v>
      </c>
      <c r="C5" s="27"/>
      <c r="D5" s="27" t="s">
        <v>82</v>
      </c>
      <c r="E5" s="27"/>
      <c r="F5" s="27" t="s">
        <v>83</v>
      </c>
      <c r="G5" s="27"/>
      <c r="H5" s="27" t="s">
        <v>84</v>
      </c>
      <c r="I5" s="27"/>
    </row>
    <row r="6" spans="2:12" ht="36" customHeight="1" x14ac:dyDescent="0.25">
      <c r="B6" s="28">
        <f>COUNTIFS(Posts!$B$6:$B$405,"&gt;="&amp;DATE(CalYear,1,1),Posts!$B$6:$B$405,"&lt;"&amp;DATE(CalYear+1,1,1))</f>
        <v>0</v>
      </c>
      <c r="C6" s="28"/>
      <c r="D6" s="29">
        <f>COUNTIFS(Posts!$B$6:$B$405,"&gt;="&amp;DATE(CalYear,1,1),Posts!$B$6:$B$405,"&lt;"&amp;DATE(CalYear+1,1,1),Posts!$H$6:$H$405,"Published")</f>
        <v>0</v>
      </c>
      <c r="E6" s="29"/>
      <c r="F6" s="30">
        <f>IFERROR(D6/B6,0)</f>
        <v>0</v>
      </c>
      <c r="G6" s="30"/>
      <c r="H6" s="28">
        <f>COUNTIFS(Posts!$B$6:$B$405,"&lt;"&amp;TODAY(),Posts!$H$6:$H$405,"&lt;&gt;Published")</f>
        <v>0</v>
      </c>
      <c r="I6" s="28"/>
    </row>
    <row r="9" spans="2:12" x14ac:dyDescent="0.25">
      <c r="B9" s="18" t="s">
        <v>85</v>
      </c>
      <c r="C9" s="6" t="s">
        <v>86</v>
      </c>
      <c r="D9" s="6" t="s">
        <v>87</v>
      </c>
      <c r="E9" s="6" t="s">
        <v>88</v>
      </c>
      <c r="F9" s="6" t="s">
        <v>89</v>
      </c>
      <c r="G9" s="6" t="s">
        <v>82</v>
      </c>
      <c r="H9" s="6" t="s">
        <v>90</v>
      </c>
      <c r="I9" s="6" t="s">
        <v>91</v>
      </c>
      <c r="K9" s="18" t="s">
        <v>55</v>
      </c>
      <c r="L9" s="6" t="s">
        <v>93</v>
      </c>
    </row>
    <row r="10" spans="2:12" x14ac:dyDescent="0.25">
      <c r="B10" s="31" t="s">
        <v>39</v>
      </c>
      <c r="C10" s="32">
        <f>COUNTIFS(Posts!$B$6:$B$405,"&gt;="&amp;DATE(CalYear,1,1),Posts!$B$6:$B$405,"&lt;"&amp;DATE(CalYear,2,1),Posts!$H$6:$H$405,"Idea")</f>
        <v>0</v>
      </c>
      <c r="D10" s="32">
        <f>COUNTIFS(Posts!$B$6:$B$405,"&gt;="&amp;DATE(CalYear,1,1),Posts!$B$6:$B$405,"&lt;"&amp;DATE(CalYear,2,1),Posts!$H$6:$H$405,"Drafting")</f>
        <v>0</v>
      </c>
      <c r="E10" s="32">
        <f>COUNTIFS(Posts!$B$6:$B$405,"&gt;="&amp;DATE(CalYear,1,1),Posts!$B$6:$B$405,"&lt;"&amp;DATE(CalYear,2,1),Posts!$H$6:$H$405,"Ready")</f>
        <v>0</v>
      </c>
      <c r="F10" s="32">
        <f>COUNTIFS(Posts!$B$6:$B$405,"&gt;="&amp;DATE(CalYear,1,1),Posts!$B$6:$B$405,"&lt;"&amp;DATE(CalYear,2,1),Posts!$H$6:$H$405,"Scheduled")</f>
        <v>0</v>
      </c>
      <c r="G10" s="32">
        <f>COUNTIFS(Posts!$B$6:$B$405,"&gt;="&amp;DATE(CalYear,1,1),Posts!$B$6:$B$405,"&lt;"&amp;DATE(CalYear,2,1),Posts!$H$6:$H$405,"Published")</f>
        <v>0</v>
      </c>
      <c r="H10" s="32">
        <f>COUNTIFS(Posts!$B$6:$B$405,"&gt;="&amp;DATE(CalYear,1,1),Posts!$B$6:$B$405,"&lt;"&amp;DATE(CalYear,2,1),Posts!$H$6:$H$405,"Paused")</f>
        <v>0</v>
      </c>
      <c r="I10" s="33">
        <f>COUNTIFS(Posts!$B$6:$B$405,"&gt;="&amp;DATE(CalYear,1,1),Posts!$B$6:$B$405,"&lt;"&amp;DATE(CalYear,2,1))</f>
        <v>0</v>
      </c>
      <c r="K10" s="31">
        <f>IF(INDEX(Channels,1)="","",INDEX(Channels,1))</f>
        <v>0</v>
      </c>
      <c r="L10" s="34">
        <f>IF(K10="","",COUNTIFS(Posts!$B$6:$B$405,"&gt;="&amp;DATE(CalYear,1,1),Posts!$B$6:$B$405,"&lt;"&amp;DATE(CalYear+1,1,1),Posts!$D$6:$D$405,K10))</f>
        <v>0</v>
      </c>
    </row>
    <row r="11" spans="2:12" x14ac:dyDescent="0.25">
      <c r="B11" s="31" t="s">
        <v>40</v>
      </c>
      <c r="C11" s="32">
        <f>COUNTIFS(Posts!$B$6:$B$405,"&gt;="&amp;DATE(CalYear,2,1),Posts!$B$6:$B$405,"&lt;"&amp;DATE(CalYear,3,1),Posts!$H$6:$H$405,"Idea")</f>
        <v>0</v>
      </c>
      <c r="D11" s="32">
        <f>COUNTIFS(Posts!$B$6:$B$405,"&gt;="&amp;DATE(CalYear,2,1),Posts!$B$6:$B$405,"&lt;"&amp;DATE(CalYear,3,1),Posts!$H$6:$H$405,"Drafting")</f>
        <v>0</v>
      </c>
      <c r="E11" s="32">
        <f>COUNTIFS(Posts!$B$6:$B$405,"&gt;="&amp;DATE(CalYear,2,1),Posts!$B$6:$B$405,"&lt;"&amp;DATE(CalYear,3,1),Posts!$H$6:$H$405,"Ready")</f>
        <v>0</v>
      </c>
      <c r="F11" s="32">
        <f>COUNTIFS(Posts!$B$6:$B$405,"&gt;="&amp;DATE(CalYear,2,1),Posts!$B$6:$B$405,"&lt;"&amp;DATE(CalYear,3,1),Posts!$H$6:$H$405,"Scheduled")</f>
        <v>0</v>
      </c>
      <c r="G11" s="32">
        <f>COUNTIFS(Posts!$B$6:$B$405,"&gt;="&amp;DATE(CalYear,2,1),Posts!$B$6:$B$405,"&lt;"&amp;DATE(CalYear,3,1),Posts!$H$6:$H$405,"Published")</f>
        <v>0</v>
      </c>
      <c r="H11" s="32">
        <f>COUNTIFS(Posts!$B$6:$B$405,"&gt;="&amp;DATE(CalYear,2,1),Posts!$B$6:$B$405,"&lt;"&amp;DATE(CalYear,3,1),Posts!$H$6:$H$405,"Paused")</f>
        <v>0</v>
      </c>
      <c r="I11" s="33">
        <f>COUNTIFS(Posts!$B$6:$B$405,"&gt;="&amp;DATE(CalYear,2,1),Posts!$B$6:$B$405,"&lt;"&amp;DATE(CalYear,3,1))</f>
        <v>0</v>
      </c>
      <c r="K11" s="31">
        <f>IF(INDEX(Channels,2)="","",INDEX(Channels,2))</f>
        <v>0</v>
      </c>
      <c r="L11" s="34">
        <f>IF(K11="","",COUNTIFS(Posts!$B$6:$B$405,"&gt;="&amp;DATE(CalYear,1,1),Posts!$B$6:$B$405,"&lt;"&amp;DATE(CalYear+1,1,1),Posts!$D$6:$D$405,K11))</f>
        <v>0</v>
      </c>
    </row>
    <row r="12" spans="2:12" x14ac:dyDescent="0.25">
      <c r="B12" s="31" t="s">
        <v>41</v>
      </c>
      <c r="C12" s="32">
        <f>COUNTIFS(Posts!$B$6:$B$405,"&gt;="&amp;DATE(CalYear,3,1),Posts!$B$6:$B$405,"&lt;"&amp;DATE(CalYear,4,1),Posts!$H$6:$H$405,"Idea")</f>
        <v>0</v>
      </c>
      <c r="D12" s="32">
        <f>COUNTIFS(Posts!$B$6:$B$405,"&gt;="&amp;DATE(CalYear,3,1),Posts!$B$6:$B$405,"&lt;"&amp;DATE(CalYear,4,1),Posts!$H$6:$H$405,"Drafting")</f>
        <v>0</v>
      </c>
      <c r="E12" s="32">
        <f>COUNTIFS(Posts!$B$6:$B$405,"&gt;="&amp;DATE(CalYear,3,1),Posts!$B$6:$B$405,"&lt;"&amp;DATE(CalYear,4,1),Posts!$H$6:$H$405,"Ready")</f>
        <v>0</v>
      </c>
      <c r="F12" s="32">
        <f>COUNTIFS(Posts!$B$6:$B$405,"&gt;="&amp;DATE(CalYear,3,1),Posts!$B$6:$B$405,"&lt;"&amp;DATE(CalYear,4,1),Posts!$H$6:$H$405,"Scheduled")</f>
        <v>0</v>
      </c>
      <c r="G12" s="32">
        <f>COUNTIFS(Posts!$B$6:$B$405,"&gt;="&amp;DATE(CalYear,3,1),Posts!$B$6:$B$405,"&lt;"&amp;DATE(CalYear,4,1),Posts!$H$6:$H$405,"Published")</f>
        <v>0</v>
      </c>
      <c r="H12" s="32">
        <f>COUNTIFS(Posts!$B$6:$B$405,"&gt;="&amp;DATE(CalYear,3,1),Posts!$B$6:$B$405,"&lt;"&amp;DATE(CalYear,4,1),Posts!$H$6:$H$405,"Paused")</f>
        <v>0</v>
      </c>
      <c r="I12" s="33">
        <f>COUNTIFS(Posts!$B$6:$B$405,"&gt;="&amp;DATE(CalYear,3,1),Posts!$B$6:$B$405,"&lt;"&amp;DATE(CalYear,4,1))</f>
        <v>0</v>
      </c>
      <c r="K12" s="31">
        <f>IF(INDEX(Channels,3)="","",INDEX(Channels,3))</f>
        <v>0</v>
      </c>
      <c r="L12" s="34">
        <f>IF(K12="","",COUNTIFS(Posts!$B$6:$B$405,"&gt;="&amp;DATE(CalYear,1,1),Posts!$B$6:$B$405,"&lt;"&amp;DATE(CalYear+1,1,1),Posts!$D$6:$D$405,K12))</f>
        <v>0</v>
      </c>
    </row>
    <row r="13" spans="2:12" x14ac:dyDescent="0.25">
      <c r="B13" s="31" t="s">
        <v>42</v>
      </c>
      <c r="C13" s="32">
        <f>COUNTIFS(Posts!$B$6:$B$405,"&gt;="&amp;DATE(CalYear,4,1),Posts!$B$6:$B$405,"&lt;"&amp;DATE(CalYear,5,1),Posts!$H$6:$H$405,"Idea")</f>
        <v>0</v>
      </c>
      <c r="D13" s="32">
        <f>COUNTIFS(Posts!$B$6:$B$405,"&gt;="&amp;DATE(CalYear,4,1),Posts!$B$6:$B$405,"&lt;"&amp;DATE(CalYear,5,1),Posts!$H$6:$H$405,"Drafting")</f>
        <v>0</v>
      </c>
      <c r="E13" s="32">
        <f>COUNTIFS(Posts!$B$6:$B$405,"&gt;="&amp;DATE(CalYear,4,1),Posts!$B$6:$B$405,"&lt;"&amp;DATE(CalYear,5,1),Posts!$H$6:$H$405,"Ready")</f>
        <v>0</v>
      </c>
      <c r="F13" s="32">
        <f>COUNTIFS(Posts!$B$6:$B$405,"&gt;="&amp;DATE(CalYear,4,1),Posts!$B$6:$B$405,"&lt;"&amp;DATE(CalYear,5,1),Posts!$H$6:$H$405,"Scheduled")</f>
        <v>0</v>
      </c>
      <c r="G13" s="32">
        <f>COUNTIFS(Posts!$B$6:$B$405,"&gt;="&amp;DATE(CalYear,4,1),Posts!$B$6:$B$405,"&lt;"&amp;DATE(CalYear,5,1),Posts!$H$6:$H$405,"Published")</f>
        <v>0</v>
      </c>
      <c r="H13" s="32">
        <f>COUNTIFS(Posts!$B$6:$B$405,"&gt;="&amp;DATE(CalYear,4,1),Posts!$B$6:$B$405,"&lt;"&amp;DATE(CalYear,5,1),Posts!$H$6:$H$405,"Paused")</f>
        <v>0</v>
      </c>
      <c r="I13" s="33">
        <f>COUNTIFS(Posts!$B$6:$B$405,"&gt;="&amp;DATE(CalYear,4,1),Posts!$B$6:$B$405,"&lt;"&amp;DATE(CalYear,5,1))</f>
        <v>0</v>
      </c>
      <c r="K13" s="31">
        <f>IF(INDEX(Channels,4)="","",INDEX(Channels,4))</f>
        <v>0</v>
      </c>
      <c r="L13" s="34">
        <f>IF(K13="","",COUNTIFS(Posts!$B$6:$B$405,"&gt;="&amp;DATE(CalYear,1,1),Posts!$B$6:$B$405,"&lt;"&amp;DATE(CalYear+1,1,1),Posts!$D$6:$D$405,K13))</f>
        <v>0</v>
      </c>
    </row>
    <row r="14" spans="2:12" x14ac:dyDescent="0.25">
      <c r="B14" s="31" t="s">
        <v>43</v>
      </c>
      <c r="C14" s="32">
        <f>COUNTIFS(Posts!$B$6:$B$405,"&gt;="&amp;DATE(CalYear,5,1),Posts!$B$6:$B$405,"&lt;"&amp;DATE(CalYear,6,1),Posts!$H$6:$H$405,"Idea")</f>
        <v>0</v>
      </c>
      <c r="D14" s="32">
        <f>COUNTIFS(Posts!$B$6:$B$405,"&gt;="&amp;DATE(CalYear,5,1),Posts!$B$6:$B$405,"&lt;"&amp;DATE(CalYear,6,1),Posts!$H$6:$H$405,"Drafting")</f>
        <v>0</v>
      </c>
      <c r="E14" s="32">
        <f>COUNTIFS(Posts!$B$6:$B$405,"&gt;="&amp;DATE(CalYear,5,1),Posts!$B$6:$B$405,"&lt;"&amp;DATE(CalYear,6,1),Posts!$H$6:$H$405,"Ready")</f>
        <v>0</v>
      </c>
      <c r="F14" s="32">
        <f>COUNTIFS(Posts!$B$6:$B$405,"&gt;="&amp;DATE(CalYear,5,1),Posts!$B$6:$B$405,"&lt;"&amp;DATE(CalYear,6,1),Posts!$H$6:$H$405,"Scheduled")</f>
        <v>0</v>
      </c>
      <c r="G14" s="32">
        <f>COUNTIFS(Posts!$B$6:$B$405,"&gt;="&amp;DATE(CalYear,5,1),Posts!$B$6:$B$405,"&lt;"&amp;DATE(CalYear,6,1),Posts!$H$6:$H$405,"Published")</f>
        <v>0</v>
      </c>
      <c r="H14" s="32">
        <f>COUNTIFS(Posts!$B$6:$B$405,"&gt;="&amp;DATE(CalYear,5,1),Posts!$B$6:$B$405,"&lt;"&amp;DATE(CalYear,6,1),Posts!$H$6:$H$405,"Paused")</f>
        <v>0</v>
      </c>
      <c r="I14" s="33">
        <f>COUNTIFS(Posts!$B$6:$B$405,"&gt;="&amp;DATE(CalYear,5,1),Posts!$B$6:$B$405,"&lt;"&amp;DATE(CalYear,6,1))</f>
        <v>0</v>
      </c>
      <c r="K14" s="31">
        <f>IF(INDEX(Channels,5)="","",INDEX(Channels,5))</f>
        <v>0</v>
      </c>
      <c r="L14" s="34">
        <f>IF(K14="","",COUNTIFS(Posts!$B$6:$B$405,"&gt;="&amp;DATE(CalYear,1,1),Posts!$B$6:$B$405,"&lt;"&amp;DATE(CalYear+1,1,1),Posts!$D$6:$D$405,K14))</f>
        <v>0</v>
      </c>
    </row>
    <row r="15" spans="2:12" x14ac:dyDescent="0.25">
      <c r="B15" s="31" t="s">
        <v>44</v>
      </c>
      <c r="C15" s="32">
        <f>COUNTIFS(Posts!$B$6:$B$405,"&gt;="&amp;DATE(CalYear,6,1),Posts!$B$6:$B$405,"&lt;"&amp;DATE(CalYear,7,1),Posts!$H$6:$H$405,"Idea")</f>
        <v>0</v>
      </c>
      <c r="D15" s="32">
        <f>COUNTIFS(Posts!$B$6:$B$405,"&gt;="&amp;DATE(CalYear,6,1),Posts!$B$6:$B$405,"&lt;"&amp;DATE(CalYear,7,1),Posts!$H$6:$H$405,"Drafting")</f>
        <v>0</v>
      </c>
      <c r="E15" s="32">
        <f>COUNTIFS(Posts!$B$6:$B$405,"&gt;="&amp;DATE(CalYear,6,1),Posts!$B$6:$B$405,"&lt;"&amp;DATE(CalYear,7,1),Posts!$H$6:$H$405,"Ready")</f>
        <v>0</v>
      </c>
      <c r="F15" s="32">
        <f>COUNTIFS(Posts!$B$6:$B$405,"&gt;="&amp;DATE(CalYear,6,1),Posts!$B$6:$B$405,"&lt;"&amp;DATE(CalYear,7,1),Posts!$H$6:$H$405,"Scheduled")</f>
        <v>0</v>
      </c>
      <c r="G15" s="32">
        <f>COUNTIFS(Posts!$B$6:$B$405,"&gt;="&amp;DATE(CalYear,6,1),Posts!$B$6:$B$405,"&lt;"&amp;DATE(CalYear,7,1),Posts!$H$6:$H$405,"Published")</f>
        <v>0</v>
      </c>
      <c r="H15" s="32">
        <f>COUNTIFS(Posts!$B$6:$B$405,"&gt;="&amp;DATE(CalYear,6,1),Posts!$B$6:$B$405,"&lt;"&amp;DATE(CalYear,7,1),Posts!$H$6:$H$405,"Paused")</f>
        <v>0</v>
      </c>
      <c r="I15" s="33">
        <f>COUNTIFS(Posts!$B$6:$B$405,"&gt;="&amp;DATE(CalYear,6,1),Posts!$B$6:$B$405,"&lt;"&amp;DATE(CalYear,7,1))</f>
        <v>0</v>
      </c>
      <c r="K15" s="31">
        <f>IF(INDEX(Channels,6)="","",INDEX(Channels,6))</f>
        <v>0</v>
      </c>
      <c r="L15" s="34">
        <f>IF(K15="","",COUNTIFS(Posts!$B$6:$B$405,"&gt;="&amp;DATE(CalYear,1,1),Posts!$B$6:$B$405,"&lt;"&amp;DATE(CalYear+1,1,1),Posts!$D$6:$D$405,K15))</f>
        <v>0</v>
      </c>
    </row>
    <row r="16" spans="2:12" x14ac:dyDescent="0.25">
      <c r="B16" s="31" t="s">
        <v>45</v>
      </c>
      <c r="C16" s="32">
        <f>COUNTIFS(Posts!$B$6:$B$405,"&gt;="&amp;DATE(CalYear,7,1),Posts!$B$6:$B$405,"&lt;"&amp;DATE(CalYear,8,1),Posts!$H$6:$H$405,"Idea")</f>
        <v>0</v>
      </c>
      <c r="D16" s="32">
        <f>COUNTIFS(Posts!$B$6:$B$405,"&gt;="&amp;DATE(CalYear,7,1),Posts!$B$6:$B$405,"&lt;"&amp;DATE(CalYear,8,1),Posts!$H$6:$H$405,"Drafting")</f>
        <v>0</v>
      </c>
      <c r="E16" s="32">
        <f>COUNTIFS(Posts!$B$6:$B$405,"&gt;="&amp;DATE(CalYear,7,1),Posts!$B$6:$B$405,"&lt;"&amp;DATE(CalYear,8,1),Posts!$H$6:$H$405,"Ready")</f>
        <v>0</v>
      </c>
      <c r="F16" s="32">
        <f>COUNTIFS(Posts!$B$6:$B$405,"&gt;="&amp;DATE(CalYear,7,1),Posts!$B$6:$B$405,"&lt;"&amp;DATE(CalYear,8,1),Posts!$H$6:$H$405,"Scheduled")</f>
        <v>0</v>
      </c>
      <c r="G16" s="32">
        <f>COUNTIFS(Posts!$B$6:$B$405,"&gt;="&amp;DATE(CalYear,7,1),Posts!$B$6:$B$405,"&lt;"&amp;DATE(CalYear,8,1),Posts!$H$6:$H$405,"Published")</f>
        <v>0</v>
      </c>
      <c r="H16" s="32">
        <f>COUNTIFS(Posts!$B$6:$B$405,"&gt;="&amp;DATE(CalYear,7,1),Posts!$B$6:$B$405,"&lt;"&amp;DATE(CalYear,8,1),Posts!$H$6:$H$405,"Paused")</f>
        <v>0</v>
      </c>
      <c r="I16" s="33">
        <f>COUNTIFS(Posts!$B$6:$B$405,"&gt;="&amp;DATE(CalYear,7,1),Posts!$B$6:$B$405,"&lt;"&amp;DATE(CalYear,8,1))</f>
        <v>0</v>
      </c>
      <c r="K16" s="31">
        <f>IF(INDEX(Channels,7)="","",INDEX(Channels,7))</f>
        <v>0</v>
      </c>
      <c r="L16" s="34">
        <f>IF(K16="","",COUNTIFS(Posts!$B$6:$B$405,"&gt;="&amp;DATE(CalYear,1,1),Posts!$B$6:$B$405,"&lt;"&amp;DATE(CalYear+1,1,1),Posts!$D$6:$D$405,K16))</f>
        <v>0</v>
      </c>
    </row>
    <row r="17" spans="2:12" x14ac:dyDescent="0.25">
      <c r="B17" s="31" t="s">
        <v>46</v>
      </c>
      <c r="C17" s="32">
        <f>COUNTIFS(Posts!$B$6:$B$405,"&gt;="&amp;DATE(CalYear,8,1),Posts!$B$6:$B$405,"&lt;"&amp;DATE(CalYear,9,1),Posts!$H$6:$H$405,"Idea")</f>
        <v>0</v>
      </c>
      <c r="D17" s="32">
        <f>COUNTIFS(Posts!$B$6:$B$405,"&gt;="&amp;DATE(CalYear,8,1),Posts!$B$6:$B$405,"&lt;"&amp;DATE(CalYear,9,1),Posts!$H$6:$H$405,"Drafting")</f>
        <v>0</v>
      </c>
      <c r="E17" s="32">
        <f>COUNTIFS(Posts!$B$6:$B$405,"&gt;="&amp;DATE(CalYear,8,1),Posts!$B$6:$B$405,"&lt;"&amp;DATE(CalYear,9,1),Posts!$H$6:$H$405,"Ready")</f>
        <v>0</v>
      </c>
      <c r="F17" s="32">
        <f>COUNTIFS(Posts!$B$6:$B$405,"&gt;="&amp;DATE(CalYear,8,1),Posts!$B$6:$B$405,"&lt;"&amp;DATE(CalYear,9,1),Posts!$H$6:$H$405,"Scheduled")</f>
        <v>0</v>
      </c>
      <c r="G17" s="32">
        <f>COUNTIFS(Posts!$B$6:$B$405,"&gt;="&amp;DATE(CalYear,8,1),Posts!$B$6:$B$405,"&lt;"&amp;DATE(CalYear,9,1),Posts!$H$6:$H$405,"Published")</f>
        <v>0</v>
      </c>
      <c r="H17" s="32">
        <f>COUNTIFS(Posts!$B$6:$B$405,"&gt;="&amp;DATE(CalYear,8,1),Posts!$B$6:$B$405,"&lt;"&amp;DATE(CalYear,9,1),Posts!$H$6:$H$405,"Paused")</f>
        <v>0</v>
      </c>
      <c r="I17" s="33">
        <f>COUNTIFS(Posts!$B$6:$B$405,"&gt;="&amp;DATE(CalYear,8,1),Posts!$B$6:$B$405,"&lt;"&amp;DATE(CalYear,9,1))</f>
        <v>0</v>
      </c>
      <c r="K17" s="31">
        <f>IF(INDEX(Channels,8)="","",INDEX(Channels,8))</f>
        <v>0</v>
      </c>
      <c r="L17" s="34">
        <f>IF(K17="","",COUNTIFS(Posts!$B$6:$B$405,"&gt;="&amp;DATE(CalYear,1,1),Posts!$B$6:$B$405,"&lt;"&amp;DATE(CalYear+1,1,1),Posts!$D$6:$D$405,K17))</f>
        <v>0</v>
      </c>
    </row>
    <row r="18" spans="2:12" x14ac:dyDescent="0.25">
      <c r="B18" s="31" t="s">
        <v>47</v>
      </c>
      <c r="C18" s="32">
        <f>COUNTIFS(Posts!$B$6:$B$405,"&gt;="&amp;DATE(CalYear,9,1),Posts!$B$6:$B$405,"&lt;"&amp;DATE(CalYear,10,1),Posts!$H$6:$H$405,"Idea")</f>
        <v>0</v>
      </c>
      <c r="D18" s="32">
        <f>COUNTIFS(Posts!$B$6:$B$405,"&gt;="&amp;DATE(CalYear,9,1),Posts!$B$6:$B$405,"&lt;"&amp;DATE(CalYear,10,1),Posts!$H$6:$H$405,"Drafting")</f>
        <v>0</v>
      </c>
      <c r="E18" s="32">
        <f>COUNTIFS(Posts!$B$6:$B$405,"&gt;="&amp;DATE(CalYear,9,1),Posts!$B$6:$B$405,"&lt;"&amp;DATE(CalYear,10,1),Posts!$H$6:$H$405,"Ready")</f>
        <v>0</v>
      </c>
      <c r="F18" s="32">
        <f>COUNTIFS(Posts!$B$6:$B$405,"&gt;="&amp;DATE(CalYear,9,1),Posts!$B$6:$B$405,"&lt;"&amp;DATE(CalYear,10,1),Posts!$H$6:$H$405,"Scheduled")</f>
        <v>0</v>
      </c>
      <c r="G18" s="32">
        <f>COUNTIFS(Posts!$B$6:$B$405,"&gt;="&amp;DATE(CalYear,9,1),Posts!$B$6:$B$405,"&lt;"&amp;DATE(CalYear,10,1),Posts!$H$6:$H$405,"Published")</f>
        <v>0</v>
      </c>
      <c r="H18" s="32">
        <f>COUNTIFS(Posts!$B$6:$B$405,"&gt;="&amp;DATE(CalYear,9,1),Posts!$B$6:$B$405,"&lt;"&amp;DATE(CalYear,10,1),Posts!$H$6:$H$405,"Paused")</f>
        <v>0</v>
      </c>
      <c r="I18" s="33">
        <f>COUNTIFS(Posts!$B$6:$B$405,"&gt;="&amp;DATE(CalYear,9,1),Posts!$B$6:$B$405,"&lt;"&amp;DATE(CalYear,10,1))</f>
        <v>0</v>
      </c>
      <c r="K18" s="31">
        <f>IF(INDEX(Channels,9)="","",INDEX(Channels,9))</f>
        <v>0</v>
      </c>
      <c r="L18" s="34">
        <f>IF(K18="","",COUNTIFS(Posts!$B$6:$B$405,"&gt;="&amp;DATE(CalYear,1,1),Posts!$B$6:$B$405,"&lt;"&amp;DATE(CalYear+1,1,1),Posts!$D$6:$D$405,K18))</f>
        <v>0</v>
      </c>
    </row>
    <row r="19" spans="2:12" x14ac:dyDescent="0.25">
      <c r="B19" s="31" t="s">
        <v>48</v>
      </c>
      <c r="C19" s="32">
        <f>COUNTIFS(Posts!$B$6:$B$405,"&gt;="&amp;DATE(CalYear,10,1),Posts!$B$6:$B$405,"&lt;"&amp;DATE(CalYear,11,1),Posts!$H$6:$H$405,"Idea")</f>
        <v>0</v>
      </c>
      <c r="D19" s="32">
        <f>COUNTIFS(Posts!$B$6:$B$405,"&gt;="&amp;DATE(CalYear,10,1),Posts!$B$6:$B$405,"&lt;"&amp;DATE(CalYear,11,1),Posts!$H$6:$H$405,"Drafting")</f>
        <v>0</v>
      </c>
      <c r="E19" s="32">
        <f>COUNTIFS(Posts!$B$6:$B$405,"&gt;="&amp;DATE(CalYear,10,1),Posts!$B$6:$B$405,"&lt;"&amp;DATE(CalYear,11,1),Posts!$H$6:$H$405,"Ready")</f>
        <v>0</v>
      </c>
      <c r="F19" s="32">
        <f>COUNTIFS(Posts!$B$6:$B$405,"&gt;="&amp;DATE(CalYear,10,1),Posts!$B$6:$B$405,"&lt;"&amp;DATE(CalYear,11,1),Posts!$H$6:$H$405,"Scheduled")</f>
        <v>0</v>
      </c>
      <c r="G19" s="32">
        <f>COUNTIFS(Posts!$B$6:$B$405,"&gt;="&amp;DATE(CalYear,10,1),Posts!$B$6:$B$405,"&lt;"&amp;DATE(CalYear,11,1),Posts!$H$6:$H$405,"Published")</f>
        <v>0</v>
      </c>
      <c r="H19" s="32">
        <f>COUNTIFS(Posts!$B$6:$B$405,"&gt;="&amp;DATE(CalYear,10,1),Posts!$B$6:$B$405,"&lt;"&amp;DATE(CalYear,11,1),Posts!$H$6:$H$405,"Paused")</f>
        <v>0</v>
      </c>
      <c r="I19" s="33">
        <f>COUNTIFS(Posts!$B$6:$B$405,"&gt;="&amp;DATE(CalYear,10,1),Posts!$B$6:$B$405,"&lt;"&amp;DATE(CalYear,11,1))</f>
        <v>0</v>
      </c>
      <c r="K19" s="31">
        <f>IF(INDEX(Channels,10)="","",INDEX(Channels,10))</f>
        <v>0</v>
      </c>
      <c r="L19" s="34">
        <f>IF(K19="","",COUNTIFS(Posts!$B$6:$B$405,"&gt;="&amp;DATE(CalYear,1,1),Posts!$B$6:$B$405,"&lt;"&amp;DATE(CalYear+1,1,1),Posts!$D$6:$D$405,K19))</f>
        <v>0</v>
      </c>
    </row>
    <row r="20" spans="2:12" x14ac:dyDescent="0.25">
      <c r="B20" s="31" t="s">
        <v>49</v>
      </c>
      <c r="C20" s="32">
        <f>COUNTIFS(Posts!$B$6:$B$405,"&gt;="&amp;DATE(CalYear,11,1),Posts!$B$6:$B$405,"&lt;"&amp;DATE(CalYear,12,1),Posts!$H$6:$H$405,"Idea")</f>
        <v>0</v>
      </c>
      <c r="D20" s="32">
        <f>COUNTIFS(Posts!$B$6:$B$405,"&gt;="&amp;DATE(CalYear,11,1),Posts!$B$6:$B$405,"&lt;"&amp;DATE(CalYear,12,1),Posts!$H$6:$H$405,"Drafting")</f>
        <v>0</v>
      </c>
      <c r="E20" s="32">
        <f>COUNTIFS(Posts!$B$6:$B$405,"&gt;="&amp;DATE(CalYear,11,1),Posts!$B$6:$B$405,"&lt;"&amp;DATE(CalYear,12,1),Posts!$H$6:$H$405,"Ready")</f>
        <v>0</v>
      </c>
      <c r="F20" s="32">
        <f>COUNTIFS(Posts!$B$6:$B$405,"&gt;="&amp;DATE(CalYear,11,1),Posts!$B$6:$B$405,"&lt;"&amp;DATE(CalYear,12,1),Posts!$H$6:$H$405,"Scheduled")</f>
        <v>0</v>
      </c>
      <c r="G20" s="32">
        <f>COUNTIFS(Posts!$B$6:$B$405,"&gt;="&amp;DATE(CalYear,11,1),Posts!$B$6:$B$405,"&lt;"&amp;DATE(CalYear,12,1),Posts!$H$6:$H$405,"Published")</f>
        <v>0</v>
      </c>
      <c r="H20" s="32">
        <f>COUNTIFS(Posts!$B$6:$B$405,"&gt;="&amp;DATE(CalYear,11,1),Posts!$B$6:$B$405,"&lt;"&amp;DATE(CalYear,12,1),Posts!$H$6:$H$405,"Paused")</f>
        <v>0</v>
      </c>
      <c r="I20" s="33">
        <f>COUNTIFS(Posts!$B$6:$B$405,"&gt;="&amp;DATE(CalYear,11,1),Posts!$B$6:$B$405,"&lt;"&amp;DATE(CalYear,12,1))</f>
        <v>0</v>
      </c>
      <c r="K20" s="31">
        <f>IF(INDEX(Channels,11)="","",INDEX(Channels,11))</f>
        <v>0</v>
      </c>
      <c r="L20" s="34">
        <f>IF(K20="","",COUNTIFS(Posts!$B$6:$B$405,"&gt;="&amp;DATE(CalYear,1,1),Posts!$B$6:$B$405,"&lt;"&amp;DATE(CalYear+1,1,1),Posts!$D$6:$D$405,K20))</f>
        <v>0</v>
      </c>
    </row>
    <row r="21" spans="2:12" x14ac:dyDescent="0.25">
      <c r="B21" s="31" t="s">
        <v>50</v>
      </c>
      <c r="C21" s="32">
        <f>COUNTIFS(Posts!$B$6:$B$405,"&gt;="&amp;DATE(CalYear,12,1),Posts!$B$6:$B$405,"&lt;"&amp;DATE(CalYear,13,1),Posts!$H$6:$H$405,"Idea")</f>
        <v>0</v>
      </c>
      <c r="D21" s="32">
        <f>COUNTIFS(Posts!$B$6:$B$405,"&gt;="&amp;DATE(CalYear,12,1),Posts!$B$6:$B$405,"&lt;"&amp;DATE(CalYear,13,1),Posts!$H$6:$H$405,"Drafting")</f>
        <v>0</v>
      </c>
      <c r="E21" s="32">
        <f>COUNTIFS(Posts!$B$6:$B$405,"&gt;="&amp;DATE(CalYear,12,1),Posts!$B$6:$B$405,"&lt;"&amp;DATE(CalYear,13,1),Posts!$H$6:$H$405,"Ready")</f>
        <v>0</v>
      </c>
      <c r="F21" s="32">
        <f>COUNTIFS(Posts!$B$6:$B$405,"&gt;="&amp;DATE(CalYear,12,1),Posts!$B$6:$B$405,"&lt;"&amp;DATE(CalYear,13,1),Posts!$H$6:$H$405,"Scheduled")</f>
        <v>0</v>
      </c>
      <c r="G21" s="32">
        <f>COUNTIFS(Posts!$B$6:$B$405,"&gt;="&amp;DATE(CalYear,12,1),Posts!$B$6:$B$405,"&lt;"&amp;DATE(CalYear,13,1),Posts!$H$6:$H$405,"Published")</f>
        <v>0</v>
      </c>
      <c r="H21" s="32">
        <f>COUNTIFS(Posts!$B$6:$B$405,"&gt;="&amp;DATE(CalYear,12,1),Posts!$B$6:$B$405,"&lt;"&amp;DATE(CalYear,13,1),Posts!$H$6:$H$405,"Paused")</f>
        <v>0</v>
      </c>
      <c r="I21" s="33">
        <f>COUNTIFS(Posts!$B$6:$B$405,"&gt;="&amp;DATE(CalYear,12,1),Posts!$B$6:$B$405,"&lt;"&amp;DATE(CalYear,13,1))</f>
        <v>0</v>
      </c>
      <c r="K21" s="31">
        <f>IF(INDEX(Channels,12)="","",INDEX(Channels,12))</f>
        <v>0</v>
      </c>
      <c r="L21" s="34">
        <f>IF(K21="","",COUNTIFS(Posts!$B$6:$B$405,"&gt;="&amp;DATE(CalYear,1,1),Posts!$B$6:$B$405,"&lt;"&amp;DATE(CalYear+1,1,1),Posts!$D$6:$D$405,K21))</f>
        <v>0</v>
      </c>
    </row>
    <row r="22" spans="2:12" x14ac:dyDescent="0.25">
      <c r="B22" s="35" t="s">
        <v>92</v>
      </c>
      <c r="C22" s="36">
        <f>SUM(C10:C21)</f>
        <v>0</v>
      </c>
      <c r="D22" s="36">
        <f>SUM(D10:D21)</f>
        <v>0</v>
      </c>
      <c r="E22" s="36">
        <f>SUM(E10:E21)</f>
        <v>0</v>
      </c>
      <c r="F22" s="36">
        <f>SUM(F10:F21)</f>
        <v>0</v>
      </c>
      <c r="G22" s="36">
        <f>SUM(G10:G21)</f>
        <v>0</v>
      </c>
      <c r="H22" s="36">
        <f>SUM(H10:H21)</f>
        <v>0</v>
      </c>
      <c r="I22" s="36">
        <f>SUM(I10:I21)</f>
        <v>0</v>
      </c>
    </row>
  </sheetData>
  <mergeCells count="8">
    <mergeCell ref="B5:C5"/>
    <mergeCell ref="B6:C6"/>
    <mergeCell ref="D5:E5"/>
    <mergeCell ref="D6:E6"/>
    <mergeCell ref="F5:G5"/>
    <mergeCell ref="F6:G6"/>
    <mergeCell ref="H5:I5"/>
    <mergeCell ref="H6:I6"/>
  </mergeCells>
  <conditionalFormatting sqref="C10:H21">
    <cfRule type="cellIs" dxfId="11" priority="2" operator="greaterThan">
      <formula>0</formula>
    </cfRule>
  </conditionalFormatting>
  <conditionalFormatting sqref="I10:I21">
    <cfRule type="dataBar" priority="1">
      <dataBar>
        <cfvo type="min"/>
        <cfvo type="max"/>
        <color rgb="FFBFD0FA"/>
      </dataBar>
      <extLst>
        <ext xmlns:x14="http://schemas.microsoft.com/office/spreadsheetml/2009/9/main" uri="{B025F937-C7B1-47D3-B67F-A62EFF666E3E}">
          <x14:id>{DA7ABA51-AAAA-BBBB-0003-000000000001}</x14:id>
        </ext>
      </extLst>
    </cfRule>
  </conditionalFormatting>
  <conditionalFormatting sqref="L10:L21">
    <cfRule type="dataBar" priority="3">
      <dataBar>
        <cfvo type="min"/>
        <cfvo type="max"/>
        <color rgb="FFBFD0FA"/>
      </dataBar>
      <extLst>
        <ext xmlns:x14="http://schemas.microsoft.com/office/spreadsheetml/2009/9/main" uri="{B025F937-C7B1-47D3-B67F-A62EFF666E3E}">
          <x14:id>{DA7ABA51-AAAA-BBBB-0003-000000000002}</x14:id>
        </ext>
      </extLst>
    </cfRule>
  </conditionalFormatting>
  <printOptions horizontalCentered="1"/>
  <pageMargins left="0.4" right="0.4" top="0.4" bottom="0.4" header="0.3" footer="0.3"/>
  <pageSetup orientation="landscape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3-000000000001}">
            <x14:dataBar minLength="0" maxLength="100" border="1" gradient="0" negativeBarBorderColorSameAsPositive="0">
              <x14:cfvo type="autoMin"/>
              <x14:cfvo type="autoMax"/>
              <x14:borderColor rgb="FFBFD0FA"/>
              <x14:negativeFillColor rgb="FFFF0000"/>
              <x14:negativeBorderColor rgb="FFFF0000"/>
              <x14:axisColor rgb="FF000000"/>
            </x14:dataBar>
          </x14:cfRule>
          <xm:sqref>I10:I21</xm:sqref>
        </x14:conditionalFormatting>
        <x14:conditionalFormatting xmlns:xm="http://schemas.microsoft.com/office/excel/2006/main">
          <x14:cfRule type="dataBar" id="{DA7ABA51-AAAA-BBBB-0003-000000000002}">
            <x14:dataBar minLength="0" maxLength="100" border="1" gradient="0" negativeBarBorderColorSameAsPositive="0">
              <x14:cfvo type="autoMin"/>
              <x14:cfvo type="autoMax"/>
              <x14:borderColor rgb="FFBFD0FA"/>
              <x14:negativeFillColor rgb="FFFF0000"/>
              <x14:negativeBorderColor rgb="FFFF0000"/>
              <x14:axisColor rgb="FF000000"/>
            </x14:dataBar>
          </x14:cfRule>
          <xm:sqref>L10:L21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"/>
  <sheetViews>
    <sheetView showGridLines="0" workbookViewId="0"/>
  </sheetViews>
  <sheetFormatPr defaultRowHeight="15"/>
  <cols>
    <col min="1" max="1" width="2.7109375" customWidth="1"/>
    <col min="2" max="7" width="20.7109375" customWidth="1"/>
  </cols>
  <sheetData>
    <row r="2" spans="2:6" ht="30" customHeight="1">
      <c r="B2" s="37" t="s">
        <v>0</v>
      </c>
    </row>
    <row r="3" spans="2:6">
      <c r="B3" s="17" t="s">
        <v>1</v>
      </c>
    </row>
    <row r="5" spans="2:6">
      <c r="B5" s="38" t="s">
        <v>2</v>
      </c>
      <c r="C5" s="38" t="s">
        <v>3</v>
      </c>
    </row>
    <row r="6" spans="2:6">
      <c r="B6" s="39">
        <v>2027</v>
      </c>
      <c r="C6" s="40" t="s">
        <v>4</v>
      </c>
    </row>
    <row r="8" spans="2:6">
      <c r="B8" s="18" t="s">
        <v>5</v>
      </c>
      <c r="C8" s="18" t="s">
        <v>15</v>
      </c>
      <c r="D8" s="18" t="s">
        <v>26</v>
      </c>
      <c r="E8" s="18" t="s">
        <v>33</v>
      </c>
      <c r="F8" s="18" t="s">
        <v>38</v>
      </c>
    </row>
    <row r="9" spans="2:6">
      <c r="B9" s="31" t="s">
        <v>6</v>
      </c>
      <c r="C9" s="31" t="s">
        <v>16</v>
      </c>
      <c r="D9" s="31" t="s">
        <v>27</v>
      </c>
      <c r="E9" s="31" t="s">
        <v>34</v>
      </c>
      <c r="F9" s="31" t="s">
        <v>39</v>
      </c>
    </row>
    <row r="10" spans="2:6">
      <c r="B10" s="31" t="s">
        <v>7</v>
      </c>
      <c r="C10" s="31" t="s">
        <v>17</v>
      </c>
      <c r="D10" s="31" t="s">
        <v>28</v>
      </c>
      <c r="E10" s="31" t="s">
        <v>35</v>
      </c>
      <c r="F10" s="31" t="s">
        <v>40</v>
      </c>
    </row>
    <row r="11" spans="2:6">
      <c r="B11" s="31" t="s">
        <v>8</v>
      </c>
      <c r="C11" s="31" t="s">
        <v>18</v>
      </c>
      <c r="D11" s="31" t="s">
        <v>29</v>
      </c>
      <c r="E11" s="31" t="s">
        <v>36</v>
      </c>
      <c r="F11" s="31" t="s">
        <v>41</v>
      </c>
    </row>
    <row r="12" spans="2:6">
      <c r="B12" s="31" t="s">
        <v>9</v>
      </c>
      <c r="C12" s="31" t="s">
        <v>19</v>
      </c>
      <c r="D12" s="31" t="s">
        <v>30</v>
      </c>
      <c r="E12" s="31" t="s">
        <v>37</v>
      </c>
      <c r="F12" s="31" t="s">
        <v>42</v>
      </c>
    </row>
    <row r="13" spans="2:6">
      <c r="B13" s="31" t="s">
        <v>10</v>
      </c>
      <c r="C13" s="31" t="s">
        <v>20</v>
      </c>
      <c r="D13" s="31" t="s">
        <v>31</v>
      </c>
      <c r="E13" s="31"/>
      <c r="F13" s="31" t="s">
        <v>43</v>
      </c>
    </row>
    <row r="14" spans="2:6">
      <c r="B14" s="31" t="s">
        <v>11</v>
      </c>
      <c r="C14" s="31" t="s">
        <v>21</v>
      </c>
      <c r="D14" s="31" t="s">
        <v>32</v>
      </c>
      <c r="E14" s="31"/>
      <c r="F14" s="31" t="s">
        <v>44</v>
      </c>
    </row>
    <row r="15" spans="2:6">
      <c r="B15" s="31" t="s">
        <v>12</v>
      </c>
      <c r="C15" s="31" t="s">
        <v>22</v>
      </c>
      <c r="D15" s="31"/>
      <c r="E15" s="31"/>
      <c r="F15" s="31" t="s">
        <v>45</v>
      </c>
    </row>
    <row r="16" spans="2:6">
      <c r="B16" s="31" t="s">
        <v>13</v>
      </c>
      <c r="C16" s="31" t="s">
        <v>23</v>
      </c>
      <c r="D16" s="31"/>
      <c r="E16" s="31"/>
      <c r="F16" s="31" t="s">
        <v>46</v>
      </c>
    </row>
    <row r="17" spans="2:6">
      <c r="B17" s="31" t="s">
        <v>14</v>
      </c>
      <c r="C17" s="31" t="s">
        <v>24</v>
      </c>
      <c r="D17" s="31"/>
      <c r="E17" s="31"/>
      <c r="F17" s="31" t="s">
        <v>47</v>
      </c>
    </row>
    <row r="18" spans="2:6">
      <c r="B18" s="31"/>
      <c r="C18" s="31" t="s">
        <v>25</v>
      </c>
      <c r="D18" s="31"/>
      <c r="E18" s="31"/>
      <c r="F18" s="31" t="s">
        <v>48</v>
      </c>
    </row>
    <row r="19" spans="2:6">
      <c r="B19" s="31"/>
      <c r="C19" s="31"/>
      <c r="D19" s="31"/>
      <c r="E19" s="31"/>
      <c r="F19" s="31" t="s">
        <v>49</v>
      </c>
    </row>
    <row r="20" spans="2:6">
      <c r="B20" s="31"/>
      <c r="C20" s="31"/>
      <c r="D20" s="31"/>
      <c r="E20" s="31"/>
      <c r="F20" s="31" t="s">
        <v>50</v>
      </c>
    </row>
    <row r="21" spans="2:6">
      <c r="B21" s="31"/>
      <c r="C21" s="31"/>
      <c r="D21" s="31"/>
      <c r="E21" s="31"/>
    </row>
    <row r="22" spans="2:6">
      <c r="B22" s="31"/>
      <c r="C22" s="31"/>
      <c r="D22" s="31"/>
      <c r="E22" s="31"/>
    </row>
    <row r="23" spans="2:6">
      <c r="B23" s="31"/>
      <c r="C23" s="31"/>
      <c r="D23" s="31"/>
      <c r="E23" s="31"/>
    </row>
  </sheetData>
  <dataValidations count="1">
    <dataValidation type="list" allowBlank="1" showInputMessage="1" showErrorMessage="1" sqref="C6">
      <formula1>"Sunday,Monday"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Calendar</vt:lpstr>
      <vt:lpstr>Posts</vt:lpstr>
      <vt:lpstr>Dashboard</vt:lpstr>
      <vt:lpstr>Setup</vt:lpstr>
      <vt:lpstr>CalYear</vt:lpstr>
      <vt:lpstr>Channels</vt:lpstr>
      <vt:lpstr>Formats</vt:lpstr>
      <vt:lpstr>MonthNames</vt:lpstr>
      <vt:lpstr>MonthNum</vt:lpstr>
      <vt:lpstr>Pillars</vt:lpstr>
      <vt:lpstr>Calendar!Print_Area</vt:lpstr>
      <vt:lpstr>Dashboard!Print_Area</vt:lpstr>
      <vt:lpstr>Posts!Print_Area</vt:lpstr>
      <vt:lpstr>Posts!Print_Titles</vt:lpstr>
      <vt:lpstr>Statuses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Content Calendar</dc:title>
  <dc:creator>niftyshelf.com</dc:creator>
  <dc:description>Free content calendar template from niftyshelf.com</dc:description>
  <cp:lastModifiedBy>niftyshelf.com</cp:lastModifiedBy>
  <dcterms:created xsi:type="dcterms:W3CDTF">2026-10-21T22:52:36Z</dcterms:created>
  <dcterms:modified xsi:type="dcterms:W3CDTF">2026-10-21T22:52:36Z</dcterms:modified>
</cp:coreProperties>
</file>