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bt Payoff" sheetId="1" r:id="rId1"/>
    <sheet name="Snowball" sheetId="2" r:id="rId2"/>
    <sheet name="Avalanche" sheetId="3" r:id="rId3"/>
    <sheet name="How to use" sheetId="4" r:id="rId4"/>
  </sheets>
  <definedNames>
    <definedName name="_xlnm.Print_Area" localSheetId="2">Avalanche!$A$1:$AJ$134</definedName>
    <definedName name="_xlnm.Print_Area" localSheetId="0">'Debt Payoff'!$A$1:$T$41</definedName>
    <definedName name="_xlnm.Print_Area" localSheetId="1">Snowball!$A$1:$AJ$134</definedName>
  </definedNames>
  <calcPr calcId="124519" fullCalcOnLoad="1"/>
</workbook>
</file>

<file path=xl/sharedStrings.xml><?xml version="1.0" encoding="utf-8"?>
<sst xmlns="http://schemas.openxmlformats.org/spreadsheetml/2006/main" count="91" uniqueCount="73">
  <si>
    <t>Debt Payoff Calculator</t>
  </si>
  <si>
    <t>Snowball vs avalanche: list your debts, add an extra monthly amount, and compare the two plans side by side.</t>
  </si>
  <si>
    <t>Debt</t>
  </si>
  <si>
    <t>Balance</t>
  </si>
  <si>
    <t>APR</t>
  </si>
  <si>
    <t>Min. payment</t>
  </si>
  <si>
    <t>Snowball #</t>
  </si>
  <si>
    <t>Avalanche #</t>
  </si>
  <si>
    <t>Paid off (snow.)</t>
  </si>
  <si>
    <t>Paid off (aval.)</t>
  </si>
  <si>
    <t>YOUR DEBTS</t>
  </si>
  <si>
    <t>Visa card</t>
  </si>
  <si>
    <t>Store card</t>
  </si>
  <si>
    <t>Car loan</t>
  </si>
  <si>
    <t>Personal loan</t>
  </si>
  <si>
    <t>Medical bill</t>
  </si>
  <si>
    <t>Student loan</t>
  </si>
  <si>
    <t>Total</t>
  </si>
  <si>
    <t>weighted avg. APR</t>
  </si>
  <si>
    <t>Extra payment / month</t>
  </si>
  <si>
    <t>on top of all minimums</t>
  </si>
  <si>
    <t>First payment month</t>
  </si>
  <si>
    <t>Total monthly budget</t>
  </si>
  <si>
    <t>stays the same until you are debt-free</t>
  </si>
  <si>
    <t>COMPARE THE PLANS</t>
  </si>
  <si>
    <t>Method</t>
  </si>
  <si>
    <t>Months</t>
  </si>
  <si>
    <t>Debt-free</t>
  </si>
  <si>
    <t>Total interest</t>
  </si>
  <si>
    <t>Total paid</t>
  </si>
  <si>
    <t>Snowball</t>
  </si>
  <si>
    <t>Avalanche</t>
  </si>
  <si>
    <t>Avalanche saves</t>
  </si>
  <si>
    <t>Snowball gives quick wins (small debts vanish first); avalanche costs the least interest. Both beat minimums-only by a mile.</t>
  </si>
  <si>
    <t>TOTAL DEBT</t>
  </si>
  <si>
    <t>MONTHLY BUDGET</t>
  </si>
  <si>
    <t>DEBT-FREE (SNOWBALL)</t>
  </si>
  <si>
    <t>DEBT-FREE (AVALANCHE)</t>
  </si>
  <si>
    <t>INTEREST SAVED BY AVALANCHE</t>
  </si>
  <si>
    <t>Snowball — month by month</t>
  </si>
  <si>
    <t>Smallest balance first. Every freed-up minimum rolls into the next debt. Nothing to type here.</t>
  </si>
  <si>
    <t>Order</t>
  </si>
  <si>
    <t>Debt #</t>
  </si>
  <si>
    <t>Minimum</t>
  </si>
  <si>
    <t>Start balance</t>
  </si>
  <si>
    <t>Paid off in month</t>
  </si>
  <si>
    <t>Month</t>
  </si>
  <si>
    <t>Date</t>
  </si>
  <si>
    <t>Paid</t>
  </si>
  <si>
    <t>Interest</t>
  </si>
  <si>
    <t>Total balance</t>
  </si>
  <si>
    <t>Avalanche — month by month</t>
  </si>
  <si>
    <t>Highest interest rate first. Every freed-up minimum rolls into the next debt. Nothing to type here.</t>
  </si>
  <si>
    <t>Debt Payoff Calculator — how to use</t>
  </si>
  <si>
    <t>Compare the debt snowball and debt avalanche methods with your real numbers. Formulas simulate every month for up to 30 years.</t>
  </si>
  <si>
    <t>HOW TO USE</t>
  </si>
  <si>
    <t>List up to 10 debts with the current balance, APR (interest rate) and minimum monthly payment.</t>
  </si>
  <si>
    <t>Enter how much extra you can pay each month on top of the minimums, and the month you start.</t>
  </si>
  <si>
    <t>Read the comparison: debt-free date, total interest and total paid for each method, plus the payoff month of every debt.</t>
  </si>
  <si>
    <t>Open the Snowball or Avalanche tab to see each month’s payment to every debt and the remaining balances.</t>
  </si>
  <si>
    <t>Update balances every few months and the plan recalculates.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</si>
  <si>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</si>
  <si>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</si>
  <si>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</si>
  <si>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</si>
  <si>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</si>
  <si>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Snowball = pay the smallest balance first. Avalanche = pay the highest APR first. Ties keep your list order.</t>
  </si>
  <si>
    <t>Your total monthly budget stays the same: when a debt is paid off, its minimum rolls into the next debt. That rollover is what makes both methods fast.</t>
  </si>
  <si>
    <t>A ⚠ warning means the minimum payment does not even cover one month of interest — that debt would never shrink on its own.</t>
  </si>
  <si>
    <t>Interest is estimated monthly as balance × APR ÷ 12, rounded to the cent. Card issuers compute daily, so real numbers can differ a little.</t>
  </si>
  <si>
    <t>Sheets are protected without a password to keep the formulas safe (Review → Unprotect Sheet).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</si>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</sst>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7">
    <numFmt numFmtId="164" formatCode="$#,##0;-$#,##0;&quot;–&quot;"/>
    <numFmt numFmtId="165" formatCode="mmm yyyy"/>
    <numFmt numFmtId="166" formatCode="$#,##0.00"/>
    <numFmt numFmtId="167" formatCode="0.00%"/>
    <numFmt numFmtId="168" formatCode="$#,##0.00;-$#,##0.00;&quot;–&quot;"/>
    <numFmt numFmtId="169" formatCode="0&quot; mo&quot;"/>
    <numFmt numFmtId="170" formatCode="0.0%"/>
  </numFmts>
  <fonts count="23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4"/>
      <color rgb="FF16181D"/>
      <name val="Arial"/>
      <family val="2"/>
    </font>
    <font>
      <sz val="10"/>
      <color rgb="FF6B7280"/>
      <name val="Arial"/>
      <family val="2"/>
    </font>
    <font>
      <b/>
      <sz val="8"/>
      <color rgb="FF6B7280"/>
      <name val="Arial"/>
      <family val="2"/>
    </font>
    <font>
      <b/>
      <sz val="18"/>
      <color rgb="FF16181D"/>
      <name val="Arial"/>
      <family val="2"/>
    </font>
    <font>
      <b/>
      <sz val="18"/>
      <color rgb="FFD9480F"/>
      <name val="Arial"/>
      <family val="2"/>
    </font>
    <font>
      <b/>
      <sz val="18"/>
      <color rgb="FF15803D"/>
      <name val="Arial"/>
      <family val="2"/>
    </font>
    <font>
      <b/>
      <sz val="8"/>
      <color rgb="FFD9480F"/>
      <name val="Arial"/>
      <family val="2"/>
    </font>
    <font>
      <b/>
      <sz val="9"/>
      <color rgb="FFFFFFFF"/>
      <name val="Arial"/>
      <family val="2"/>
    </font>
    <font>
      <b/>
      <sz val="10"/>
      <color rgb="FF16181D"/>
      <name val="Arial"/>
      <family val="2"/>
    </font>
    <font>
      <sz val="9"/>
      <color rgb="FFDC2626"/>
      <name val="Arial"/>
      <family val="2"/>
    </font>
    <font>
      <sz val="8"/>
      <color rgb="FF6B7280"/>
      <name val="Arial"/>
      <family val="2"/>
    </font>
    <font>
      <sz val="9"/>
      <color rgb="FF6B7280"/>
      <name val="Arial"/>
      <family val="2"/>
    </font>
    <font>
      <b/>
      <sz val="10"/>
      <color rgb="FF15803D"/>
      <name val="Arial"/>
      <family val="2"/>
    </font>
    <font>
      <i/>
      <sz val="9"/>
      <color rgb="FF6B7280"/>
      <name val="Arial"/>
      <family val="2"/>
    </font>
    <font>
      <b/>
      <sz val="20"/>
      <color rgb="FF16181D"/>
      <name val="Arial"/>
      <family val="2"/>
    </font>
    <font>
      <b/>
      <sz val="10"/>
      <color rgb="FFD9480F"/>
      <name val="Arial"/>
      <family val="2"/>
    </font>
    <font>
      <b/>
      <sz val="9"/>
      <color rgb="FF16181D"/>
      <name val="Arial"/>
      <family val="2"/>
    </font>
    <font>
      <b/>
      <sz val="8"/>
      <color rgb="FFFFFFFF"/>
      <name val="Arial"/>
      <family val="2"/>
    </font>
    <font>
      <b/>
      <sz val="22"/>
      <color rgb="FF16181D"/>
      <name val="Arial"/>
      <family val="2"/>
    </font>
    <font>
      <sz val="10"/>
      <color rgb="FFD9480F"/>
      <name val="Arial"/>
      <family val="2"/>
    </font>
    <font>
      <i/>
      <sz val="10"/>
      <color rgb="FF6B72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16181D"/>
        <bgColor indexed="64"/>
      </patternFill>
    </fill>
    <fill>
      <patternFill patternType="solid">
        <fgColor rgb="FFFFF0E8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D9480F"/>
      </top>
      <bottom/>
      <diagonal/>
    </border>
    <border>
      <left/>
      <right/>
      <top style="medium">
        <color rgb="FF15803D"/>
      </top>
      <bottom/>
      <diagonal/>
    </border>
    <border>
      <left/>
      <right/>
      <top/>
      <bottom style="thin">
        <color rgb="FFF5B595"/>
      </bottom>
      <diagonal/>
    </border>
    <border>
      <left/>
      <right/>
      <top/>
      <bottom style="thin">
        <color rgb="FFE3E5EA"/>
      </bottom>
      <diagonal/>
    </border>
    <border>
      <left/>
      <right/>
      <top style="medium">
        <color rgb="FF16181D"/>
      </top>
      <bottom/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164" fontId="5" fillId="3" borderId="0" xfId="0" applyNumberFormat="1" applyFont="1" applyFill="1" applyAlignment="1">
      <alignment horizontal="left" vertical="center" indent="1"/>
    </xf>
    <xf numFmtId="165" fontId="6" fillId="3" borderId="0" xfId="0" applyNumberFormat="1" applyFont="1" applyFill="1" applyAlignment="1">
      <alignment horizontal="left" vertical="center" indent="1"/>
    </xf>
    <xf numFmtId="164" fontId="7" fillId="3" borderId="0" xfId="0" applyNumberFormat="1" applyFont="1" applyFill="1" applyAlignment="1">
      <alignment horizontal="left" vertical="center" indent="1"/>
    </xf>
    <xf numFmtId="0" fontId="8" fillId="2" borderId="0" xfId="0" applyFont="1" applyFill="1" applyAlignment="1">
      <alignment vertical="center"/>
    </xf>
    <xf numFmtId="0" fontId="9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right" vertical="center" wrapText="1"/>
    </xf>
    <xf numFmtId="0" fontId="10" fillId="5" borderId="3" xfId="0" applyFont="1" applyFill="1" applyBorder="1" applyAlignment="1" applyProtection="1">
      <alignment vertical="center"/>
      <protection locked="0"/>
    </xf>
    <xf numFmtId="166" fontId="1" fillId="5" borderId="3" xfId="0" applyNumberFormat="1" applyFont="1" applyFill="1" applyBorder="1" applyAlignment="1" applyProtection="1">
      <alignment vertical="center"/>
      <protection locked="0"/>
    </xf>
    <xf numFmtId="167" fontId="1" fillId="5" borderId="3" xfId="0" applyNumberFormat="1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0" fillId="3" borderId="5" xfId="0" applyFont="1" applyFill="1" applyBorder="1" applyAlignment="1">
      <alignment vertical="center"/>
    </xf>
    <xf numFmtId="168" fontId="10" fillId="3" borderId="5" xfId="0" applyNumberFormat="1" applyFont="1" applyFill="1" applyBorder="1" applyAlignment="1">
      <alignment vertical="center"/>
    </xf>
    <xf numFmtId="167" fontId="10" fillId="3" borderId="5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166" fontId="10" fillId="5" borderId="3" xfId="0" applyNumberFormat="1" applyFont="1" applyFill="1" applyBorder="1" applyAlignment="1" applyProtection="1">
      <alignment vertical="center"/>
      <protection locked="0"/>
    </xf>
    <xf numFmtId="0" fontId="13" fillId="2" borderId="0" xfId="0" applyFont="1" applyFill="1" applyAlignment="1">
      <alignment vertical="center"/>
    </xf>
    <xf numFmtId="165" fontId="1" fillId="5" borderId="3" xfId="0" applyNumberFormat="1" applyFont="1" applyFill="1" applyBorder="1" applyAlignment="1" applyProtection="1">
      <alignment vertical="center"/>
      <protection locked="0"/>
    </xf>
    <xf numFmtId="168" fontId="10" fillId="2" borderId="0" xfId="0" applyNumberFormat="1" applyFont="1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0" fontId="10" fillId="2" borderId="4" xfId="0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0" fillId="2" borderId="4" xfId="0" applyNumberFormat="1" applyFont="1" applyFill="1" applyBorder="1" applyAlignment="1">
      <alignment vertical="center"/>
    </xf>
    <xf numFmtId="168" fontId="1" fillId="2" borderId="4" xfId="0" applyNumberFormat="1" applyFont="1" applyFill="1" applyBorder="1" applyAlignment="1">
      <alignment vertical="center"/>
    </xf>
    <xf numFmtId="169" fontId="3" fillId="2" borderId="0" xfId="0" applyNumberFormat="1" applyFont="1" applyFill="1" applyAlignment="1">
      <alignment vertical="center"/>
    </xf>
    <xf numFmtId="168" fontId="14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right" vertical="center"/>
    </xf>
    <xf numFmtId="170" fontId="1" fillId="2" borderId="0" xfId="0" applyNumberFormat="1" applyFont="1" applyFill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/>
    </xf>
    <xf numFmtId="0" fontId="19" fillId="4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right" vertical="center" wrapText="1"/>
    </xf>
    <xf numFmtId="165" fontId="1" fillId="2" borderId="4" xfId="0" applyNumberFormat="1" applyFont="1" applyFill="1" applyBorder="1" applyAlignment="1">
      <alignment horizontal="left" vertical="center"/>
    </xf>
    <xf numFmtId="168" fontId="10" fillId="2" borderId="4" xfId="0" applyNumberFormat="1" applyFont="1" applyFill="1" applyBorder="1" applyAlignment="1">
      <alignment vertical="center"/>
    </xf>
    <xf numFmtId="168" fontId="3" fillId="2" borderId="4" xfId="0" applyNumberFormat="1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5" borderId="3" xfId="0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vertical="center"/>
    </xf>
    <xf numFmtId="0" fontId="21" fillId="2" borderId="0" xfId="0" applyFont="1" applyFill="1" applyAlignment="1">
      <alignment horizontal="center" vertical="top"/>
    </xf>
    <xf numFmtId="0" fontId="2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Total balance over time (first 6 years)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Snowball</c:v>
          </c:tx>
          <c:spPr>
            <a:ln w="28575">
              <a:solidFill>
                <a:srgbClr val="D9480F"/>
              </a:solidFill>
              <a:prstDash val="solid"/>
            </a:ln>
          </c:spPr>
          <c:marker>
            <c:symbol val="none"/>
          </c:marker>
          <c:cat>
            <c:numRef>
              <c:f>Snowball!$B$14:$B$85</c:f>
              <c:numCache>
                <c:formatCode>General</c:formatCode>
                <c:ptCount val="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</c:numCache>
            </c:numRef>
          </c:cat>
          <c:val>
            <c:numRef>
              <c:f>Snowball!$F$14:$F$85</c:f>
              <c:numCache>
                <c:formatCode>General</c:formatCode>
                <c:ptCount val="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</c:numCache>
            </c:numRef>
          </c:val>
        </c:ser>
        <c:ser>
          <c:idx val="1"/>
          <c:order val="1"/>
          <c:tx>
            <c:v>Avalanche</c:v>
          </c:tx>
          <c:spPr>
            <a:ln w="28575">
              <a:solidFill>
                <a:srgbClr val="1F8A62"/>
              </a:solidFill>
              <a:prstDash val="dash"/>
            </a:ln>
          </c:spPr>
          <c:marker>
            <c:symbol val="none"/>
          </c:marker>
          <c:cat>
            <c:numRef>
              <c:f>Snowball!$B$14:$B$85</c:f>
              <c:numCache>
                <c:formatCode>General</c:formatCode>
                <c:ptCount val="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</c:numCache>
            </c:numRef>
          </c:cat>
          <c:val>
            <c:numRef>
              <c:f>Avalanche!$F$14:$F$85</c:f>
              <c:numCache>
                <c:formatCode>General</c:formatCode>
                <c:ptCount val="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900" b="0" baseline="0">
                    <a:solidFill>
                      <a:srgbClr val="6B7280"/>
                    </a:solidFill>
                    <a:latin typeface="Arial"/>
                  </a:defRPr>
                </a:pPr>
                <a:r>
                  <a:rPr lang="en-US" sz="900" b="0" baseline="0">
                    <a:solidFill>
                      <a:srgbClr val="6B7280"/>
                    </a:solidFill>
                    <a:latin typeface="Arial"/>
                  </a:rPr>
                  <a:t>Month</a:t>
                </a:r>
              </a:p>
            </c:rich>
          </c:tx>
          <c:layout/>
        </c:title>
        <c:numFmt formatCode="General" sourceLinked="1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tickLblSkip val="6"/>
      </c:catAx>
      <c:valAx>
        <c:axId val="50010002"/>
        <c:scaling>
          <c:orientation val="minMax"/>
          <c:min val="0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What you owe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9480F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F8A62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16181D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7FC4A6"/>
              </a:solidFill>
              <a:ln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9CA3AF"/>
              </a:solidFill>
              <a:ln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F2B33D"/>
              </a:solidFill>
              <a:ln>
                <a:solidFill>
                  <a:srgbClr val="FFFFFF"/>
                </a:solidFill>
              </a:ln>
            </c:spPr>
          </c:dPt>
          <c:dPt>
            <c:idx val="6"/>
            <c:spPr>
              <a:solidFill>
                <a:srgbClr val="5B7FDB"/>
              </a:solidFill>
              <a:ln>
                <a:solidFill>
                  <a:srgbClr val="FFFFFF"/>
                </a:solidFill>
              </a:ln>
            </c:spPr>
          </c:dPt>
          <c:dPt>
            <c:idx val="7"/>
            <c:spPr>
              <a:solidFill>
                <a:srgbClr val="E07A5F"/>
              </a:solidFill>
              <a:ln>
                <a:solidFill>
                  <a:srgbClr val="FFFFFF"/>
                </a:solidFill>
              </a:ln>
            </c:spPr>
          </c:dPt>
          <c:dPt>
            <c:idx val="8"/>
            <c:spPr>
              <a:solidFill>
                <a:srgbClr val="C9D3DF"/>
              </a:solidFill>
              <a:ln>
                <a:solidFill>
                  <a:srgbClr val="FFFFFF"/>
                </a:solidFill>
              </a:ln>
            </c:spPr>
          </c:dPt>
          <c:dPt>
            <c:idx val="9"/>
            <c:spPr>
              <a:solidFill>
                <a:srgbClr val="3D5A80"/>
              </a:solidFill>
              <a:ln>
                <a:solidFill>
                  <a:srgbClr val="FFFFFF"/>
                </a:solidFill>
              </a:ln>
            </c:spPr>
          </c:dPt>
          <c:cat>
            <c:strRef>
              <c:f>'Debt Payoff'!$B$10:$B$19</c:f>
              <c:strCache>
                <c:ptCount val="10"/>
                <c:pt idx="0">
                  <c:v>Visa card</c:v>
                </c:pt>
                <c:pt idx="1">
                  <c:v>Store card</c:v>
                </c:pt>
                <c:pt idx="2">
                  <c:v>Car loan</c:v>
                </c:pt>
                <c:pt idx="3">
                  <c:v>Personal loan</c:v>
                </c:pt>
                <c:pt idx="4">
                  <c:v>Medical bill</c:v>
                </c:pt>
                <c:pt idx="5">
                  <c:v>Student loan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'Debt Payoff'!$C$10:$C$19</c:f>
              <c:numCache>
                <c:formatCode>General</c:formatCode>
                <c:ptCount val="10"/>
                <c:pt idx="0">
                  <c:v>4800</c:v>
                </c:pt>
                <c:pt idx="1">
                  <c:v>900</c:v>
                </c:pt>
                <c:pt idx="2">
                  <c:v>11200</c:v>
                </c:pt>
                <c:pt idx="3">
                  <c:v>3500</c:v>
                </c:pt>
                <c:pt idx="4">
                  <c:v>650</c:v>
                </c:pt>
                <c:pt idx="5">
                  <c:v>18500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firstSliceAng val="0"/>
        <c:holeSize val="55"/>
      </c:doughnutChart>
      <c:spPr>
        <a:solidFill>
          <a:srgbClr val="FFFFFF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7</xdr:row>
      <xdr:rowOff>0</xdr:rowOff>
    </xdr:from>
    <xdr:to>
      <xdr:col>19</xdr:col>
      <xdr:colOff>295275</xdr:colOff>
      <xdr:row>21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95250</xdr:colOff>
      <xdr:row>25</xdr:row>
      <xdr:rowOff>0</xdr:rowOff>
    </xdr:from>
    <xdr:to>
      <xdr:col>19</xdr:col>
      <xdr:colOff>295275</xdr:colOff>
      <xdr:row>38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9480F"/>
    <pageSetUpPr fitToPage="1"/>
  </sheetPr>
  <dimension ref="A2:BI31"/>
  <sheetViews>
    <sheetView showGridLines="0" tabSelected="1" zoomScale="90" zoomScaleNormal="90" workbookViewId="0"/>
  </sheetViews>
  <sheetFormatPr defaultRowHeight="15"/>
  <cols>
    <col min="1" max="1" width="3.28515625" style="1" customWidth="1"/>
    <col min="2" max="2" width="20.7109375" style="1" customWidth="1"/>
    <col min="3" max="3" width="13.7109375" style="1" customWidth="1"/>
    <col min="4" max="4" width="9.7109375" style="1" customWidth="1"/>
    <col min="5" max="5" width="12.7109375" style="1" customWidth="1"/>
    <col min="6" max="7" width="10.7109375" style="1" customWidth="1"/>
    <col min="8" max="9" width="13.7109375" style="1" customWidth="1"/>
    <col min="10" max="10" width="3.7109375" style="1" customWidth="1"/>
    <col min="11" max="12" width="12.7109375" style="1" customWidth="1"/>
    <col min="13" max="14" width="2.7109375" style="1" hidden="1" customWidth="1"/>
    <col min="15" max="17" width="10.7109375" style="1" customWidth="1"/>
    <col min="18" max="61" width="9.7109375" style="1" customWidth="1"/>
  </cols>
  <sheetData>
    <row r="2" spans="2:14" ht="38.4" customHeight="1">
      <c r="B2" s="2" t="s">
        <v>0</v>
      </c>
    </row>
    <row r="3" spans="2:14">
      <c r="B3" s="3" t="s">
        <v>1</v>
      </c>
    </row>
    <row r="5" spans="2:14">
      <c r="B5" s="4" t="s">
        <v>34</v>
      </c>
      <c r="C5" s="4" t="s">
        <v>35</v>
      </c>
      <c r="D5" s="4"/>
      <c r="E5" s="4" t="s">
        <v>36</v>
      </c>
      <c r="F5" s="4"/>
      <c r="G5" s="4" t="s">
        <v>37</v>
      </c>
      <c r="H5" s="4"/>
      <c r="K5" s="5" t="s">
        <v>38</v>
      </c>
      <c r="L5" s="5"/>
    </row>
    <row r="6" spans="2:14" ht="28" customHeight="1">
      <c r="B6" s="6">
        <f>C20</f>
        <v>None</v>
      </c>
      <c r="C6" s="6">
        <f>$D$24</f>
        <v>None</v>
      </c>
      <c r="D6" s="6"/>
      <c r="E6" s="7">
        <f>E28</f>
        <v>None</v>
      </c>
      <c r="F6" s="7"/>
      <c r="G6" s="7">
        <f>E29</f>
        <v>None</v>
      </c>
      <c r="H6" s="7"/>
      <c r="K6" s="8">
        <f>F30</f>
        <v>None</v>
      </c>
      <c r="L6" s="8"/>
    </row>
    <row r="8" spans="2:14">
      <c r="B8" s="9" t="s">
        <v>10</v>
      </c>
    </row>
    <row r="9" spans="2:14" ht="30" customHeight="1">
      <c r="B9" s="10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  <c r="I9" s="11" t="s">
        <v>9</v>
      </c>
    </row>
    <row r="10" spans="2:14">
      <c r="B10" s="12" t="s">
        <v>11</v>
      </c>
      <c r="C10" s="13">
        <v>4800</v>
      </c>
      <c r="D10" s="14">
        <v>0.2499</v>
      </c>
      <c r="E10" s="13">
        <v>120</v>
      </c>
      <c r="F10" s="15">
        <f>IF(M10="","",COUNTIF('Debt Payoff'!$M$10:$M$19,"&lt;"&amp;M10)+1)</f>
        <v>0</v>
      </c>
      <c r="G10" s="15">
        <f>IF(N10="","",COUNTIF('Debt Payoff'!$N$10:$N$19,"&lt;"&amp;N10)+1)</f>
        <v>0</v>
      </c>
      <c r="H10" s="16">
        <f>IF(F10="","",IF(INDEX(Snowball!$Q$11:$Z$11,F10)&gt;360,"30+ yrs",EDATE($D$23,INDEX(Snowball!$Q$11:$Z$11,F10)-1)))</f>
        <v>0</v>
      </c>
      <c r="I10" s="16">
        <f>IF(G10="","",IF(INDEX(Avalanche!$Q$11:$Z$11,G10)&gt;360,"30+ yrs",EDATE($D$23,INDEX(Avalanche!$Q$11:$Z$11,G10)-1)))</f>
        <v>0</v>
      </c>
      <c r="J10" s="17">
        <f>IF(OR(B10="",N(C10)=0),"",IF(N(E10)&lt;=ROUND(C10*D10/12,2),"⚠ min. ≤ interest",""))</f>
        <v>0</v>
      </c>
      <c r="M10" s="1">
        <f>IF(OR(B10="",N(C10)&lt;=0),"",C10+ROW()/1000000)</f>
        <v>0</v>
      </c>
      <c r="N10" s="1">
        <f>IF(OR(B10="",N(C10)&lt;=0),"",-D10+ROW()/1000000)</f>
        <v>0</v>
      </c>
    </row>
    <row r="11" spans="2:14">
      <c r="B11" s="12" t="s">
        <v>12</v>
      </c>
      <c r="C11" s="13">
        <v>900</v>
      </c>
      <c r="D11" s="14">
        <v>0.279</v>
      </c>
      <c r="E11" s="13">
        <v>35</v>
      </c>
      <c r="F11" s="15">
        <f>IF(M11="","",COUNTIF('Debt Payoff'!$M$10:$M$19,"&lt;"&amp;M11)+1)</f>
        <v>0</v>
      </c>
      <c r="G11" s="15">
        <f>IF(N11="","",COUNTIF('Debt Payoff'!$N$10:$N$19,"&lt;"&amp;N11)+1)</f>
        <v>0</v>
      </c>
      <c r="H11" s="16">
        <f>IF(F11="","",IF(INDEX(Snowball!$Q$11:$Z$11,F11)&gt;360,"30+ yrs",EDATE($D$23,INDEX(Snowball!$Q$11:$Z$11,F11)-1)))</f>
        <v>0</v>
      </c>
      <c r="I11" s="16">
        <f>IF(G11="","",IF(INDEX(Avalanche!$Q$11:$Z$11,G11)&gt;360,"30+ yrs",EDATE($D$23,INDEX(Avalanche!$Q$11:$Z$11,G11)-1)))</f>
        <v>0</v>
      </c>
      <c r="J11" s="17">
        <f>IF(OR(B11="",N(C11)=0),"",IF(N(E11)&lt;=ROUND(C11*D11/12,2),"⚠ min. ≤ interest",""))</f>
        <v>0</v>
      </c>
      <c r="M11" s="1">
        <f>IF(OR(B11="",N(C11)&lt;=0),"",C11+ROW()/1000000)</f>
        <v>0</v>
      </c>
      <c r="N11" s="1">
        <f>IF(OR(B11="",N(C11)&lt;=0),"",-D11+ROW()/1000000)</f>
        <v>0</v>
      </c>
    </row>
    <row r="12" spans="2:14">
      <c r="B12" s="12" t="s">
        <v>13</v>
      </c>
      <c r="C12" s="13">
        <v>11200</v>
      </c>
      <c r="D12" s="14">
        <v>0.06900000000000001</v>
      </c>
      <c r="E12" s="13">
        <v>285</v>
      </c>
      <c r="F12" s="15">
        <f>IF(M12="","",COUNTIF('Debt Payoff'!$M$10:$M$19,"&lt;"&amp;M12)+1)</f>
        <v>0</v>
      </c>
      <c r="G12" s="15">
        <f>IF(N12="","",COUNTIF('Debt Payoff'!$N$10:$N$19,"&lt;"&amp;N12)+1)</f>
        <v>0</v>
      </c>
      <c r="H12" s="16">
        <f>IF(F12="","",IF(INDEX(Snowball!$Q$11:$Z$11,F12)&gt;360,"30+ yrs",EDATE($D$23,INDEX(Snowball!$Q$11:$Z$11,F12)-1)))</f>
        <v>0</v>
      </c>
      <c r="I12" s="16">
        <f>IF(G12="","",IF(INDEX(Avalanche!$Q$11:$Z$11,G12)&gt;360,"30+ yrs",EDATE($D$23,INDEX(Avalanche!$Q$11:$Z$11,G12)-1)))</f>
        <v>0</v>
      </c>
      <c r="J12" s="17">
        <f>IF(OR(B12="",N(C12)=0),"",IF(N(E12)&lt;=ROUND(C12*D12/12,2),"⚠ min. ≤ interest",""))</f>
        <v>0</v>
      </c>
      <c r="M12" s="1">
        <f>IF(OR(B12="",N(C12)&lt;=0),"",C12+ROW()/1000000)</f>
        <v>0</v>
      </c>
      <c r="N12" s="1">
        <f>IF(OR(B12="",N(C12)&lt;=0),"",-D12+ROW()/1000000)</f>
        <v>0</v>
      </c>
    </row>
    <row r="13" spans="2:14">
      <c r="B13" s="12" t="s">
        <v>14</v>
      </c>
      <c r="C13" s="13">
        <v>3500</v>
      </c>
      <c r="D13" s="14">
        <v>0.115</v>
      </c>
      <c r="E13" s="13">
        <v>110</v>
      </c>
      <c r="F13" s="15">
        <f>IF(M13="","",COUNTIF('Debt Payoff'!$M$10:$M$19,"&lt;"&amp;M13)+1)</f>
        <v>0</v>
      </c>
      <c r="G13" s="15">
        <f>IF(N13="","",COUNTIF('Debt Payoff'!$N$10:$N$19,"&lt;"&amp;N13)+1)</f>
        <v>0</v>
      </c>
      <c r="H13" s="16">
        <f>IF(F13="","",IF(INDEX(Snowball!$Q$11:$Z$11,F13)&gt;360,"30+ yrs",EDATE($D$23,INDEX(Snowball!$Q$11:$Z$11,F13)-1)))</f>
        <v>0</v>
      </c>
      <c r="I13" s="16">
        <f>IF(G13="","",IF(INDEX(Avalanche!$Q$11:$Z$11,G13)&gt;360,"30+ yrs",EDATE($D$23,INDEX(Avalanche!$Q$11:$Z$11,G13)-1)))</f>
        <v>0</v>
      </c>
      <c r="J13" s="17">
        <f>IF(OR(B13="",N(C13)=0),"",IF(N(E13)&lt;=ROUND(C13*D13/12,2),"⚠ min. ≤ interest",""))</f>
        <v>0</v>
      </c>
      <c r="M13" s="1">
        <f>IF(OR(B13="",N(C13)&lt;=0),"",C13+ROW()/1000000)</f>
        <v>0</v>
      </c>
      <c r="N13" s="1">
        <f>IF(OR(B13="",N(C13)&lt;=0),"",-D13+ROW()/1000000)</f>
        <v>0</v>
      </c>
    </row>
    <row r="14" spans="2:14">
      <c r="B14" s="12" t="s">
        <v>15</v>
      </c>
      <c r="C14" s="13">
        <v>650</v>
      </c>
      <c r="D14" s="14">
        <v>0</v>
      </c>
      <c r="E14" s="13">
        <v>50</v>
      </c>
      <c r="F14" s="15">
        <f>IF(M14="","",COUNTIF('Debt Payoff'!$M$10:$M$19,"&lt;"&amp;M14)+1)</f>
        <v>0</v>
      </c>
      <c r="G14" s="15">
        <f>IF(N14="","",COUNTIF('Debt Payoff'!$N$10:$N$19,"&lt;"&amp;N14)+1)</f>
        <v>0</v>
      </c>
      <c r="H14" s="16">
        <f>IF(F14="","",IF(INDEX(Snowball!$Q$11:$Z$11,F14)&gt;360,"30+ yrs",EDATE($D$23,INDEX(Snowball!$Q$11:$Z$11,F14)-1)))</f>
        <v>0</v>
      </c>
      <c r="I14" s="16">
        <f>IF(G14="","",IF(INDEX(Avalanche!$Q$11:$Z$11,G14)&gt;360,"30+ yrs",EDATE($D$23,INDEX(Avalanche!$Q$11:$Z$11,G14)-1)))</f>
        <v>0</v>
      </c>
      <c r="J14" s="17">
        <f>IF(OR(B14="",N(C14)=0),"",IF(N(E14)&lt;=ROUND(C14*D14/12,2),"⚠ min. ≤ interest",""))</f>
        <v>0</v>
      </c>
      <c r="M14" s="1">
        <f>IF(OR(B14="",N(C14)&lt;=0),"",C14+ROW()/1000000)</f>
        <v>0</v>
      </c>
      <c r="N14" s="1">
        <f>IF(OR(B14="",N(C14)&lt;=0),"",-D14+ROW()/1000000)</f>
        <v>0</v>
      </c>
    </row>
    <row r="15" spans="2:14">
      <c r="B15" s="12" t="s">
        <v>16</v>
      </c>
      <c r="C15" s="13">
        <v>18500</v>
      </c>
      <c r="D15" s="14">
        <v>0.055</v>
      </c>
      <c r="E15" s="13">
        <v>200</v>
      </c>
      <c r="F15" s="15">
        <f>IF(M15="","",COUNTIF('Debt Payoff'!$M$10:$M$19,"&lt;"&amp;M15)+1)</f>
        <v>0</v>
      </c>
      <c r="G15" s="15">
        <f>IF(N15="","",COUNTIF('Debt Payoff'!$N$10:$N$19,"&lt;"&amp;N15)+1)</f>
        <v>0</v>
      </c>
      <c r="H15" s="16">
        <f>IF(F15="","",IF(INDEX(Snowball!$Q$11:$Z$11,F15)&gt;360,"30+ yrs",EDATE($D$23,INDEX(Snowball!$Q$11:$Z$11,F15)-1)))</f>
        <v>0</v>
      </c>
      <c r="I15" s="16">
        <f>IF(G15="","",IF(INDEX(Avalanche!$Q$11:$Z$11,G15)&gt;360,"30+ yrs",EDATE($D$23,INDEX(Avalanche!$Q$11:$Z$11,G15)-1)))</f>
        <v>0</v>
      </c>
      <c r="J15" s="17">
        <f>IF(OR(B15="",N(C15)=0),"",IF(N(E15)&lt;=ROUND(C15*D15/12,2),"⚠ min. ≤ interest",""))</f>
        <v>0</v>
      </c>
      <c r="M15" s="1">
        <f>IF(OR(B15="",N(C15)&lt;=0),"",C15+ROW()/1000000)</f>
        <v>0</v>
      </c>
      <c r="N15" s="1">
        <f>IF(OR(B15="",N(C15)&lt;=0),"",-D15+ROW()/1000000)</f>
        <v>0</v>
      </c>
    </row>
    <row r="16" spans="2:14">
      <c r="B16" s="12"/>
      <c r="C16" s="13"/>
      <c r="D16" s="14"/>
      <c r="E16" s="13"/>
      <c r="F16" s="15">
        <f>IF(M16="","",COUNTIF('Debt Payoff'!$M$10:$M$19,"&lt;"&amp;M16)+1)</f>
        <v>0</v>
      </c>
      <c r="G16" s="15">
        <f>IF(N16="","",COUNTIF('Debt Payoff'!$N$10:$N$19,"&lt;"&amp;N16)+1)</f>
        <v>0</v>
      </c>
      <c r="H16" s="16">
        <f>IF(F16="","",IF(INDEX(Snowball!$Q$11:$Z$11,F16)&gt;360,"30+ yrs",EDATE($D$23,INDEX(Snowball!$Q$11:$Z$11,F16)-1)))</f>
        <v>0</v>
      </c>
      <c r="I16" s="16">
        <f>IF(G16="","",IF(INDEX(Avalanche!$Q$11:$Z$11,G16)&gt;360,"30+ yrs",EDATE($D$23,INDEX(Avalanche!$Q$11:$Z$11,G16)-1)))</f>
        <v>0</v>
      </c>
      <c r="J16" s="17">
        <f>IF(OR(B16="",N(C16)=0),"",IF(N(E16)&lt;=ROUND(C16*D16/12,2),"⚠ min. ≤ interest",""))</f>
        <v>0</v>
      </c>
      <c r="M16" s="1">
        <f>IF(OR(B16="",N(C16)&lt;=0),"",C16+ROW()/1000000)</f>
        <v>0</v>
      </c>
      <c r="N16" s="1">
        <f>IF(OR(B16="",N(C16)&lt;=0),"",-D16+ROW()/1000000)</f>
        <v>0</v>
      </c>
    </row>
    <row r="17" spans="2:14">
      <c r="B17" s="12"/>
      <c r="C17" s="13"/>
      <c r="D17" s="14"/>
      <c r="E17" s="13"/>
      <c r="F17" s="15">
        <f>IF(M17="","",COUNTIF('Debt Payoff'!$M$10:$M$19,"&lt;"&amp;M17)+1)</f>
        <v>0</v>
      </c>
      <c r="G17" s="15">
        <f>IF(N17="","",COUNTIF('Debt Payoff'!$N$10:$N$19,"&lt;"&amp;N17)+1)</f>
        <v>0</v>
      </c>
      <c r="H17" s="16">
        <f>IF(F17="","",IF(INDEX(Snowball!$Q$11:$Z$11,F17)&gt;360,"30+ yrs",EDATE($D$23,INDEX(Snowball!$Q$11:$Z$11,F17)-1)))</f>
        <v>0</v>
      </c>
      <c r="I17" s="16">
        <f>IF(G17="","",IF(INDEX(Avalanche!$Q$11:$Z$11,G17)&gt;360,"30+ yrs",EDATE($D$23,INDEX(Avalanche!$Q$11:$Z$11,G17)-1)))</f>
        <v>0</v>
      </c>
      <c r="J17" s="17">
        <f>IF(OR(B17="",N(C17)=0),"",IF(N(E17)&lt;=ROUND(C17*D17/12,2),"⚠ min. ≤ interest",""))</f>
        <v>0</v>
      </c>
      <c r="M17" s="1">
        <f>IF(OR(B17="",N(C17)&lt;=0),"",C17+ROW()/1000000)</f>
        <v>0</v>
      </c>
      <c r="N17" s="1">
        <f>IF(OR(B17="",N(C17)&lt;=0),"",-D17+ROW()/1000000)</f>
        <v>0</v>
      </c>
    </row>
    <row r="18" spans="2:14">
      <c r="B18" s="12"/>
      <c r="C18" s="13"/>
      <c r="D18" s="14"/>
      <c r="E18" s="13"/>
      <c r="F18" s="15">
        <f>IF(M18="","",COUNTIF('Debt Payoff'!$M$10:$M$19,"&lt;"&amp;M18)+1)</f>
        <v>0</v>
      </c>
      <c r="G18" s="15">
        <f>IF(N18="","",COUNTIF('Debt Payoff'!$N$10:$N$19,"&lt;"&amp;N18)+1)</f>
        <v>0</v>
      </c>
      <c r="H18" s="16">
        <f>IF(F18="","",IF(INDEX(Snowball!$Q$11:$Z$11,F18)&gt;360,"30+ yrs",EDATE($D$23,INDEX(Snowball!$Q$11:$Z$11,F18)-1)))</f>
        <v>0</v>
      </c>
      <c r="I18" s="16">
        <f>IF(G18="","",IF(INDEX(Avalanche!$Q$11:$Z$11,G18)&gt;360,"30+ yrs",EDATE($D$23,INDEX(Avalanche!$Q$11:$Z$11,G18)-1)))</f>
        <v>0</v>
      </c>
      <c r="J18" s="17">
        <f>IF(OR(B18="",N(C18)=0),"",IF(N(E18)&lt;=ROUND(C18*D18/12,2),"⚠ min. ≤ interest",""))</f>
        <v>0</v>
      </c>
      <c r="M18" s="1">
        <f>IF(OR(B18="",N(C18)&lt;=0),"",C18+ROW()/1000000)</f>
        <v>0</v>
      </c>
      <c r="N18" s="1">
        <f>IF(OR(B18="",N(C18)&lt;=0),"",-D18+ROW()/1000000)</f>
        <v>0</v>
      </c>
    </row>
    <row r="19" spans="2:14">
      <c r="B19" s="12"/>
      <c r="C19" s="13"/>
      <c r="D19" s="14"/>
      <c r="E19" s="13"/>
      <c r="F19" s="15">
        <f>IF(M19="","",COUNTIF('Debt Payoff'!$M$10:$M$19,"&lt;"&amp;M19)+1)</f>
        <v>0</v>
      </c>
      <c r="G19" s="15">
        <f>IF(N19="","",COUNTIF('Debt Payoff'!$N$10:$N$19,"&lt;"&amp;N19)+1)</f>
        <v>0</v>
      </c>
      <c r="H19" s="16">
        <f>IF(F19="","",IF(INDEX(Snowball!$Q$11:$Z$11,F19)&gt;360,"30+ yrs",EDATE($D$23,INDEX(Snowball!$Q$11:$Z$11,F19)-1)))</f>
        <v>0</v>
      </c>
      <c r="I19" s="16">
        <f>IF(G19="","",IF(INDEX(Avalanche!$Q$11:$Z$11,G19)&gt;360,"30+ yrs",EDATE($D$23,INDEX(Avalanche!$Q$11:$Z$11,G19)-1)))</f>
        <v>0</v>
      </c>
      <c r="J19" s="17">
        <f>IF(OR(B19="",N(C19)=0),"",IF(N(E19)&lt;=ROUND(C19*D19/12,2),"⚠ min. ≤ interest",""))</f>
        <v>0</v>
      </c>
      <c r="M19" s="1">
        <f>IF(OR(B19="",N(C19)&lt;=0),"",C19+ROW()/1000000)</f>
        <v>0</v>
      </c>
      <c r="N19" s="1">
        <f>IF(OR(B19="",N(C19)&lt;=0),"",-D19+ROW()/1000000)</f>
        <v>0</v>
      </c>
    </row>
    <row r="20" spans="2:14">
      <c r="B20" s="18" t="s">
        <v>17</v>
      </c>
      <c r="C20" s="19">
        <f>SUM(C10:C19)</f>
        <v>0</v>
      </c>
      <c r="D20" s="20">
        <f>IFERROR(SUMPRODUCT(C10:C19,D10:D19)/C20,0)</f>
        <v>0</v>
      </c>
      <c r="E20" s="19">
        <f>SUM(E10:E19)</f>
        <v>0</v>
      </c>
      <c r="F20" s="18"/>
      <c r="G20" s="18"/>
      <c r="H20" s="18"/>
      <c r="I20" s="18"/>
    </row>
    <row r="21" spans="2:14">
      <c r="D21" s="21" t="s">
        <v>18</v>
      </c>
    </row>
    <row r="22" spans="2:14">
      <c r="B22" s="22" t="s">
        <v>19</v>
      </c>
      <c r="D22" s="23">
        <v>300</v>
      </c>
      <c r="E22" s="24" t="s">
        <v>20</v>
      </c>
    </row>
    <row r="23" spans="2:14">
      <c r="B23" s="1" t="s">
        <v>21</v>
      </c>
      <c r="D23" s="25">
        <v>46388</v>
      </c>
    </row>
    <row r="24" spans="2:14">
      <c r="B24" s="1" t="s">
        <v>22</v>
      </c>
      <c r="D24" s="26">
        <f>E20+N(D22)</f>
        <v>0</v>
      </c>
      <c r="E24" s="24" t="s">
        <v>23</v>
      </c>
    </row>
    <row r="26" spans="2:14">
      <c r="B26" s="9" t="s">
        <v>24</v>
      </c>
    </row>
    <row r="27" spans="2:14">
      <c r="B27" s="27" t="s">
        <v>25</v>
      </c>
      <c r="C27" s="28" t="s">
        <v>26</v>
      </c>
      <c r="D27" s="28"/>
      <c r="E27" s="28" t="s">
        <v>27</v>
      </c>
      <c r="F27" s="28" t="s">
        <v>28</v>
      </c>
      <c r="G27" s="28" t="s">
        <v>29</v>
      </c>
    </row>
    <row r="28" spans="2:14">
      <c r="B28" s="29" t="s">
        <v>30</v>
      </c>
      <c r="C28" s="30">
        <f>COUNT(Snowball!$B$14:$B$373)</f>
        <v>0</v>
      </c>
      <c r="D28" s="31"/>
      <c r="E28" s="32">
        <f>IF(C28=0,"",IF(C28&gt;=360,"30+ yrs",EDATE($D$23,C28-1)))</f>
        <v>0</v>
      </c>
      <c r="F28" s="33">
        <f>SUM(Snowball!$D$14:$D$373)-$C$20</f>
        <v>0</v>
      </c>
      <c r="G28" s="33">
        <f>SUM(Snowball!$D$14:$D$373)</f>
        <v>0</v>
      </c>
    </row>
    <row r="29" spans="2:14">
      <c r="B29" s="29" t="s">
        <v>31</v>
      </c>
      <c r="C29" s="30">
        <f>COUNT(Avalanche!$B$14:$B$373)</f>
        <v>0</v>
      </c>
      <c r="D29" s="31"/>
      <c r="E29" s="32">
        <f>IF(C29=0,"",IF(C29&gt;=360,"30+ yrs",EDATE($D$23,C29-1)))</f>
        <v>0</v>
      </c>
      <c r="F29" s="33">
        <f>SUM(Avalanche!$D$14:$D$373)-$C$20</f>
        <v>0</v>
      </c>
      <c r="G29" s="33">
        <f>SUM(Avalanche!$D$14:$D$373)</f>
        <v>0</v>
      </c>
    </row>
    <row r="30" spans="2:14">
      <c r="B30" s="3" t="s">
        <v>32</v>
      </c>
      <c r="C30" s="34">
        <f>C28-C29</f>
        <v>0</v>
      </c>
      <c r="F30" s="35">
        <f>F28-F29</f>
        <v>0</v>
      </c>
    </row>
    <row r="31" spans="2:14">
      <c r="B31" s="36" t="s">
        <v>33</v>
      </c>
    </row>
  </sheetData>
  <sheetProtection sheet="1" objects="1" scenarios="1" formatColumns="0" formatRows="0"/>
  <mergeCells count="8">
    <mergeCell ref="C5:D5"/>
    <mergeCell ref="C6:D6"/>
    <mergeCell ref="E5:F5"/>
    <mergeCell ref="E6:F6"/>
    <mergeCell ref="G5:H5"/>
    <mergeCell ref="G6:H6"/>
    <mergeCell ref="K5:L5"/>
    <mergeCell ref="K6:L6"/>
  </mergeCells>
  <dataValidations count="1">
    <dataValidation type="decimal" operator="greaterThanOrEqual" allowBlank="1" showInputMessage="1" showErrorMessage="1" error="Use a positive number. APR as a percent, e.g. 19.99%." sqref="C10:E19">
      <formula1>0</formula1>
    </dataValidation>
  </dataValidations>
  <pageMargins left="0.4" right="0.4" top="0.5" bottom="0.5" header="0.3" footer="0.3"/>
  <pageSetup paperSize="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373"/>
  <sheetViews>
    <sheetView showGridLines="0" zoomScale="85" zoomScaleNormal="85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/>
  <cols>
    <col min="1" max="1" width="3.28515625" style="1" customWidth="1"/>
    <col min="2" max="2" width="6.7109375" style="1" customWidth="1"/>
    <col min="3" max="3" width="10.7109375" style="1" customWidth="1"/>
    <col min="4" max="5" width="11.7109375" style="1" customWidth="1"/>
    <col min="6" max="6" width="12.7109375" style="1" customWidth="1"/>
    <col min="7" max="16" width="10.7109375" style="1" hidden="1" customWidth="1"/>
    <col min="17" max="36" width="10.7109375" style="1" customWidth="1"/>
    <col min="37" max="61" width="9.7109375" style="1" customWidth="1"/>
  </cols>
  <sheetData>
    <row r="2" spans="2:36" ht="32" customHeight="1">
      <c r="B2" s="37" t="s">
        <v>39</v>
      </c>
    </row>
    <row r="3" spans="2:36">
      <c r="B3" s="3" t="s">
        <v>40</v>
      </c>
    </row>
    <row r="5" spans="2:36">
      <c r="P5" s="38" t="s">
        <v>41</v>
      </c>
      <c r="Q5" s="39">
        <v>1</v>
      </c>
      <c r="R5" s="39">
        <v>2</v>
      </c>
      <c r="S5" s="39">
        <v>3</v>
      </c>
      <c r="T5" s="39">
        <v>4</v>
      </c>
      <c r="U5" s="39">
        <v>5</v>
      </c>
      <c r="V5" s="39">
        <v>6</v>
      </c>
      <c r="W5" s="39">
        <v>7</v>
      </c>
      <c r="X5" s="39">
        <v>8</v>
      </c>
      <c r="Y5" s="39">
        <v>9</v>
      </c>
      <c r="Z5" s="39">
        <v>10</v>
      </c>
    </row>
    <row r="6" spans="2:36">
      <c r="P6" s="38" t="s">
        <v>42</v>
      </c>
      <c r="Q6" s="40">
        <f>IFERROR(MATCH(Q5,'Debt Payoff'!$F$10:$F$19,0),"")</f>
        <v>0</v>
      </c>
      <c r="R6" s="40">
        <f>IFERROR(MATCH(R5,'Debt Payoff'!$F$10:$F$19,0),"")</f>
        <v>0</v>
      </c>
      <c r="S6" s="40">
        <f>IFERROR(MATCH(S5,'Debt Payoff'!$F$10:$F$19,0),"")</f>
        <v>0</v>
      </c>
      <c r="T6" s="40">
        <f>IFERROR(MATCH(T5,'Debt Payoff'!$F$10:$F$19,0),"")</f>
        <v>0</v>
      </c>
      <c r="U6" s="40">
        <f>IFERROR(MATCH(U5,'Debt Payoff'!$F$10:$F$19,0),"")</f>
        <v>0</v>
      </c>
      <c r="V6" s="40">
        <f>IFERROR(MATCH(V5,'Debt Payoff'!$F$10:$F$19,0),"")</f>
        <v>0</v>
      </c>
      <c r="W6" s="40">
        <f>IFERROR(MATCH(W5,'Debt Payoff'!$F$10:$F$19,0),"")</f>
        <v>0</v>
      </c>
      <c r="X6" s="40">
        <f>IFERROR(MATCH(X5,'Debt Payoff'!$F$10:$F$19,0),"")</f>
        <v>0</v>
      </c>
      <c r="Y6" s="40">
        <f>IFERROR(MATCH(Y5,'Debt Payoff'!$F$10:$F$19,0),"")</f>
        <v>0</v>
      </c>
      <c r="Z6" s="40">
        <f>IFERROR(MATCH(Z5,'Debt Payoff'!$F$10:$F$19,0),"")</f>
        <v>0</v>
      </c>
    </row>
    <row r="7" spans="2:36">
      <c r="P7" s="38" t="s">
        <v>2</v>
      </c>
      <c r="Q7" s="41">
        <f>IF(Q6="","",INDEX('Debt Payoff'!$B$10:$B$19,Q6))</f>
        <v>0</v>
      </c>
      <c r="R7" s="41">
        <f>IF(R6="","",INDEX('Debt Payoff'!$B$10:$B$19,R6))</f>
        <v>0</v>
      </c>
      <c r="S7" s="41">
        <f>IF(S6="","",INDEX('Debt Payoff'!$B$10:$B$19,S6))</f>
        <v>0</v>
      </c>
      <c r="T7" s="41">
        <f>IF(T6="","",INDEX('Debt Payoff'!$B$10:$B$19,T6))</f>
        <v>0</v>
      </c>
      <c r="U7" s="41">
        <f>IF(U6="","",INDEX('Debt Payoff'!$B$10:$B$19,U6))</f>
        <v>0</v>
      </c>
      <c r="V7" s="41">
        <f>IF(V6="","",INDEX('Debt Payoff'!$B$10:$B$19,V6))</f>
        <v>0</v>
      </c>
      <c r="W7" s="41">
        <f>IF(W6="","",INDEX('Debt Payoff'!$B$10:$B$19,W6))</f>
        <v>0</v>
      </c>
      <c r="X7" s="41">
        <f>IF(X6="","",INDEX('Debt Payoff'!$B$10:$B$19,X6))</f>
        <v>0</v>
      </c>
      <c r="Y7" s="41">
        <f>IF(Y6="","",INDEX('Debt Payoff'!$B$10:$B$19,Y6))</f>
        <v>0</v>
      </c>
      <c r="Z7" s="41">
        <f>IF(Z6="","",INDEX('Debt Payoff'!$B$10:$B$19,Z6))</f>
        <v>0</v>
      </c>
    </row>
    <row r="8" spans="2:36">
      <c r="P8" s="38" t="s">
        <v>4</v>
      </c>
      <c r="Q8" s="42">
        <f>IF(Q6="",0,N(INDEX('Debt Payoff'!$D$10:$D$19,Q6)))</f>
        <v>0</v>
      </c>
      <c r="R8" s="42">
        <f>IF(R6="",0,N(INDEX('Debt Payoff'!$D$10:$D$19,R6)))</f>
        <v>0</v>
      </c>
      <c r="S8" s="42">
        <f>IF(S6="",0,N(INDEX('Debt Payoff'!$D$10:$D$19,S6)))</f>
        <v>0</v>
      </c>
      <c r="T8" s="42">
        <f>IF(T6="",0,N(INDEX('Debt Payoff'!$D$10:$D$19,T6)))</f>
        <v>0</v>
      </c>
      <c r="U8" s="42">
        <f>IF(U6="",0,N(INDEX('Debt Payoff'!$D$10:$D$19,U6)))</f>
        <v>0</v>
      </c>
      <c r="V8" s="42">
        <f>IF(V6="",0,N(INDEX('Debt Payoff'!$D$10:$D$19,V6)))</f>
        <v>0</v>
      </c>
      <c r="W8" s="42">
        <f>IF(W6="",0,N(INDEX('Debt Payoff'!$D$10:$D$19,W6)))</f>
        <v>0</v>
      </c>
      <c r="X8" s="42">
        <f>IF(X6="",0,N(INDEX('Debt Payoff'!$D$10:$D$19,X6)))</f>
        <v>0</v>
      </c>
      <c r="Y8" s="42">
        <f>IF(Y6="",0,N(INDEX('Debt Payoff'!$D$10:$D$19,Y6)))</f>
        <v>0</v>
      </c>
      <c r="Z8" s="42">
        <f>IF(Z6="",0,N(INDEX('Debt Payoff'!$D$10:$D$19,Z6)))</f>
        <v>0</v>
      </c>
    </row>
    <row r="9" spans="2:36">
      <c r="P9" s="38" t="s">
        <v>43</v>
      </c>
      <c r="Q9" s="43">
        <f>IF(Q6="",0,N(INDEX('Debt Payoff'!$E$10:$E$19,Q6)))</f>
        <v>0</v>
      </c>
      <c r="R9" s="43">
        <f>IF(R6="",0,N(INDEX('Debt Payoff'!$E$10:$E$19,R6)))</f>
        <v>0</v>
      </c>
      <c r="S9" s="43">
        <f>IF(S6="",0,N(INDEX('Debt Payoff'!$E$10:$E$19,S6)))</f>
        <v>0</v>
      </c>
      <c r="T9" s="43">
        <f>IF(T6="",0,N(INDEX('Debt Payoff'!$E$10:$E$19,T6)))</f>
        <v>0</v>
      </c>
      <c r="U9" s="43">
        <f>IF(U6="",0,N(INDEX('Debt Payoff'!$E$10:$E$19,U6)))</f>
        <v>0</v>
      </c>
      <c r="V9" s="43">
        <f>IF(V6="",0,N(INDEX('Debt Payoff'!$E$10:$E$19,V6)))</f>
        <v>0</v>
      </c>
      <c r="W9" s="43">
        <f>IF(W6="",0,N(INDEX('Debt Payoff'!$E$10:$E$19,W6)))</f>
        <v>0</v>
      </c>
      <c r="X9" s="43">
        <f>IF(X6="",0,N(INDEX('Debt Payoff'!$E$10:$E$19,X6)))</f>
        <v>0</v>
      </c>
      <c r="Y9" s="43">
        <f>IF(Y6="",0,N(INDEX('Debt Payoff'!$E$10:$E$19,Y6)))</f>
        <v>0</v>
      </c>
      <c r="Z9" s="43">
        <f>IF(Z6="",0,N(INDEX('Debt Payoff'!$E$10:$E$19,Z6)))</f>
        <v>0</v>
      </c>
    </row>
    <row r="10" spans="2:36">
      <c r="P10" s="38" t="s">
        <v>44</v>
      </c>
      <c r="Q10" s="43">
        <f>IF(Q6="",0,N(INDEX('Debt Payoff'!$C$10:$C$19,Q6)))</f>
        <v>0</v>
      </c>
      <c r="R10" s="43">
        <f>IF(R6="",0,N(INDEX('Debt Payoff'!$C$10:$C$19,R6)))</f>
        <v>0</v>
      </c>
      <c r="S10" s="43">
        <f>IF(S6="",0,N(INDEX('Debt Payoff'!$C$10:$C$19,S6)))</f>
        <v>0</v>
      </c>
      <c r="T10" s="43">
        <f>IF(T6="",0,N(INDEX('Debt Payoff'!$C$10:$C$19,T6)))</f>
        <v>0</v>
      </c>
      <c r="U10" s="43">
        <f>IF(U6="",0,N(INDEX('Debt Payoff'!$C$10:$C$19,U6)))</f>
        <v>0</v>
      </c>
      <c r="V10" s="43">
        <f>IF(V6="",0,N(INDEX('Debt Payoff'!$C$10:$C$19,V6)))</f>
        <v>0</v>
      </c>
      <c r="W10" s="43">
        <f>IF(W6="",0,N(INDEX('Debt Payoff'!$C$10:$C$19,W6)))</f>
        <v>0</v>
      </c>
      <c r="X10" s="43">
        <f>IF(X6="",0,N(INDEX('Debt Payoff'!$C$10:$C$19,X6)))</f>
        <v>0</v>
      </c>
      <c r="Y10" s="43">
        <f>IF(Y6="",0,N(INDEX('Debt Payoff'!$C$10:$C$19,Y6)))</f>
        <v>0</v>
      </c>
      <c r="Z10" s="43">
        <f>IF(Z6="",0,N(INDEX('Debt Payoff'!$C$10:$C$19,Z6)))</f>
        <v>0</v>
      </c>
    </row>
    <row r="11" spans="2:36">
      <c r="P11" s="38" t="s">
        <v>45</v>
      </c>
      <c r="Q11" s="39">
        <f>IF(Q7="","",COUNTIF($AA$14:$AA$373,"&gt;0.005")+1)</f>
        <v>0</v>
      </c>
      <c r="R11" s="39">
        <f>IF(R7="","",COUNTIF($AB$14:$AB$373,"&gt;0.005")+1)</f>
        <v>0</v>
      </c>
      <c r="S11" s="39">
        <f>IF(S7="","",COUNTIF($AC$14:$AC$373,"&gt;0.005")+1)</f>
        <v>0</v>
      </c>
      <c r="T11" s="39">
        <f>IF(T7="","",COUNTIF($AD$14:$AD$373,"&gt;0.005")+1)</f>
        <v>0</v>
      </c>
      <c r="U11" s="39">
        <f>IF(U7="","",COUNTIF($AE$14:$AE$373,"&gt;0.005")+1)</f>
        <v>0</v>
      </c>
      <c r="V11" s="39">
        <f>IF(V7="","",COUNTIF($AF$14:$AF$373,"&gt;0.005")+1)</f>
        <v>0</v>
      </c>
      <c r="W11" s="39">
        <f>IF(W7="","",COUNTIF($AG$14:$AG$373,"&gt;0.005")+1)</f>
        <v>0</v>
      </c>
      <c r="X11" s="39">
        <f>IF(X7="","",COUNTIF($AH$14:$AH$373,"&gt;0.005")+1)</f>
        <v>0</v>
      </c>
      <c r="Y11" s="39">
        <f>IF(Y7="","",COUNTIF($AI$14:$AI$373,"&gt;0.005")+1)</f>
        <v>0</v>
      </c>
      <c r="Z11" s="39">
        <f>IF(Z7="","",COUNTIF($AJ$14:$AJ$373,"&gt;0.005")+1)</f>
        <v>0</v>
      </c>
    </row>
    <row r="13" spans="2:36" ht="30" customHeight="1">
      <c r="B13" s="28" t="s">
        <v>46</v>
      </c>
      <c r="C13" s="27" t="s">
        <v>47</v>
      </c>
      <c r="D13" s="28" t="s">
        <v>48</v>
      </c>
      <c r="E13" s="28" t="s">
        <v>49</v>
      </c>
      <c r="F13" s="28" t="s">
        <v>50</v>
      </c>
      <c r="G13" s="44">
        <f>"Owed "&amp;Q5</f>
        <v>0</v>
      </c>
      <c r="H13" s="44">
        <f>"Owed "&amp;R5</f>
        <v>0</v>
      </c>
      <c r="I13" s="44">
        <f>"Owed "&amp;S5</f>
        <v>0</v>
      </c>
      <c r="J13" s="44">
        <f>"Owed "&amp;T5</f>
        <v>0</v>
      </c>
      <c r="K13" s="44">
        <f>"Owed "&amp;U5</f>
        <v>0</v>
      </c>
      <c r="L13" s="44">
        <f>"Owed "&amp;V5</f>
        <v>0</v>
      </c>
      <c r="M13" s="44">
        <f>"Owed "&amp;W5</f>
        <v>0</v>
      </c>
      <c r="N13" s="44">
        <f>"Owed "&amp;X5</f>
        <v>0</v>
      </c>
      <c r="O13" s="44">
        <f>"Owed "&amp;Y5</f>
        <v>0</v>
      </c>
      <c r="P13" s="44">
        <f>"Owed "&amp;Z5</f>
        <v>0</v>
      </c>
      <c r="Q13" s="45">
        <f>IF(Q7="","Pay "&amp;Q5,Q7)</f>
        <v>0</v>
      </c>
      <c r="R13" s="45">
        <f>IF(R7="","Pay "&amp;R5,R7)</f>
        <v>0</v>
      </c>
      <c r="S13" s="45">
        <f>IF(S7="","Pay "&amp;S5,S7)</f>
        <v>0</v>
      </c>
      <c r="T13" s="45">
        <f>IF(T7="","Pay "&amp;T5,T7)</f>
        <v>0</v>
      </c>
      <c r="U13" s="45">
        <f>IF(U7="","Pay "&amp;U5,U7)</f>
        <v>0</v>
      </c>
      <c r="V13" s="45">
        <f>IF(V7="","Pay "&amp;V5,V7)</f>
        <v>0</v>
      </c>
      <c r="W13" s="45">
        <f>IF(W7="","Pay "&amp;W5,W7)</f>
        <v>0</v>
      </c>
      <c r="X13" s="45">
        <f>IF(X7="","Pay "&amp;X5,X7)</f>
        <v>0</v>
      </c>
      <c r="Y13" s="45">
        <f>IF(Y7="","Pay "&amp;Y5,Y7)</f>
        <v>0</v>
      </c>
      <c r="Z13" s="45">
        <f>IF(Z7="","Pay "&amp;Z5,Z7)</f>
        <v>0</v>
      </c>
      <c r="AA13" s="45">
        <f>IF(Q7="","Bal "&amp;Q5,Q7&amp;" bal.")</f>
        <v>0</v>
      </c>
      <c r="AB13" s="45">
        <f>IF(R7="","Bal "&amp;R5,R7&amp;" bal.")</f>
        <v>0</v>
      </c>
      <c r="AC13" s="45">
        <f>IF(S7="","Bal "&amp;S5,S7&amp;" bal.")</f>
        <v>0</v>
      </c>
      <c r="AD13" s="45">
        <f>IF(T7="","Bal "&amp;T5,T7&amp;" bal.")</f>
        <v>0</v>
      </c>
      <c r="AE13" s="45">
        <f>IF(U7="","Bal "&amp;U5,U7&amp;" bal.")</f>
        <v>0</v>
      </c>
      <c r="AF13" s="45">
        <f>IF(V7="","Bal "&amp;V5,V7&amp;" bal.")</f>
        <v>0</v>
      </c>
      <c r="AG13" s="45">
        <f>IF(W7="","Bal "&amp;W5,W7&amp;" bal.")</f>
        <v>0</v>
      </c>
      <c r="AH13" s="45">
        <f>IF(X7="","Bal "&amp;X5,X7&amp;" bal.")</f>
        <v>0</v>
      </c>
      <c r="AI13" s="45">
        <f>IF(Y7="","Bal "&amp;Y5,Y7&amp;" bal.")</f>
        <v>0</v>
      </c>
      <c r="AJ13" s="45">
        <f>IF(Z7="","Bal "&amp;Z5,Z7&amp;" bal.")</f>
        <v>0</v>
      </c>
    </row>
    <row r="14" spans="2:36">
      <c r="B14" s="15">
        <f>IF(SUM($Q$10:$Z$10)&gt;0.005,1,"")</f>
        <v>0</v>
      </c>
      <c r="C14" s="46">
        <f>IF($B14="","",EDATE('Debt Payoff'!$D$23,$B14-1))</f>
        <v>0</v>
      </c>
      <c r="D14" s="47">
        <f>IF($B14="","",SUM(Q14:Z14))</f>
        <v>0</v>
      </c>
      <c r="E14" s="48">
        <f>IF($B14="","",SUM(G14:P14)-SUM($Q$10:$Z$10))</f>
        <v>0</v>
      </c>
      <c r="F14" s="47">
        <f>IF($B14="","",SUM(AA14:AJ14))</f>
        <v>0</v>
      </c>
      <c r="G14" s="48">
        <f>IF($B14="","",ROUND($Q$10*(1+$Q$8/12),2))</f>
        <v>0</v>
      </c>
      <c r="H14" s="48">
        <f>IF($B14="","",ROUND($R$10*(1+$R$8/12),2))</f>
        <v>0</v>
      </c>
      <c r="I14" s="48">
        <f>IF($B14="","",ROUND($S$10*(1+$S$8/12),2))</f>
        <v>0</v>
      </c>
      <c r="J14" s="48">
        <f>IF($B14="","",ROUND($T$10*(1+$T$8/12),2))</f>
        <v>0</v>
      </c>
      <c r="K14" s="48">
        <f>IF($B14="","",ROUND($U$10*(1+$U$8/12),2))</f>
        <v>0</v>
      </c>
      <c r="L14" s="48">
        <f>IF($B14="","",ROUND($V$10*(1+$V$8/12),2))</f>
        <v>0</v>
      </c>
      <c r="M14" s="48">
        <f>IF($B14="","",ROUND($W$10*(1+$W$8/12),2))</f>
        <v>0</v>
      </c>
      <c r="N14" s="48">
        <f>IF($B14="","",ROUND($X$10*(1+$X$8/12),2))</f>
        <v>0</v>
      </c>
      <c r="O14" s="48">
        <f>IF($B14="","",ROUND($Y$10*(1+$Y$8/12),2))</f>
        <v>0</v>
      </c>
      <c r="P14" s="48">
        <f>IF($B14="","",ROUND($Z$10*(1+$Z$8/12),2))</f>
        <v>0</v>
      </c>
      <c r="Q14" s="33">
        <f>IF($B14="","",MIN($Q$9,G14)+MIN(MAX(0,'Debt Payoff'!$D$24-0-SUMPRODUCT((G14:P14&lt;$Q$9:$Z$9)*G14:P14+(G14:P14&gt;=$Q$9:$Z$9)*$Q$9:$Z$9)),G14-MIN($Q$9,G14)))</f>
        <v>0</v>
      </c>
      <c r="R14" s="33">
        <f>IF($B14="","",MIN($R$9,H14)+MIN(MAX(0,'Debt Payoff'!$D$24-SUM(Q14:Q14)-SUMPRODUCT((H14:P14&lt;$R$9:$Z$9)*H14:P14+(H14:P14&gt;=$R$9:$Z$9)*$R$9:$Z$9)),H14-MIN($R$9,H14)))</f>
        <v>0</v>
      </c>
      <c r="S14" s="33">
        <f>IF($B14="","",MIN($S$9,I14)+MIN(MAX(0,'Debt Payoff'!$D$24-SUM(Q14:R14)-SUMPRODUCT((I14:P14&lt;$S$9:$Z$9)*I14:P14+(I14:P14&gt;=$S$9:$Z$9)*$S$9:$Z$9)),I14-MIN($S$9,I14)))</f>
        <v>0</v>
      </c>
      <c r="T14" s="33">
        <f>IF($B14="","",MIN($T$9,J14)+MIN(MAX(0,'Debt Payoff'!$D$24-SUM(Q14:S14)-SUMPRODUCT((J14:P14&lt;$T$9:$Z$9)*J14:P14+(J14:P14&gt;=$T$9:$Z$9)*$T$9:$Z$9)),J14-MIN($T$9,J14)))</f>
        <v>0</v>
      </c>
      <c r="U14" s="33">
        <f>IF($B14="","",MIN($U$9,K14)+MIN(MAX(0,'Debt Payoff'!$D$24-SUM(Q14:T14)-SUMPRODUCT((K14:P14&lt;$U$9:$Z$9)*K14:P14+(K14:P14&gt;=$U$9:$Z$9)*$U$9:$Z$9)),K14-MIN($U$9,K14)))</f>
        <v>0</v>
      </c>
      <c r="V14" s="33">
        <f>IF($B14="","",MIN($V$9,L14)+MIN(MAX(0,'Debt Payoff'!$D$24-SUM(Q14:U14)-SUMPRODUCT((L14:P14&lt;$V$9:$Z$9)*L14:P14+(L14:P14&gt;=$V$9:$Z$9)*$V$9:$Z$9)),L14-MIN($V$9,L14)))</f>
        <v>0</v>
      </c>
      <c r="W14" s="33">
        <f>IF($B14="","",MIN($W$9,M14)+MIN(MAX(0,'Debt Payoff'!$D$24-SUM(Q14:V14)-SUMPRODUCT((M14:P14&lt;$W$9:$Z$9)*M14:P14+(M14:P14&gt;=$W$9:$Z$9)*$W$9:$Z$9)),M14-MIN($W$9,M14)))</f>
        <v>0</v>
      </c>
      <c r="X14" s="33">
        <f>IF($B14="","",MIN($X$9,N14)+MIN(MAX(0,'Debt Payoff'!$D$24-SUM(Q14:W14)-SUMPRODUCT((N14:P14&lt;$X$9:$Z$9)*N14:P14+(N14:P14&gt;=$X$9:$Z$9)*$X$9:$Z$9)),N14-MIN($X$9,N14)))</f>
        <v>0</v>
      </c>
      <c r="Y14" s="33">
        <f>IF($B14="","",MIN($Y$9,O14)+MIN(MAX(0,'Debt Payoff'!$D$24-SUM(Q14:X14)-SUMPRODUCT((O14:P14&lt;$Y$9:$Z$9)*O14:P14+(O14:P14&gt;=$Y$9:$Z$9)*$Y$9:$Z$9)),O14-MIN($Y$9,O14)))</f>
        <v>0</v>
      </c>
      <c r="Z14" s="33">
        <f>IF($B14="","",MIN($Z$9,P14)+MIN(MAX(0,'Debt Payoff'!$D$24-SUM(Q14:Y14)-SUMPRODUCT((P14:P14&lt;$Z$9:$Z$9)*P14:P14+(P14:P14&gt;=$Z$9:$Z$9)*$Z$9:$Z$9)),P14-MIN($Z$9,P14)))</f>
        <v>0</v>
      </c>
      <c r="AA14" s="33">
        <f>IF($B14="","",ROUND(G14-Q14,2))</f>
        <v>0</v>
      </c>
      <c r="AB14" s="33">
        <f>IF($B14="","",ROUND(H14-R14,2))</f>
        <v>0</v>
      </c>
      <c r="AC14" s="33">
        <f>IF($B14="","",ROUND(I14-S14,2))</f>
        <v>0</v>
      </c>
      <c r="AD14" s="33">
        <f>IF($B14="","",ROUND(J14-T14,2))</f>
        <v>0</v>
      </c>
      <c r="AE14" s="33">
        <f>IF($B14="","",ROUND(K14-U14,2))</f>
        <v>0</v>
      </c>
      <c r="AF14" s="33">
        <f>IF($B14="","",ROUND(L14-V14,2))</f>
        <v>0</v>
      </c>
      <c r="AG14" s="33">
        <f>IF($B14="","",ROUND(M14-W14,2))</f>
        <v>0</v>
      </c>
      <c r="AH14" s="33">
        <f>IF($B14="","",ROUND(N14-X14,2))</f>
        <v>0</v>
      </c>
      <c r="AI14" s="33">
        <f>IF($B14="","",ROUND(O14-Y14,2))</f>
        <v>0</v>
      </c>
      <c r="AJ14" s="33">
        <f>IF($B14="","",ROUND(P14-Z14,2))</f>
        <v>0</v>
      </c>
    </row>
    <row r="15" spans="2:36">
      <c r="B15" s="15">
        <f>IF(B14="","",IF(F14&gt;0.005,B14+1,""))</f>
        <v>0</v>
      </c>
      <c r="C15" s="46">
        <f>IF($B15="","",EDATE('Debt Payoff'!$D$23,$B15-1))</f>
        <v>0</v>
      </c>
      <c r="D15" s="47">
        <f>IF($B15="","",SUM(Q15:Z15))</f>
        <v>0</v>
      </c>
      <c r="E15" s="48">
        <f>IF($B15="","",SUM(G15:P15)-F14)</f>
        <v>0</v>
      </c>
      <c r="F15" s="47">
        <f>IF($B15="","",SUM(AA15:AJ15))</f>
        <v>0</v>
      </c>
      <c r="G15" s="48">
        <f>IF($B15="","",ROUND(N(AA14)*(1+$Q$8/12),2))</f>
        <v>0</v>
      </c>
      <c r="H15" s="48">
        <f>IF($B15="","",ROUND(N(AB14)*(1+$R$8/12),2))</f>
        <v>0</v>
      </c>
      <c r="I15" s="48">
        <f>IF($B15="","",ROUND(N(AC14)*(1+$S$8/12),2))</f>
        <v>0</v>
      </c>
      <c r="J15" s="48">
        <f>IF($B15="","",ROUND(N(AD14)*(1+$T$8/12),2))</f>
        <v>0</v>
      </c>
      <c r="K15" s="48">
        <f>IF($B15="","",ROUND(N(AE14)*(1+$U$8/12),2))</f>
        <v>0</v>
      </c>
      <c r="L15" s="48">
        <f>IF($B15="","",ROUND(N(AF14)*(1+$V$8/12),2))</f>
        <v>0</v>
      </c>
      <c r="M15" s="48">
        <f>IF($B15="","",ROUND(N(AG14)*(1+$W$8/12),2))</f>
        <v>0</v>
      </c>
      <c r="N15" s="48">
        <f>IF($B15="","",ROUND(N(AH14)*(1+$X$8/12),2))</f>
        <v>0</v>
      </c>
      <c r="O15" s="48">
        <f>IF($B15="","",ROUND(N(AI14)*(1+$Y$8/12),2))</f>
        <v>0</v>
      </c>
      <c r="P15" s="48">
        <f>IF($B15="","",ROUND(N(AJ14)*(1+$Z$8/12),2))</f>
        <v>0</v>
      </c>
      <c r="Q15" s="33">
        <f>IF($B15="","",MIN($Q$9,G15)+MIN(MAX(0,'Debt Payoff'!$D$24-0-SUMPRODUCT((G15:P15&lt;$Q$9:$Z$9)*G15:P15+(G15:P15&gt;=$Q$9:$Z$9)*$Q$9:$Z$9)),G15-MIN($Q$9,G15)))</f>
        <v>0</v>
      </c>
      <c r="R15" s="33">
        <f>IF($B15="","",MIN($R$9,H15)+MIN(MAX(0,'Debt Payoff'!$D$24-SUM(Q15:Q15)-SUMPRODUCT((H15:P15&lt;$R$9:$Z$9)*H15:P15+(H15:P15&gt;=$R$9:$Z$9)*$R$9:$Z$9)),H15-MIN($R$9,H15)))</f>
        <v>0</v>
      </c>
      <c r="S15" s="33">
        <f>IF($B15="","",MIN($S$9,I15)+MIN(MAX(0,'Debt Payoff'!$D$24-SUM(Q15:R15)-SUMPRODUCT((I15:P15&lt;$S$9:$Z$9)*I15:P15+(I15:P15&gt;=$S$9:$Z$9)*$S$9:$Z$9)),I15-MIN($S$9,I15)))</f>
        <v>0</v>
      </c>
      <c r="T15" s="33">
        <f>IF($B15="","",MIN($T$9,J15)+MIN(MAX(0,'Debt Payoff'!$D$24-SUM(Q15:S15)-SUMPRODUCT((J15:P15&lt;$T$9:$Z$9)*J15:P15+(J15:P15&gt;=$T$9:$Z$9)*$T$9:$Z$9)),J15-MIN($T$9,J15)))</f>
        <v>0</v>
      </c>
      <c r="U15" s="33">
        <f>IF($B15="","",MIN($U$9,K15)+MIN(MAX(0,'Debt Payoff'!$D$24-SUM(Q15:T15)-SUMPRODUCT((K15:P15&lt;$U$9:$Z$9)*K15:P15+(K15:P15&gt;=$U$9:$Z$9)*$U$9:$Z$9)),K15-MIN($U$9,K15)))</f>
        <v>0</v>
      </c>
      <c r="V15" s="33">
        <f>IF($B15="","",MIN($V$9,L15)+MIN(MAX(0,'Debt Payoff'!$D$24-SUM(Q15:U15)-SUMPRODUCT((L15:P15&lt;$V$9:$Z$9)*L15:P15+(L15:P15&gt;=$V$9:$Z$9)*$V$9:$Z$9)),L15-MIN($V$9,L15)))</f>
        <v>0</v>
      </c>
      <c r="W15" s="33">
        <f>IF($B15="","",MIN($W$9,M15)+MIN(MAX(0,'Debt Payoff'!$D$24-SUM(Q15:V15)-SUMPRODUCT((M15:P15&lt;$W$9:$Z$9)*M15:P15+(M15:P15&gt;=$W$9:$Z$9)*$W$9:$Z$9)),M15-MIN($W$9,M15)))</f>
        <v>0</v>
      </c>
      <c r="X15" s="33">
        <f>IF($B15="","",MIN($X$9,N15)+MIN(MAX(0,'Debt Payoff'!$D$24-SUM(Q15:W15)-SUMPRODUCT((N15:P15&lt;$X$9:$Z$9)*N15:P15+(N15:P15&gt;=$X$9:$Z$9)*$X$9:$Z$9)),N15-MIN($X$9,N15)))</f>
        <v>0</v>
      </c>
      <c r="Y15" s="33">
        <f>IF($B15="","",MIN($Y$9,O15)+MIN(MAX(0,'Debt Payoff'!$D$24-SUM(Q15:X15)-SUMPRODUCT((O15:P15&lt;$Y$9:$Z$9)*O15:P15+(O15:P15&gt;=$Y$9:$Z$9)*$Y$9:$Z$9)),O15-MIN($Y$9,O15)))</f>
        <v>0</v>
      </c>
      <c r="Z15" s="33">
        <f>IF($B15="","",MIN($Z$9,P15)+MIN(MAX(0,'Debt Payoff'!$D$24-SUM(Q15:Y15)-SUMPRODUCT((P15:P15&lt;$Z$9:$Z$9)*P15:P15+(P15:P15&gt;=$Z$9:$Z$9)*$Z$9:$Z$9)),P15-MIN($Z$9,P15)))</f>
        <v>0</v>
      </c>
      <c r="AA15" s="33">
        <f>IF($B15="","",ROUND(G15-Q15,2))</f>
        <v>0</v>
      </c>
      <c r="AB15" s="33">
        <f>IF($B15="","",ROUND(H15-R15,2))</f>
        <v>0</v>
      </c>
      <c r="AC15" s="33">
        <f>IF($B15="","",ROUND(I15-S15,2))</f>
        <v>0</v>
      </c>
      <c r="AD15" s="33">
        <f>IF($B15="","",ROUND(J15-T15,2))</f>
        <v>0</v>
      </c>
      <c r="AE15" s="33">
        <f>IF($B15="","",ROUND(K15-U15,2))</f>
        <v>0</v>
      </c>
      <c r="AF15" s="33">
        <f>IF($B15="","",ROUND(L15-V15,2))</f>
        <v>0</v>
      </c>
      <c r="AG15" s="33">
        <f>IF($B15="","",ROUND(M15-W15,2))</f>
        <v>0</v>
      </c>
      <c r="AH15" s="33">
        <f>IF($B15="","",ROUND(N15-X15,2))</f>
        <v>0</v>
      </c>
      <c r="AI15" s="33">
        <f>IF($B15="","",ROUND(O15-Y15,2))</f>
        <v>0</v>
      </c>
      <c r="AJ15" s="33">
        <f>IF($B15="","",ROUND(P15-Z15,2))</f>
        <v>0</v>
      </c>
    </row>
    <row r="16" spans="2:36">
      <c r="B16" s="15">
        <f>IF(B15="","",IF(F15&gt;0.005,B15+1,""))</f>
        <v>0</v>
      </c>
      <c r="C16" s="46">
        <f>IF($B16="","",EDATE('Debt Payoff'!$D$23,$B16-1))</f>
        <v>0</v>
      </c>
      <c r="D16" s="47">
        <f>IF($B16="","",SUM(Q16:Z16))</f>
        <v>0</v>
      </c>
      <c r="E16" s="48">
        <f>IF($B16="","",SUM(G16:P16)-F15)</f>
        <v>0</v>
      </c>
      <c r="F16" s="47">
        <f>IF($B16="","",SUM(AA16:AJ16))</f>
        <v>0</v>
      </c>
      <c r="G16" s="48">
        <f>IF($B16="","",ROUND(N(AA15)*(1+$Q$8/12),2))</f>
        <v>0</v>
      </c>
      <c r="H16" s="48">
        <f>IF($B16="","",ROUND(N(AB15)*(1+$R$8/12),2))</f>
        <v>0</v>
      </c>
      <c r="I16" s="48">
        <f>IF($B16="","",ROUND(N(AC15)*(1+$S$8/12),2))</f>
        <v>0</v>
      </c>
      <c r="J16" s="48">
        <f>IF($B16="","",ROUND(N(AD15)*(1+$T$8/12),2))</f>
        <v>0</v>
      </c>
      <c r="K16" s="48">
        <f>IF($B16="","",ROUND(N(AE15)*(1+$U$8/12),2))</f>
        <v>0</v>
      </c>
      <c r="L16" s="48">
        <f>IF($B16="","",ROUND(N(AF15)*(1+$V$8/12),2))</f>
        <v>0</v>
      </c>
      <c r="M16" s="48">
        <f>IF($B16="","",ROUND(N(AG15)*(1+$W$8/12),2))</f>
        <v>0</v>
      </c>
      <c r="N16" s="48">
        <f>IF($B16="","",ROUND(N(AH15)*(1+$X$8/12),2))</f>
        <v>0</v>
      </c>
      <c r="O16" s="48">
        <f>IF($B16="","",ROUND(N(AI15)*(1+$Y$8/12),2))</f>
        <v>0</v>
      </c>
      <c r="P16" s="48">
        <f>IF($B16="","",ROUND(N(AJ15)*(1+$Z$8/12),2))</f>
        <v>0</v>
      </c>
      <c r="Q16" s="33">
        <f>IF($B16="","",MIN($Q$9,G16)+MIN(MAX(0,'Debt Payoff'!$D$24-0-SUMPRODUCT((G16:P16&lt;$Q$9:$Z$9)*G16:P16+(G16:P16&gt;=$Q$9:$Z$9)*$Q$9:$Z$9)),G16-MIN($Q$9,G16)))</f>
        <v>0</v>
      </c>
      <c r="R16" s="33">
        <f>IF($B16="","",MIN($R$9,H16)+MIN(MAX(0,'Debt Payoff'!$D$24-SUM(Q16:Q16)-SUMPRODUCT((H16:P16&lt;$R$9:$Z$9)*H16:P16+(H16:P16&gt;=$R$9:$Z$9)*$R$9:$Z$9)),H16-MIN($R$9,H16)))</f>
        <v>0</v>
      </c>
      <c r="S16" s="33">
        <f>IF($B16="","",MIN($S$9,I16)+MIN(MAX(0,'Debt Payoff'!$D$24-SUM(Q16:R16)-SUMPRODUCT((I16:P16&lt;$S$9:$Z$9)*I16:P16+(I16:P16&gt;=$S$9:$Z$9)*$S$9:$Z$9)),I16-MIN($S$9,I16)))</f>
        <v>0</v>
      </c>
      <c r="T16" s="33">
        <f>IF($B16="","",MIN($T$9,J16)+MIN(MAX(0,'Debt Payoff'!$D$24-SUM(Q16:S16)-SUMPRODUCT((J16:P16&lt;$T$9:$Z$9)*J16:P16+(J16:P16&gt;=$T$9:$Z$9)*$T$9:$Z$9)),J16-MIN($T$9,J16)))</f>
        <v>0</v>
      </c>
      <c r="U16" s="33">
        <f>IF($B16="","",MIN($U$9,K16)+MIN(MAX(0,'Debt Payoff'!$D$24-SUM(Q16:T16)-SUMPRODUCT((K16:P16&lt;$U$9:$Z$9)*K16:P16+(K16:P16&gt;=$U$9:$Z$9)*$U$9:$Z$9)),K16-MIN($U$9,K16)))</f>
        <v>0</v>
      </c>
      <c r="V16" s="33">
        <f>IF($B16="","",MIN($V$9,L16)+MIN(MAX(0,'Debt Payoff'!$D$24-SUM(Q16:U16)-SUMPRODUCT((L16:P16&lt;$V$9:$Z$9)*L16:P16+(L16:P16&gt;=$V$9:$Z$9)*$V$9:$Z$9)),L16-MIN($V$9,L16)))</f>
        <v>0</v>
      </c>
      <c r="W16" s="33">
        <f>IF($B16="","",MIN($W$9,M16)+MIN(MAX(0,'Debt Payoff'!$D$24-SUM(Q16:V16)-SUMPRODUCT((M16:P16&lt;$W$9:$Z$9)*M16:P16+(M16:P16&gt;=$W$9:$Z$9)*$W$9:$Z$9)),M16-MIN($W$9,M16)))</f>
        <v>0</v>
      </c>
      <c r="X16" s="33">
        <f>IF($B16="","",MIN($X$9,N16)+MIN(MAX(0,'Debt Payoff'!$D$24-SUM(Q16:W16)-SUMPRODUCT((N16:P16&lt;$X$9:$Z$9)*N16:P16+(N16:P16&gt;=$X$9:$Z$9)*$X$9:$Z$9)),N16-MIN($X$9,N16)))</f>
        <v>0</v>
      </c>
      <c r="Y16" s="33">
        <f>IF($B16="","",MIN($Y$9,O16)+MIN(MAX(0,'Debt Payoff'!$D$24-SUM(Q16:X16)-SUMPRODUCT((O16:P16&lt;$Y$9:$Z$9)*O16:P16+(O16:P16&gt;=$Y$9:$Z$9)*$Y$9:$Z$9)),O16-MIN($Y$9,O16)))</f>
        <v>0</v>
      </c>
      <c r="Z16" s="33">
        <f>IF($B16="","",MIN($Z$9,P16)+MIN(MAX(0,'Debt Payoff'!$D$24-SUM(Q16:Y16)-SUMPRODUCT((P16:P16&lt;$Z$9:$Z$9)*P16:P16+(P16:P16&gt;=$Z$9:$Z$9)*$Z$9:$Z$9)),P16-MIN($Z$9,P16)))</f>
        <v>0</v>
      </c>
      <c r="AA16" s="33">
        <f>IF($B16="","",ROUND(G16-Q16,2))</f>
        <v>0</v>
      </c>
      <c r="AB16" s="33">
        <f>IF($B16="","",ROUND(H16-R16,2))</f>
        <v>0</v>
      </c>
      <c r="AC16" s="33">
        <f>IF($B16="","",ROUND(I16-S16,2))</f>
        <v>0</v>
      </c>
      <c r="AD16" s="33">
        <f>IF($B16="","",ROUND(J16-T16,2))</f>
        <v>0</v>
      </c>
      <c r="AE16" s="33">
        <f>IF($B16="","",ROUND(K16-U16,2))</f>
        <v>0</v>
      </c>
      <c r="AF16" s="33">
        <f>IF($B16="","",ROUND(L16-V16,2))</f>
        <v>0</v>
      </c>
      <c r="AG16" s="33">
        <f>IF($B16="","",ROUND(M16-W16,2))</f>
        <v>0</v>
      </c>
      <c r="AH16" s="33">
        <f>IF($B16="","",ROUND(N16-X16,2))</f>
        <v>0</v>
      </c>
      <c r="AI16" s="33">
        <f>IF($B16="","",ROUND(O16-Y16,2))</f>
        <v>0</v>
      </c>
      <c r="AJ16" s="33">
        <f>IF($B16="","",ROUND(P16-Z16,2))</f>
        <v>0</v>
      </c>
    </row>
    <row r="17" spans="2:36">
      <c r="B17" s="15">
        <f>IF(B16="","",IF(F16&gt;0.005,B16+1,""))</f>
        <v>0</v>
      </c>
      <c r="C17" s="46">
        <f>IF($B17="","",EDATE('Debt Payoff'!$D$23,$B17-1))</f>
        <v>0</v>
      </c>
      <c r="D17" s="47">
        <f>IF($B17="","",SUM(Q17:Z17))</f>
        <v>0</v>
      </c>
      <c r="E17" s="48">
        <f>IF($B17="","",SUM(G17:P17)-F16)</f>
        <v>0</v>
      </c>
      <c r="F17" s="47">
        <f>IF($B17="","",SUM(AA17:AJ17))</f>
        <v>0</v>
      </c>
      <c r="G17" s="48">
        <f>IF($B17="","",ROUND(N(AA16)*(1+$Q$8/12),2))</f>
        <v>0</v>
      </c>
      <c r="H17" s="48">
        <f>IF($B17="","",ROUND(N(AB16)*(1+$R$8/12),2))</f>
        <v>0</v>
      </c>
      <c r="I17" s="48">
        <f>IF($B17="","",ROUND(N(AC16)*(1+$S$8/12),2))</f>
        <v>0</v>
      </c>
      <c r="J17" s="48">
        <f>IF($B17="","",ROUND(N(AD16)*(1+$T$8/12),2))</f>
        <v>0</v>
      </c>
      <c r="K17" s="48">
        <f>IF($B17="","",ROUND(N(AE16)*(1+$U$8/12),2))</f>
        <v>0</v>
      </c>
      <c r="L17" s="48">
        <f>IF($B17="","",ROUND(N(AF16)*(1+$V$8/12),2))</f>
        <v>0</v>
      </c>
      <c r="M17" s="48">
        <f>IF($B17="","",ROUND(N(AG16)*(1+$W$8/12),2))</f>
        <v>0</v>
      </c>
      <c r="N17" s="48">
        <f>IF($B17="","",ROUND(N(AH16)*(1+$X$8/12),2))</f>
        <v>0</v>
      </c>
      <c r="O17" s="48">
        <f>IF($B17="","",ROUND(N(AI16)*(1+$Y$8/12),2))</f>
        <v>0</v>
      </c>
      <c r="P17" s="48">
        <f>IF($B17="","",ROUND(N(AJ16)*(1+$Z$8/12),2))</f>
        <v>0</v>
      </c>
      <c r="Q17" s="33">
        <f>IF($B17="","",MIN($Q$9,G17)+MIN(MAX(0,'Debt Payoff'!$D$24-0-SUMPRODUCT((G17:P17&lt;$Q$9:$Z$9)*G17:P17+(G17:P17&gt;=$Q$9:$Z$9)*$Q$9:$Z$9)),G17-MIN($Q$9,G17)))</f>
        <v>0</v>
      </c>
      <c r="R17" s="33">
        <f>IF($B17="","",MIN($R$9,H17)+MIN(MAX(0,'Debt Payoff'!$D$24-SUM(Q17:Q17)-SUMPRODUCT((H17:P17&lt;$R$9:$Z$9)*H17:P17+(H17:P17&gt;=$R$9:$Z$9)*$R$9:$Z$9)),H17-MIN($R$9,H17)))</f>
        <v>0</v>
      </c>
      <c r="S17" s="33">
        <f>IF($B17="","",MIN($S$9,I17)+MIN(MAX(0,'Debt Payoff'!$D$24-SUM(Q17:R17)-SUMPRODUCT((I17:P17&lt;$S$9:$Z$9)*I17:P17+(I17:P17&gt;=$S$9:$Z$9)*$S$9:$Z$9)),I17-MIN($S$9,I17)))</f>
        <v>0</v>
      </c>
      <c r="T17" s="33">
        <f>IF($B17="","",MIN($T$9,J17)+MIN(MAX(0,'Debt Payoff'!$D$24-SUM(Q17:S17)-SUMPRODUCT((J17:P17&lt;$T$9:$Z$9)*J17:P17+(J17:P17&gt;=$T$9:$Z$9)*$T$9:$Z$9)),J17-MIN($T$9,J17)))</f>
        <v>0</v>
      </c>
      <c r="U17" s="33">
        <f>IF($B17="","",MIN($U$9,K17)+MIN(MAX(0,'Debt Payoff'!$D$24-SUM(Q17:T17)-SUMPRODUCT((K17:P17&lt;$U$9:$Z$9)*K17:P17+(K17:P17&gt;=$U$9:$Z$9)*$U$9:$Z$9)),K17-MIN($U$9,K17)))</f>
        <v>0</v>
      </c>
      <c r="V17" s="33">
        <f>IF($B17="","",MIN($V$9,L17)+MIN(MAX(0,'Debt Payoff'!$D$24-SUM(Q17:U17)-SUMPRODUCT((L17:P17&lt;$V$9:$Z$9)*L17:P17+(L17:P17&gt;=$V$9:$Z$9)*$V$9:$Z$9)),L17-MIN($V$9,L17)))</f>
        <v>0</v>
      </c>
      <c r="W17" s="33">
        <f>IF($B17="","",MIN($W$9,M17)+MIN(MAX(0,'Debt Payoff'!$D$24-SUM(Q17:V17)-SUMPRODUCT((M17:P17&lt;$W$9:$Z$9)*M17:P17+(M17:P17&gt;=$W$9:$Z$9)*$W$9:$Z$9)),M17-MIN($W$9,M17)))</f>
        <v>0</v>
      </c>
      <c r="X17" s="33">
        <f>IF($B17="","",MIN($X$9,N17)+MIN(MAX(0,'Debt Payoff'!$D$24-SUM(Q17:W17)-SUMPRODUCT((N17:P17&lt;$X$9:$Z$9)*N17:P17+(N17:P17&gt;=$X$9:$Z$9)*$X$9:$Z$9)),N17-MIN($X$9,N17)))</f>
        <v>0</v>
      </c>
      <c r="Y17" s="33">
        <f>IF($B17="","",MIN($Y$9,O17)+MIN(MAX(0,'Debt Payoff'!$D$24-SUM(Q17:X17)-SUMPRODUCT((O17:P17&lt;$Y$9:$Z$9)*O17:P17+(O17:P17&gt;=$Y$9:$Z$9)*$Y$9:$Z$9)),O17-MIN($Y$9,O17)))</f>
        <v>0</v>
      </c>
      <c r="Z17" s="33">
        <f>IF($B17="","",MIN($Z$9,P17)+MIN(MAX(0,'Debt Payoff'!$D$24-SUM(Q17:Y17)-SUMPRODUCT((P17:P17&lt;$Z$9:$Z$9)*P17:P17+(P17:P17&gt;=$Z$9:$Z$9)*$Z$9:$Z$9)),P17-MIN($Z$9,P17)))</f>
        <v>0</v>
      </c>
      <c r="AA17" s="33">
        <f>IF($B17="","",ROUND(G17-Q17,2))</f>
        <v>0</v>
      </c>
      <c r="AB17" s="33">
        <f>IF($B17="","",ROUND(H17-R17,2))</f>
        <v>0</v>
      </c>
      <c r="AC17" s="33">
        <f>IF($B17="","",ROUND(I17-S17,2))</f>
        <v>0</v>
      </c>
      <c r="AD17" s="33">
        <f>IF($B17="","",ROUND(J17-T17,2))</f>
        <v>0</v>
      </c>
      <c r="AE17" s="33">
        <f>IF($B17="","",ROUND(K17-U17,2))</f>
        <v>0</v>
      </c>
      <c r="AF17" s="33">
        <f>IF($B17="","",ROUND(L17-V17,2))</f>
        <v>0</v>
      </c>
      <c r="AG17" s="33">
        <f>IF($B17="","",ROUND(M17-W17,2))</f>
        <v>0</v>
      </c>
      <c r="AH17" s="33">
        <f>IF($B17="","",ROUND(N17-X17,2))</f>
        <v>0</v>
      </c>
      <c r="AI17" s="33">
        <f>IF($B17="","",ROUND(O17-Y17,2))</f>
        <v>0</v>
      </c>
      <c r="AJ17" s="33">
        <f>IF($B17="","",ROUND(P17-Z17,2))</f>
        <v>0</v>
      </c>
    </row>
    <row r="18" spans="2:36">
      <c r="B18" s="15">
        <f>IF(B17="","",IF(F17&gt;0.005,B17+1,""))</f>
        <v>0</v>
      </c>
      <c r="C18" s="46">
        <f>IF($B18="","",EDATE('Debt Payoff'!$D$23,$B18-1))</f>
        <v>0</v>
      </c>
      <c r="D18" s="47">
        <f>IF($B18="","",SUM(Q18:Z18))</f>
        <v>0</v>
      </c>
      <c r="E18" s="48">
        <f>IF($B18="","",SUM(G18:P18)-F17)</f>
        <v>0</v>
      </c>
      <c r="F18" s="47">
        <f>IF($B18="","",SUM(AA18:AJ18))</f>
        <v>0</v>
      </c>
      <c r="G18" s="48">
        <f>IF($B18="","",ROUND(N(AA17)*(1+$Q$8/12),2))</f>
        <v>0</v>
      </c>
      <c r="H18" s="48">
        <f>IF($B18="","",ROUND(N(AB17)*(1+$R$8/12),2))</f>
        <v>0</v>
      </c>
      <c r="I18" s="48">
        <f>IF($B18="","",ROUND(N(AC17)*(1+$S$8/12),2))</f>
        <v>0</v>
      </c>
      <c r="J18" s="48">
        <f>IF($B18="","",ROUND(N(AD17)*(1+$T$8/12),2))</f>
        <v>0</v>
      </c>
      <c r="K18" s="48">
        <f>IF($B18="","",ROUND(N(AE17)*(1+$U$8/12),2))</f>
        <v>0</v>
      </c>
      <c r="L18" s="48">
        <f>IF($B18="","",ROUND(N(AF17)*(1+$V$8/12),2))</f>
        <v>0</v>
      </c>
      <c r="M18" s="48">
        <f>IF($B18="","",ROUND(N(AG17)*(1+$W$8/12),2))</f>
        <v>0</v>
      </c>
      <c r="N18" s="48">
        <f>IF($B18="","",ROUND(N(AH17)*(1+$X$8/12),2))</f>
        <v>0</v>
      </c>
      <c r="O18" s="48">
        <f>IF($B18="","",ROUND(N(AI17)*(1+$Y$8/12),2))</f>
        <v>0</v>
      </c>
      <c r="P18" s="48">
        <f>IF($B18="","",ROUND(N(AJ17)*(1+$Z$8/12),2))</f>
        <v>0</v>
      </c>
      <c r="Q18" s="33">
        <f>IF($B18="","",MIN($Q$9,G18)+MIN(MAX(0,'Debt Payoff'!$D$24-0-SUMPRODUCT((G18:P18&lt;$Q$9:$Z$9)*G18:P18+(G18:P18&gt;=$Q$9:$Z$9)*$Q$9:$Z$9)),G18-MIN($Q$9,G18)))</f>
        <v>0</v>
      </c>
      <c r="R18" s="33">
        <f>IF($B18="","",MIN($R$9,H18)+MIN(MAX(0,'Debt Payoff'!$D$24-SUM(Q18:Q18)-SUMPRODUCT((H18:P18&lt;$R$9:$Z$9)*H18:P18+(H18:P18&gt;=$R$9:$Z$9)*$R$9:$Z$9)),H18-MIN($R$9,H18)))</f>
        <v>0</v>
      </c>
      <c r="S18" s="33">
        <f>IF($B18="","",MIN($S$9,I18)+MIN(MAX(0,'Debt Payoff'!$D$24-SUM(Q18:R18)-SUMPRODUCT((I18:P18&lt;$S$9:$Z$9)*I18:P18+(I18:P18&gt;=$S$9:$Z$9)*$S$9:$Z$9)),I18-MIN($S$9,I18)))</f>
        <v>0</v>
      </c>
      <c r="T18" s="33">
        <f>IF($B18="","",MIN($T$9,J18)+MIN(MAX(0,'Debt Payoff'!$D$24-SUM(Q18:S18)-SUMPRODUCT((J18:P18&lt;$T$9:$Z$9)*J18:P18+(J18:P18&gt;=$T$9:$Z$9)*$T$9:$Z$9)),J18-MIN($T$9,J18)))</f>
        <v>0</v>
      </c>
      <c r="U18" s="33">
        <f>IF($B18="","",MIN($U$9,K18)+MIN(MAX(0,'Debt Payoff'!$D$24-SUM(Q18:T18)-SUMPRODUCT((K18:P18&lt;$U$9:$Z$9)*K18:P18+(K18:P18&gt;=$U$9:$Z$9)*$U$9:$Z$9)),K18-MIN($U$9,K18)))</f>
        <v>0</v>
      </c>
      <c r="V18" s="33">
        <f>IF($B18="","",MIN($V$9,L18)+MIN(MAX(0,'Debt Payoff'!$D$24-SUM(Q18:U18)-SUMPRODUCT((L18:P18&lt;$V$9:$Z$9)*L18:P18+(L18:P18&gt;=$V$9:$Z$9)*$V$9:$Z$9)),L18-MIN($V$9,L18)))</f>
        <v>0</v>
      </c>
      <c r="W18" s="33">
        <f>IF($B18="","",MIN($W$9,M18)+MIN(MAX(0,'Debt Payoff'!$D$24-SUM(Q18:V18)-SUMPRODUCT((M18:P18&lt;$W$9:$Z$9)*M18:P18+(M18:P18&gt;=$W$9:$Z$9)*$W$9:$Z$9)),M18-MIN($W$9,M18)))</f>
        <v>0</v>
      </c>
      <c r="X18" s="33">
        <f>IF($B18="","",MIN($X$9,N18)+MIN(MAX(0,'Debt Payoff'!$D$24-SUM(Q18:W18)-SUMPRODUCT((N18:P18&lt;$X$9:$Z$9)*N18:P18+(N18:P18&gt;=$X$9:$Z$9)*$X$9:$Z$9)),N18-MIN($X$9,N18)))</f>
        <v>0</v>
      </c>
      <c r="Y18" s="33">
        <f>IF($B18="","",MIN($Y$9,O18)+MIN(MAX(0,'Debt Payoff'!$D$24-SUM(Q18:X18)-SUMPRODUCT((O18:P18&lt;$Y$9:$Z$9)*O18:P18+(O18:P18&gt;=$Y$9:$Z$9)*$Y$9:$Z$9)),O18-MIN($Y$9,O18)))</f>
        <v>0</v>
      </c>
      <c r="Z18" s="33">
        <f>IF($B18="","",MIN($Z$9,P18)+MIN(MAX(0,'Debt Payoff'!$D$24-SUM(Q18:Y18)-SUMPRODUCT((P18:P18&lt;$Z$9:$Z$9)*P18:P18+(P18:P18&gt;=$Z$9:$Z$9)*$Z$9:$Z$9)),P18-MIN($Z$9,P18)))</f>
        <v>0</v>
      </c>
      <c r="AA18" s="33">
        <f>IF($B18="","",ROUND(G18-Q18,2))</f>
        <v>0</v>
      </c>
      <c r="AB18" s="33">
        <f>IF($B18="","",ROUND(H18-R18,2))</f>
        <v>0</v>
      </c>
      <c r="AC18" s="33">
        <f>IF($B18="","",ROUND(I18-S18,2))</f>
        <v>0</v>
      </c>
      <c r="AD18" s="33">
        <f>IF($B18="","",ROUND(J18-T18,2))</f>
        <v>0</v>
      </c>
      <c r="AE18" s="33">
        <f>IF($B18="","",ROUND(K18-U18,2))</f>
        <v>0</v>
      </c>
      <c r="AF18" s="33">
        <f>IF($B18="","",ROUND(L18-V18,2))</f>
        <v>0</v>
      </c>
      <c r="AG18" s="33">
        <f>IF($B18="","",ROUND(M18-W18,2))</f>
        <v>0</v>
      </c>
      <c r="AH18" s="33">
        <f>IF($B18="","",ROUND(N18-X18,2))</f>
        <v>0</v>
      </c>
      <c r="AI18" s="33">
        <f>IF($B18="","",ROUND(O18-Y18,2))</f>
        <v>0</v>
      </c>
      <c r="AJ18" s="33">
        <f>IF($B18="","",ROUND(P18-Z18,2))</f>
        <v>0</v>
      </c>
    </row>
    <row r="19" spans="2:36">
      <c r="B19" s="15">
        <f>IF(B18="","",IF(F18&gt;0.005,B18+1,""))</f>
        <v>0</v>
      </c>
      <c r="C19" s="46">
        <f>IF($B19="","",EDATE('Debt Payoff'!$D$23,$B19-1))</f>
        <v>0</v>
      </c>
      <c r="D19" s="47">
        <f>IF($B19="","",SUM(Q19:Z19))</f>
        <v>0</v>
      </c>
      <c r="E19" s="48">
        <f>IF($B19="","",SUM(G19:P19)-F18)</f>
        <v>0</v>
      </c>
      <c r="F19" s="47">
        <f>IF($B19="","",SUM(AA19:AJ19))</f>
        <v>0</v>
      </c>
      <c r="G19" s="48">
        <f>IF($B19="","",ROUND(N(AA18)*(1+$Q$8/12),2))</f>
        <v>0</v>
      </c>
      <c r="H19" s="48">
        <f>IF($B19="","",ROUND(N(AB18)*(1+$R$8/12),2))</f>
        <v>0</v>
      </c>
      <c r="I19" s="48">
        <f>IF($B19="","",ROUND(N(AC18)*(1+$S$8/12),2))</f>
        <v>0</v>
      </c>
      <c r="J19" s="48">
        <f>IF($B19="","",ROUND(N(AD18)*(1+$T$8/12),2))</f>
        <v>0</v>
      </c>
      <c r="K19" s="48">
        <f>IF($B19="","",ROUND(N(AE18)*(1+$U$8/12),2))</f>
        <v>0</v>
      </c>
      <c r="L19" s="48">
        <f>IF($B19="","",ROUND(N(AF18)*(1+$V$8/12),2))</f>
        <v>0</v>
      </c>
      <c r="M19" s="48">
        <f>IF($B19="","",ROUND(N(AG18)*(1+$W$8/12),2))</f>
        <v>0</v>
      </c>
      <c r="N19" s="48">
        <f>IF($B19="","",ROUND(N(AH18)*(1+$X$8/12),2))</f>
        <v>0</v>
      </c>
      <c r="O19" s="48">
        <f>IF($B19="","",ROUND(N(AI18)*(1+$Y$8/12),2))</f>
        <v>0</v>
      </c>
      <c r="P19" s="48">
        <f>IF($B19="","",ROUND(N(AJ18)*(1+$Z$8/12),2))</f>
        <v>0</v>
      </c>
      <c r="Q19" s="33">
        <f>IF($B19="","",MIN($Q$9,G19)+MIN(MAX(0,'Debt Payoff'!$D$24-0-SUMPRODUCT((G19:P19&lt;$Q$9:$Z$9)*G19:P19+(G19:P19&gt;=$Q$9:$Z$9)*$Q$9:$Z$9)),G19-MIN($Q$9,G19)))</f>
        <v>0</v>
      </c>
      <c r="R19" s="33">
        <f>IF($B19="","",MIN($R$9,H19)+MIN(MAX(0,'Debt Payoff'!$D$24-SUM(Q19:Q19)-SUMPRODUCT((H19:P19&lt;$R$9:$Z$9)*H19:P19+(H19:P19&gt;=$R$9:$Z$9)*$R$9:$Z$9)),H19-MIN($R$9,H19)))</f>
        <v>0</v>
      </c>
      <c r="S19" s="33">
        <f>IF($B19="","",MIN($S$9,I19)+MIN(MAX(0,'Debt Payoff'!$D$24-SUM(Q19:R19)-SUMPRODUCT((I19:P19&lt;$S$9:$Z$9)*I19:P19+(I19:P19&gt;=$S$9:$Z$9)*$S$9:$Z$9)),I19-MIN($S$9,I19)))</f>
        <v>0</v>
      </c>
      <c r="T19" s="33">
        <f>IF($B19="","",MIN($T$9,J19)+MIN(MAX(0,'Debt Payoff'!$D$24-SUM(Q19:S19)-SUMPRODUCT((J19:P19&lt;$T$9:$Z$9)*J19:P19+(J19:P19&gt;=$T$9:$Z$9)*$T$9:$Z$9)),J19-MIN($T$9,J19)))</f>
        <v>0</v>
      </c>
      <c r="U19" s="33">
        <f>IF($B19="","",MIN($U$9,K19)+MIN(MAX(0,'Debt Payoff'!$D$24-SUM(Q19:T19)-SUMPRODUCT((K19:P19&lt;$U$9:$Z$9)*K19:P19+(K19:P19&gt;=$U$9:$Z$9)*$U$9:$Z$9)),K19-MIN($U$9,K19)))</f>
        <v>0</v>
      </c>
      <c r="V19" s="33">
        <f>IF($B19="","",MIN($V$9,L19)+MIN(MAX(0,'Debt Payoff'!$D$24-SUM(Q19:U19)-SUMPRODUCT((L19:P19&lt;$V$9:$Z$9)*L19:P19+(L19:P19&gt;=$V$9:$Z$9)*$V$9:$Z$9)),L19-MIN($V$9,L19)))</f>
        <v>0</v>
      </c>
      <c r="W19" s="33">
        <f>IF($B19="","",MIN($W$9,M19)+MIN(MAX(0,'Debt Payoff'!$D$24-SUM(Q19:V19)-SUMPRODUCT((M19:P19&lt;$W$9:$Z$9)*M19:P19+(M19:P19&gt;=$W$9:$Z$9)*$W$9:$Z$9)),M19-MIN($W$9,M19)))</f>
        <v>0</v>
      </c>
      <c r="X19" s="33">
        <f>IF($B19="","",MIN($X$9,N19)+MIN(MAX(0,'Debt Payoff'!$D$24-SUM(Q19:W19)-SUMPRODUCT((N19:P19&lt;$X$9:$Z$9)*N19:P19+(N19:P19&gt;=$X$9:$Z$9)*$X$9:$Z$9)),N19-MIN($X$9,N19)))</f>
        <v>0</v>
      </c>
      <c r="Y19" s="33">
        <f>IF($B19="","",MIN($Y$9,O19)+MIN(MAX(0,'Debt Payoff'!$D$24-SUM(Q19:X19)-SUMPRODUCT((O19:P19&lt;$Y$9:$Z$9)*O19:P19+(O19:P19&gt;=$Y$9:$Z$9)*$Y$9:$Z$9)),O19-MIN($Y$9,O19)))</f>
        <v>0</v>
      </c>
      <c r="Z19" s="33">
        <f>IF($B19="","",MIN($Z$9,P19)+MIN(MAX(0,'Debt Payoff'!$D$24-SUM(Q19:Y19)-SUMPRODUCT((P19:P19&lt;$Z$9:$Z$9)*P19:P19+(P19:P19&gt;=$Z$9:$Z$9)*$Z$9:$Z$9)),P19-MIN($Z$9,P19)))</f>
        <v>0</v>
      </c>
      <c r="AA19" s="33">
        <f>IF($B19="","",ROUND(G19-Q19,2))</f>
        <v>0</v>
      </c>
      <c r="AB19" s="33">
        <f>IF($B19="","",ROUND(H19-R19,2))</f>
        <v>0</v>
      </c>
      <c r="AC19" s="33">
        <f>IF($B19="","",ROUND(I19-S19,2))</f>
        <v>0</v>
      </c>
      <c r="AD19" s="33">
        <f>IF($B19="","",ROUND(J19-T19,2))</f>
        <v>0</v>
      </c>
      <c r="AE19" s="33">
        <f>IF($B19="","",ROUND(K19-U19,2))</f>
        <v>0</v>
      </c>
      <c r="AF19" s="33">
        <f>IF($B19="","",ROUND(L19-V19,2))</f>
        <v>0</v>
      </c>
      <c r="AG19" s="33">
        <f>IF($B19="","",ROUND(M19-W19,2))</f>
        <v>0</v>
      </c>
      <c r="AH19" s="33">
        <f>IF($B19="","",ROUND(N19-X19,2))</f>
        <v>0</v>
      </c>
      <c r="AI19" s="33">
        <f>IF($B19="","",ROUND(O19-Y19,2))</f>
        <v>0</v>
      </c>
      <c r="AJ19" s="33">
        <f>IF($B19="","",ROUND(P19-Z19,2))</f>
        <v>0</v>
      </c>
    </row>
    <row r="20" spans="2:36">
      <c r="B20" s="15">
        <f>IF(B19="","",IF(F19&gt;0.005,B19+1,""))</f>
        <v>0</v>
      </c>
      <c r="C20" s="46">
        <f>IF($B20="","",EDATE('Debt Payoff'!$D$23,$B20-1))</f>
        <v>0</v>
      </c>
      <c r="D20" s="47">
        <f>IF($B20="","",SUM(Q20:Z20))</f>
        <v>0</v>
      </c>
      <c r="E20" s="48">
        <f>IF($B20="","",SUM(G20:P20)-F19)</f>
        <v>0</v>
      </c>
      <c r="F20" s="47">
        <f>IF($B20="","",SUM(AA20:AJ20))</f>
        <v>0</v>
      </c>
      <c r="G20" s="48">
        <f>IF($B20="","",ROUND(N(AA19)*(1+$Q$8/12),2))</f>
        <v>0</v>
      </c>
      <c r="H20" s="48">
        <f>IF($B20="","",ROUND(N(AB19)*(1+$R$8/12),2))</f>
        <v>0</v>
      </c>
      <c r="I20" s="48">
        <f>IF($B20="","",ROUND(N(AC19)*(1+$S$8/12),2))</f>
        <v>0</v>
      </c>
      <c r="J20" s="48">
        <f>IF($B20="","",ROUND(N(AD19)*(1+$T$8/12),2))</f>
        <v>0</v>
      </c>
      <c r="K20" s="48">
        <f>IF($B20="","",ROUND(N(AE19)*(1+$U$8/12),2))</f>
        <v>0</v>
      </c>
      <c r="L20" s="48">
        <f>IF($B20="","",ROUND(N(AF19)*(1+$V$8/12),2))</f>
        <v>0</v>
      </c>
      <c r="M20" s="48">
        <f>IF($B20="","",ROUND(N(AG19)*(1+$W$8/12),2))</f>
        <v>0</v>
      </c>
      <c r="N20" s="48">
        <f>IF($B20="","",ROUND(N(AH19)*(1+$X$8/12),2))</f>
        <v>0</v>
      </c>
      <c r="O20" s="48">
        <f>IF($B20="","",ROUND(N(AI19)*(1+$Y$8/12),2))</f>
        <v>0</v>
      </c>
      <c r="P20" s="48">
        <f>IF($B20="","",ROUND(N(AJ19)*(1+$Z$8/12),2))</f>
        <v>0</v>
      </c>
      <c r="Q20" s="33">
        <f>IF($B20="","",MIN($Q$9,G20)+MIN(MAX(0,'Debt Payoff'!$D$24-0-SUMPRODUCT((G20:P20&lt;$Q$9:$Z$9)*G20:P20+(G20:P20&gt;=$Q$9:$Z$9)*$Q$9:$Z$9)),G20-MIN($Q$9,G20)))</f>
        <v>0</v>
      </c>
      <c r="R20" s="33">
        <f>IF($B20="","",MIN($R$9,H20)+MIN(MAX(0,'Debt Payoff'!$D$24-SUM(Q20:Q20)-SUMPRODUCT((H20:P20&lt;$R$9:$Z$9)*H20:P20+(H20:P20&gt;=$R$9:$Z$9)*$R$9:$Z$9)),H20-MIN($R$9,H20)))</f>
        <v>0</v>
      </c>
      <c r="S20" s="33">
        <f>IF($B20="","",MIN($S$9,I20)+MIN(MAX(0,'Debt Payoff'!$D$24-SUM(Q20:R20)-SUMPRODUCT((I20:P20&lt;$S$9:$Z$9)*I20:P20+(I20:P20&gt;=$S$9:$Z$9)*$S$9:$Z$9)),I20-MIN($S$9,I20)))</f>
        <v>0</v>
      </c>
      <c r="T20" s="33">
        <f>IF($B20="","",MIN($T$9,J20)+MIN(MAX(0,'Debt Payoff'!$D$24-SUM(Q20:S20)-SUMPRODUCT((J20:P20&lt;$T$9:$Z$9)*J20:P20+(J20:P20&gt;=$T$9:$Z$9)*$T$9:$Z$9)),J20-MIN($T$9,J20)))</f>
        <v>0</v>
      </c>
      <c r="U20" s="33">
        <f>IF($B20="","",MIN($U$9,K20)+MIN(MAX(0,'Debt Payoff'!$D$24-SUM(Q20:T20)-SUMPRODUCT((K20:P20&lt;$U$9:$Z$9)*K20:P20+(K20:P20&gt;=$U$9:$Z$9)*$U$9:$Z$9)),K20-MIN($U$9,K20)))</f>
        <v>0</v>
      </c>
      <c r="V20" s="33">
        <f>IF($B20="","",MIN($V$9,L20)+MIN(MAX(0,'Debt Payoff'!$D$24-SUM(Q20:U20)-SUMPRODUCT((L20:P20&lt;$V$9:$Z$9)*L20:P20+(L20:P20&gt;=$V$9:$Z$9)*$V$9:$Z$9)),L20-MIN($V$9,L20)))</f>
        <v>0</v>
      </c>
      <c r="W20" s="33">
        <f>IF($B20="","",MIN($W$9,M20)+MIN(MAX(0,'Debt Payoff'!$D$24-SUM(Q20:V20)-SUMPRODUCT((M20:P20&lt;$W$9:$Z$9)*M20:P20+(M20:P20&gt;=$W$9:$Z$9)*$W$9:$Z$9)),M20-MIN($W$9,M20)))</f>
        <v>0</v>
      </c>
      <c r="X20" s="33">
        <f>IF($B20="","",MIN($X$9,N20)+MIN(MAX(0,'Debt Payoff'!$D$24-SUM(Q20:W20)-SUMPRODUCT((N20:P20&lt;$X$9:$Z$9)*N20:P20+(N20:P20&gt;=$X$9:$Z$9)*$X$9:$Z$9)),N20-MIN($X$9,N20)))</f>
        <v>0</v>
      </c>
      <c r="Y20" s="33">
        <f>IF($B20="","",MIN($Y$9,O20)+MIN(MAX(0,'Debt Payoff'!$D$24-SUM(Q20:X20)-SUMPRODUCT((O20:P20&lt;$Y$9:$Z$9)*O20:P20+(O20:P20&gt;=$Y$9:$Z$9)*$Y$9:$Z$9)),O20-MIN($Y$9,O20)))</f>
        <v>0</v>
      </c>
      <c r="Z20" s="33">
        <f>IF($B20="","",MIN($Z$9,P20)+MIN(MAX(0,'Debt Payoff'!$D$24-SUM(Q20:Y20)-SUMPRODUCT((P20:P20&lt;$Z$9:$Z$9)*P20:P20+(P20:P20&gt;=$Z$9:$Z$9)*$Z$9:$Z$9)),P20-MIN($Z$9,P20)))</f>
        <v>0</v>
      </c>
      <c r="AA20" s="33">
        <f>IF($B20="","",ROUND(G20-Q20,2))</f>
        <v>0</v>
      </c>
      <c r="AB20" s="33">
        <f>IF($B20="","",ROUND(H20-R20,2))</f>
        <v>0</v>
      </c>
      <c r="AC20" s="33">
        <f>IF($B20="","",ROUND(I20-S20,2))</f>
        <v>0</v>
      </c>
      <c r="AD20" s="33">
        <f>IF($B20="","",ROUND(J20-T20,2))</f>
        <v>0</v>
      </c>
      <c r="AE20" s="33">
        <f>IF($B20="","",ROUND(K20-U20,2))</f>
        <v>0</v>
      </c>
      <c r="AF20" s="33">
        <f>IF($B20="","",ROUND(L20-V20,2))</f>
        <v>0</v>
      </c>
      <c r="AG20" s="33">
        <f>IF($B20="","",ROUND(M20-W20,2))</f>
        <v>0</v>
      </c>
      <c r="AH20" s="33">
        <f>IF($B20="","",ROUND(N20-X20,2))</f>
        <v>0</v>
      </c>
      <c r="AI20" s="33">
        <f>IF($B20="","",ROUND(O20-Y20,2))</f>
        <v>0</v>
      </c>
      <c r="AJ20" s="33">
        <f>IF($B20="","",ROUND(P20-Z20,2))</f>
        <v>0</v>
      </c>
    </row>
    <row r="21" spans="2:36">
      <c r="B21" s="15">
        <f>IF(B20="","",IF(F20&gt;0.005,B20+1,""))</f>
        <v>0</v>
      </c>
      <c r="C21" s="46">
        <f>IF($B21="","",EDATE('Debt Payoff'!$D$23,$B21-1))</f>
        <v>0</v>
      </c>
      <c r="D21" s="47">
        <f>IF($B21="","",SUM(Q21:Z21))</f>
        <v>0</v>
      </c>
      <c r="E21" s="48">
        <f>IF($B21="","",SUM(G21:P21)-F20)</f>
        <v>0</v>
      </c>
      <c r="F21" s="47">
        <f>IF($B21="","",SUM(AA21:AJ21))</f>
        <v>0</v>
      </c>
      <c r="G21" s="48">
        <f>IF($B21="","",ROUND(N(AA20)*(1+$Q$8/12),2))</f>
        <v>0</v>
      </c>
      <c r="H21" s="48">
        <f>IF($B21="","",ROUND(N(AB20)*(1+$R$8/12),2))</f>
        <v>0</v>
      </c>
      <c r="I21" s="48">
        <f>IF($B21="","",ROUND(N(AC20)*(1+$S$8/12),2))</f>
        <v>0</v>
      </c>
      <c r="J21" s="48">
        <f>IF($B21="","",ROUND(N(AD20)*(1+$T$8/12),2))</f>
        <v>0</v>
      </c>
      <c r="K21" s="48">
        <f>IF($B21="","",ROUND(N(AE20)*(1+$U$8/12),2))</f>
        <v>0</v>
      </c>
      <c r="L21" s="48">
        <f>IF($B21="","",ROUND(N(AF20)*(1+$V$8/12),2))</f>
        <v>0</v>
      </c>
      <c r="M21" s="48">
        <f>IF($B21="","",ROUND(N(AG20)*(1+$W$8/12),2))</f>
        <v>0</v>
      </c>
      <c r="N21" s="48">
        <f>IF($B21="","",ROUND(N(AH20)*(1+$X$8/12),2))</f>
        <v>0</v>
      </c>
      <c r="O21" s="48">
        <f>IF($B21="","",ROUND(N(AI20)*(1+$Y$8/12),2))</f>
        <v>0</v>
      </c>
      <c r="P21" s="48">
        <f>IF($B21="","",ROUND(N(AJ20)*(1+$Z$8/12),2))</f>
        <v>0</v>
      </c>
      <c r="Q21" s="33">
        <f>IF($B21="","",MIN($Q$9,G21)+MIN(MAX(0,'Debt Payoff'!$D$24-0-SUMPRODUCT((G21:P21&lt;$Q$9:$Z$9)*G21:P21+(G21:P21&gt;=$Q$9:$Z$9)*$Q$9:$Z$9)),G21-MIN($Q$9,G21)))</f>
        <v>0</v>
      </c>
      <c r="R21" s="33">
        <f>IF($B21="","",MIN($R$9,H21)+MIN(MAX(0,'Debt Payoff'!$D$24-SUM(Q21:Q21)-SUMPRODUCT((H21:P21&lt;$R$9:$Z$9)*H21:P21+(H21:P21&gt;=$R$9:$Z$9)*$R$9:$Z$9)),H21-MIN($R$9,H21)))</f>
        <v>0</v>
      </c>
      <c r="S21" s="33">
        <f>IF($B21="","",MIN($S$9,I21)+MIN(MAX(0,'Debt Payoff'!$D$24-SUM(Q21:R21)-SUMPRODUCT((I21:P21&lt;$S$9:$Z$9)*I21:P21+(I21:P21&gt;=$S$9:$Z$9)*$S$9:$Z$9)),I21-MIN($S$9,I21)))</f>
        <v>0</v>
      </c>
      <c r="T21" s="33">
        <f>IF($B21="","",MIN($T$9,J21)+MIN(MAX(0,'Debt Payoff'!$D$24-SUM(Q21:S21)-SUMPRODUCT((J21:P21&lt;$T$9:$Z$9)*J21:P21+(J21:P21&gt;=$T$9:$Z$9)*$T$9:$Z$9)),J21-MIN($T$9,J21)))</f>
        <v>0</v>
      </c>
      <c r="U21" s="33">
        <f>IF($B21="","",MIN($U$9,K21)+MIN(MAX(0,'Debt Payoff'!$D$24-SUM(Q21:T21)-SUMPRODUCT((K21:P21&lt;$U$9:$Z$9)*K21:P21+(K21:P21&gt;=$U$9:$Z$9)*$U$9:$Z$9)),K21-MIN($U$9,K21)))</f>
        <v>0</v>
      </c>
      <c r="V21" s="33">
        <f>IF($B21="","",MIN($V$9,L21)+MIN(MAX(0,'Debt Payoff'!$D$24-SUM(Q21:U21)-SUMPRODUCT((L21:P21&lt;$V$9:$Z$9)*L21:P21+(L21:P21&gt;=$V$9:$Z$9)*$V$9:$Z$9)),L21-MIN($V$9,L21)))</f>
        <v>0</v>
      </c>
      <c r="W21" s="33">
        <f>IF($B21="","",MIN($W$9,M21)+MIN(MAX(0,'Debt Payoff'!$D$24-SUM(Q21:V21)-SUMPRODUCT((M21:P21&lt;$W$9:$Z$9)*M21:P21+(M21:P21&gt;=$W$9:$Z$9)*$W$9:$Z$9)),M21-MIN($W$9,M21)))</f>
        <v>0</v>
      </c>
      <c r="X21" s="33">
        <f>IF($B21="","",MIN($X$9,N21)+MIN(MAX(0,'Debt Payoff'!$D$24-SUM(Q21:W21)-SUMPRODUCT((N21:P21&lt;$X$9:$Z$9)*N21:P21+(N21:P21&gt;=$X$9:$Z$9)*$X$9:$Z$9)),N21-MIN($X$9,N21)))</f>
        <v>0</v>
      </c>
      <c r="Y21" s="33">
        <f>IF($B21="","",MIN($Y$9,O21)+MIN(MAX(0,'Debt Payoff'!$D$24-SUM(Q21:X21)-SUMPRODUCT((O21:P21&lt;$Y$9:$Z$9)*O21:P21+(O21:P21&gt;=$Y$9:$Z$9)*$Y$9:$Z$9)),O21-MIN($Y$9,O21)))</f>
        <v>0</v>
      </c>
      <c r="Z21" s="33">
        <f>IF($B21="","",MIN($Z$9,P21)+MIN(MAX(0,'Debt Payoff'!$D$24-SUM(Q21:Y21)-SUMPRODUCT((P21:P21&lt;$Z$9:$Z$9)*P21:P21+(P21:P21&gt;=$Z$9:$Z$9)*$Z$9:$Z$9)),P21-MIN($Z$9,P21)))</f>
        <v>0</v>
      </c>
      <c r="AA21" s="33">
        <f>IF($B21="","",ROUND(G21-Q21,2))</f>
        <v>0</v>
      </c>
      <c r="AB21" s="33">
        <f>IF($B21="","",ROUND(H21-R21,2))</f>
        <v>0</v>
      </c>
      <c r="AC21" s="33">
        <f>IF($B21="","",ROUND(I21-S21,2))</f>
        <v>0</v>
      </c>
      <c r="AD21" s="33">
        <f>IF($B21="","",ROUND(J21-T21,2))</f>
        <v>0</v>
      </c>
      <c r="AE21" s="33">
        <f>IF($B21="","",ROUND(K21-U21,2))</f>
        <v>0</v>
      </c>
      <c r="AF21" s="33">
        <f>IF($B21="","",ROUND(L21-V21,2))</f>
        <v>0</v>
      </c>
      <c r="AG21" s="33">
        <f>IF($B21="","",ROUND(M21-W21,2))</f>
        <v>0</v>
      </c>
      <c r="AH21" s="33">
        <f>IF($B21="","",ROUND(N21-X21,2))</f>
        <v>0</v>
      </c>
      <c r="AI21" s="33">
        <f>IF($B21="","",ROUND(O21-Y21,2))</f>
        <v>0</v>
      </c>
      <c r="AJ21" s="33">
        <f>IF($B21="","",ROUND(P21-Z21,2))</f>
        <v>0</v>
      </c>
    </row>
    <row r="22" spans="2:36">
      <c r="B22" s="15">
        <f>IF(B21="","",IF(F21&gt;0.005,B21+1,""))</f>
        <v>0</v>
      </c>
      <c r="C22" s="46">
        <f>IF($B22="","",EDATE('Debt Payoff'!$D$23,$B22-1))</f>
        <v>0</v>
      </c>
      <c r="D22" s="47">
        <f>IF($B22="","",SUM(Q22:Z22))</f>
        <v>0</v>
      </c>
      <c r="E22" s="48">
        <f>IF($B22="","",SUM(G22:P22)-F21)</f>
        <v>0</v>
      </c>
      <c r="F22" s="47">
        <f>IF($B22="","",SUM(AA22:AJ22))</f>
        <v>0</v>
      </c>
      <c r="G22" s="48">
        <f>IF($B22="","",ROUND(N(AA21)*(1+$Q$8/12),2))</f>
        <v>0</v>
      </c>
      <c r="H22" s="48">
        <f>IF($B22="","",ROUND(N(AB21)*(1+$R$8/12),2))</f>
        <v>0</v>
      </c>
      <c r="I22" s="48">
        <f>IF($B22="","",ROUND(N(AC21)*(1+$S$8/12),2))</f>
        <v>0</v>
      </c>
      <c r="J22" s="48">
        <f>IF($B22="","",ROUND(N(AD21)*(1+$T$8/12),2))</f>
        <v>0</v>
      </c>
      <c r="K22" s="48">
        <f>IF($B22="","",ROUND(N(AE21)*(1+$U$8/12),2))</f>
        <v>0</v>
      </c>
      <c r="L22" s="48">
        <f>IF($B22="","",ROUND(N(AF21)*(1+$V$8/12),2))</f>
        <v>0</v>
      </c>
      <c r="M22" s="48">
        <f>IF($B22="","",ROUND(N(AG21)*(1+$W$8/12),2))</f>
        <v>0</v>
      </c>
      <c r="N22" s="48">
        <f>IF($B22="","",ROUND(N(AH21)*(1+$X$8/12),2))</f>
        <v>0</v>
      </c>
      <c r="O22" s="48">
        <f>IF($B22="","",ROUND(N(AI21)*(1+$Y$8/12),2))</f>
        <v>0</v>
      </c>
      <c r="P22" s="48">
        <f>IF($B22="","",ROUND(N(AJ21)*(1+$Z$8/12),2))</f>
        <v>0</v>
      </c>
      <c r="Q22" s="33">
        <f>IF($B22="","",MIN($Q$9,G22)+MIN(MAX(0,'Debt Payoff'!$D$24-0-SUMPRODUCT((G22:P22&lt;$Q$9:$Z$9)*G22:P22+(G22:P22&gt;=$Q$9:$Z$9)*$Q$9:$Z$9)),G22-MIN($Q$9,G22)))</f>
        <v>0</v>
      </c>
      <c r="R22" s="33">
        <f>IF($B22="","",MIN($R$9,H22)+MIN(MAX(0,'Debt Payoff'!$D$24-SUM(Q22:Q22)-SUMPRODUCT((H22:P22&lt;$R$9:$Z$9)*H22:P22+(H22:P22&gt;=$R$9:$Z$9)*$R$9:$Z$9)),H22-MIN($R$9,H22)))</f>
        <v>0</v>
      </c>
      <c r="S22" s="33">
        <f>IF($B22="","",MIN($S$9,I22)+MIN(MAX(0,'Debt Payoff'!$D$24-SUM(Q22:R22)-SUMPRODUCT((I22:P22&lt;$S$9:$Z$9)*I22:P22+(I22:P22&gt;=$S$9:$Z$9)*$S$9:$Z$9)),I22-MIN($S$9,I22)))</f>
        <v>0</v>
      </c>
      <c r="T22" s="33">
        <f>IF($B22="","",MIN($T$9,J22)+MIN(MAX(0,'Debt Payoff'!$D$24-SUM(Q22:S22)-SUMPRODUCT((J22:P22&lt;$T$9:$Z$9)*J22:P22+(J22:P22&gt;=$T$9:$Z$9)*$T$9:$Z$9)),J22-MIN($T$9,J22)))</f>
        <v>0</v>
      </c>
      <c r="U22" s="33">
        <f>IF($B22="","",MIN($U$9,K22)+MIN(MAX(0,'Debt Payoff'!$D$24-SUM(Q22:T22)-SUMPRODUCT((K22:P22&lt;$U$9:$Z$9)*K22:P22+(K22:P22&gt;=$U$9:$Z$9)*$U$9:$Z$9)),K22-MIN($U$9,K22)))</f>
        <v>0</v>
      </c>
      <c r="V22" s="33">
        <f>IF($B22="","",MIN($V$9,L22)+MIN(MAX(0,'Debt Payoff'!$D$24-SUM(Q22:U22)-SUMPRODUCT((L22:P22&lt;$V$9:$Z$9)*L22:P22+(L22:P22&gt;=$V$9:$Z$9)*$V$9:$Z$9)),L22-MIN($V$9,L22)))</f>
        <v>0</v>
      </c>
      <c r="W22" s="33">
        <f>IF($B22="","",MIN($W$9,M22)+MIN(MAX(0,'Debt Payoff'!$D$24-SUM(Q22:V22)-SUMPRODUCT((M22:P22&lt;$W$9:$Z$9)*M22:P22+(M22:P22&gt;=$W$9:$Z$9)*$W$9:$Z$9)),M22-MIN($W$9,M22)))</f>
        <v>0</v>
      </c>
      <c r="X22" s="33">
        <f>IF($B22="","",MIN($X$9,N22)+MIN(MAX(0,'Debt Payoff'!$D$24-SUM(Q22:W22)-SUMPRODUCT((N22:P22&lt;$X$9:$Z$9)*N22:P22+(N22:P22&gt;=$X$9:$Z$9)*$X$9:$Z$9)),N22-MIN($X$9,N22)))</f>
        <v>0</v>
      </c>
      <c r="Y22" s="33">
        <f>IF($B22="","",MIN($Y$9,O22)+MIN(MAX(0,'Debt Payoff'!$D$24-SUM(Q22:X22)-SUMPRODUCT((O22:P22&lt;$Y$9:$Z$9)*O22:P22+(O22:P22&gt;=$Y$9:$Z$9)*$Y$9:$Z$9)),O22-MIN($Y$9,O22)))</f>
        <v>0</v>
      </c>
      <c r="Z22" s="33">
        <f>IF($B22="","",MIN($Z$9,P22)+MIN(MAX(0,'Debt Payoff'!$D$24-SUM(Q22:Y22)-SUMPRODUCT((P22:P22&lt;$Z$9:$Z$9)*P22:P22+(P22:P22&gt;=$Z$9:$Z$9)*$Z$9:$Z$9)),P22-MIN($Z$9,P22)))</f>
        <v>0</v>
      </c>
      <c r="AA22" s="33">
        <f>IF($B22="","",ROUND(G22-Q22,2))</f>
        <v>0</v>
      </c>
      <c r="AB22" s="33">
        <f>IF($B22="","",ROUND(H22-R22,2))</f>
        <v>0</v>
      </c>
      <c r="AC22" s="33">
        <f>IF($B22="","",ROUND(I22-S22,2))</f>
        <v>0</v>
      </c>
      <c r="AD22" s="33">
        <f>IF($B22="","",ROUND(J22-T22,2))</f>
        <v>0</v>
      </c>
      <c r="AE22" s="33">
        <f>IF($B22="","",ROUND(K22-U22,2))</f>
        <v>0</v>
      </c>
      <c r="AF22" s="33">
        <f>IF($B22="","",ROUND(L22-V22,2))</f>
        <v>0</v>
      </c>
      <c r="AG22" s="33">
        <f>IF($B22="","",ROUND(M22-W22,2))</f>
        <v>0</v>
      </c>
      <c r="AH22" s="33">
        <f>IF($B22="","",ROUND(N22-X22,2))</f>
        <v>0</v>
      </c>
      <c r="AI22" s="33">
        <f>IF($B22="","",ROUND(O22-Y22,2))</f>
        <v>0</v>
      </c>
      <c r="AJ22" s="33">
        <f>IF($B22="","",ROUND(P22-Z22,2))</f>
        <v>0</v>
      </c>
    </row>
    <row r="23" spans="2:36">
      <c r="B23" s="15">
        <f>IF(B22="","",IF(F22&gt;0.005,B22+1,""))</f>
        <v>0</v>
      </c>
      <c r="C23" s="46">
        <f>IF($B23="","",EDATE('Debt Payoff'!$D$23,$B23-1))</f>
        <v>0</v>
      </c>
      <c r="D23" s="47">
        <f>IF($B23="","",SUM(Q23:Z23))</f>
        <v>0</v>
      </c>
      <c r="E23" s="48">
        <f>IF($B23="","",SUM(G23:P23)-F22)</f>
        <v>0</v>
      </c>
      <c r="F23" s="47">
        <f>IF($B23="","",SUM(AA23:AJ23))</f>
        <v>0</v>
      </c>
      <c r="G23" s="48">
        <f>IF($B23="","",ROUND(N(AA22)*(1+$Q$8/12),2))</f>
        <v>0</v>
      </c>
      <c r="H23" s="48">
        <f>IF($B23="","",ROUND(N(AB22)*(1+$R$8/12),2))</f>
        <v>0</v>
      </c>
      <c r="I23" s="48">
        <f>IF($B23="","",ROUND(N(AC22)*(1+$S$8/12),2))</f>
        <v>0</v>
      </c>
      <c r="J23" s="48">
        <f>IF($B23="","",ROUND(N(AD22)*(1+$T$8/12),2))</f>
        <v>0</v>
      </c>
      <c r="K23" s="48">
        <f>IF($B23="","",ROUND(N(AE22)*(1+$U$8/12),2))</f>
        <v>0</v>
      </c>
      <c r="L23" s="48">
        <f>IF($B23="","",ROUND(N(AF22)*(1+$V$8/12),2))</f>
        <v>0</v>
      </c>
      <c r="M23" s="48">
        <f>IF($B23="","",ROUND(N(AG22)*(1+$W$8/12),2))</f>
        <v>0</v>
      </c>
      <c r="N23" s="48">
        <f>IF($B23="","",ROUND(N(AH22)*(1+$X$8/12),2))</f>
        <v>0</v>
      </c>
      <c r="O23" s="48">
        <f>IF($B23="","",ROUND(N(AI22)*(1+$Y$8/12),2))</f>
        <v>0</v>
      </c>
      <c r="P23" s="48">
        <f>IF($B23="","",ROUND(N(AJ22)*(1+$Z$8/12),2))</f>
        <v>0</v>
      </c>
      <c r="Q23" s="33">
        <f>IF($B23="","",MIN($Q$9,G23)+MIN(MAX(0,'Debt Payoff'!$D$24-0-SUMPRODUCT((G23:P23&lt;$Q$9:$Z$9)*G23:P23+(G23:P23&gt;=$Q$9:$Z$9)*$Q$9:$Z$9)),G23-MIN($Q$9,G23)))</f>
        <v>0</v>
      </c>
      <c r="R23" s="33">
        <f>IF($B23="","",MIN($R$9,H23)+MIN(MAX(0,'Debt Payoff'!$D$24-SUM(Q23:Q23)-SUMPRODUCT((H23:P23&lt;$R$9:$Z$9)*H23:P23+(H23:P23&gt;=$R$9:$Z$9)*$R$9:$Z$9)),H23-MIN($R$9,H23)))</f>
        <v>0</v>
      </c>
      <c r="S23" s="33">
        <f>IF($B23="","",MIN($S$9,I23)+MIN(MAX(0,'Debt Payoff'!$D$24-SUM(Q23:R23)-SUMPRODUCT((I23:P23&lt;$S$9:$Z$9)*I23:P23+(I23:P23&gt;=$S$9:$Z$9)*$S$9:$Z$9)),I23-MIN($S$9,I23)))</f>
        <v>0</v>
      </c>
      <c r="T23" s="33">
        <f>IF($B23="","",MIN($T$9,J23)+MIN(MAX(0,'Debt Payoff'!$D$24-SUM(Q23:S23)-SUMPRODUCT((J23:P23&lt;$T$9:$Z$9)*J23:P23+(J23:P23&gt;=$T$9:$Z$9)*$T$9:$Z$9)),J23-MIN($T$9,J23)))</f>
        <v>0</v>
      </c>
      <c r="U23" s="33">
        <f>IF($B23="","",MIN($U$9,K23)+MIN(MAX(0,'Debt Payoff'!$D$24-SUM(Q23:T23)-SUMPRODUCT((K23:P23&lt;$U$9:$Z$9)*K23:P23+(K23:P23&gt;=$U$9:$Z$9)*$U$9:$Z$9)),K23-MIN($U$9,K23)))</f>
        <v>0</v>
      </c>
      <c r="V23" s="33">
        <f>IF($B23="","",MIN($V$9,L23)+MIN(MAX(0,'Debt Payoff'!$D$24-SUM(Q23:U23)-SUMPRODUCT((L23:P23&lt;$V$9:$Z$9)*L23:P23+(L23:P23&gt;=$V$9:$Z$9)*$V$9:$Z$9)),L23-MIN($V$9,L23)))</f>
        <v>0</v>
      </c>
      <c r="W23" s="33">
        <f>IF($B23="","",MIN($W$9,M23)+MIN(MAX(0,'Debt Payoff'!$D$24-SUM(Q23:V23)-SUMPRODUCT((M23:P23&lt;$W$9:$Z$9)*M23:P23+(M23:P23&gt;=$W$9:$Z$9)*$W$9:$Z$9)),M23-MIN($W$9,M23)))</f>
        <v>0</v>
      </c>
      <c r="X23" s="33">
        <f>IF($B23="","",MIN($X$9,N23)+MIN(MAX(0,'Debt Payoff'!$D$24-SUM(Q23:W23)-SUMPRODUCT((N23:P23&lt;$X$9:$Z$9)*N23:P23+(N23:P23&gt;=$X$9:$Z$9)*$X$9:$Z$9)),N23-MIN($X$9,N23)))</f>
        <v>0</v>
      </c>
      <c r="Y23" s="33">
        <f>IF($B23="","",MIN($Y$9,O23)+MIN(MAX(0,'Debt Payoff'!$D$24-SUM(Q23:X23)-SUMPRODUCT((O23:P23&lt;$Y$9:$Z$9)*O23:P23+(O23:P23&gt;=$Y$9:$Z$9)*$Y$9:$Z$9)),O23-MIN($Y$9,O23)))</f>
        <v>0</v>
      </c>
      <c r="Z23" s="33">
        <f>IF($B23="","",MIN($Z$9,P23)+MIN(MAX(0,'Debt Payoff'!$D$24-SUM(Q23:Y23)-SUMPRODUCT((P23:P23&lt;$Z$9:$Z$9)*P23:P23+(P23:P23&gt;=$Z$9:$Z$9)*$Z$9:$Z$9)),P23-MIN($Z$9,P23)))</f>
        <v>0</v>
      </c>
      <c r="AA23" s="33">
        <f>IF($B23="","",ROUND(G23-Q23,2))</f>
        <v>0</v>
      </c>
      <c r="AB23" s="33">
        <f>IF($B23="","",ROUND(H23-R23,2))</f>
        <v>0</v>
      </c>
      <c r="AC23" s="33">
        <f>IF($B23="","",ROUND(I23-S23,2))</f>
        <v>0</v>
      </c>
      <c r="AD23" s="33">
        <f>IF($B23="","",ROUND(J23-T23,2))</f>
        <v>0</v>
      </c>
      <c r="AE23" s="33">
        <f>IF($B23="","",ROUND(K23-U23,2))</f>
        <v>0</v>
      </c>
      <c r="AF23" s="33">
        <f>IF($B23="","",ROUND(L23-V23,2))</f>
        <v>0</v>
      </c>
      <c r="AG23" s="33">
        <f>IF($B23="","",ROUND(M23-W23,2))</f>
        <v>0</v>
      </c>
      <c r="AH23" s="33">
        <f>IF($B23="","",ROUND(N23-X23,2))</f>
        <v>0</v>
      </c>
      <c r="AI23" s="33">
        <f>IF($B23="","",ROUND(O23-Y23,2))</f>
        <v>0</v>
      </c>
      <c r="AJ23" s="33">
        <f>IF($B23="","",ROUND(P23-Z23,2))</f>
        <v>0</v>
      </c>
    </row>
    <row r="24" spans="2:36">
      <c r="B24" s="15">
        <f>IF(B23="","",IF(F23&gt;0.005,B23+1,""))</f>
        <v>0</v>
      </c>
      <c r="C24" s="46">
        <f>IF($B24="","",EDATE('Debt Payoff'!$D$23,$B24-1))</f>
        <v>0</v>
      </c>
      <c r="D24" s="47">
        <f>IF($B24="","",SUM(Q24:Z24))</f>
        <v>0</v>
      </c>
      <c r="E24" s="48">
        <f>IF($B24="","",SUM(G24:P24)-F23)</f>
        <v>0</v>
      </c>
      <c r="F24" s="47">
        <f>IF($B24="","",SUM(AA24:AJ24))</f>
        <v>0</v>
      </c>
      <c r="G24" s="48">
        <f>IF($B24="","",ROUND(N(AA23)*(1+$Q$8/12),2))</f>
        <v>0</v>
      </c>
      <c r="H24" s="48">
        <f>IF($B24="","",ROUND(N(AB23)*(1+$R$8/12),2))</f>
        <v>0</v>
      </c>
      <c r="I24" s="48">
        <f>IF($B24="","",ROUND(N(AC23)*(1+$S$8/12),2))</f>
        <v>0</v>
      </c>
      <c r="J24" s="48">
        <f>IF($B24="","",ROUND(N(AD23)*(1+$T$8/12),2))</f>
        <v>0</v>
      </c>
      <c r="K24" s="48">
        <f>IF($B24="","",ROUND(N(AE23)*(1+$U$8/12),2))</f>
        <v>0</v>
      </c>
      <c r="L24" s="48">
        <f>IF($B24="","",ROUND(N(AF23)*(1+$V$8/12),2))</f>
        <v>0</v>
      </c>
      <c r="M24" s="48">
        <f>IF($B24="","",ROUND(N(AG23)*(1+$W$8/12),2))</f>
        <v>0</v>
      </c>
      <c r="N24" s="48">
        <f>IF($B24="","",ROUND(N(AH23)*(1+$X$8/12),2))</f>
        <v>0</v>
      </c>
      <c r="O24" s="48">
        <f>IF($B24="","",ROUND(N(AI23)*(1+$Y$8/12),2))</f>
        <v>0</v>
      </c>
      <c r="P24" s="48">
        <f>IF($B24="","",ROUND(N(AJ23)*(1+$Z$8/12),2))</f>
        <v>0</v>
      </c>
      <c r="Q24" s="33">
        <f>IF($B24="","",MIN($Q$9,G24)+MIN(MAX(0,'Debt Payoff'!$D$24-0-SUMPRODUCT((G24:P24&lt;$Q$9:$Z$9)*G24:P24+(G24:P24&gt;=$Q$9:$Z$9)*$Q$9:$Z$9)),G24-MIN($Q$9,G24)))</f>
        <v>0</v>
      </c>
      <c r="R24" s="33">
        <f>IF($B24="","",MIN($R$9,H24)+MIN(MAX(0,'Debt Payoff'!$D$24-SUM(Q24:Q24)-SUMPRODUCT((H24:P24&lt;$R$9:$Z$9)*H24:P24+(H24:P24&gt;=$R$9:$Z$9)*$R$9:$Z$9)),H24-MIN($R$9,H24)))</f>
        <v>0</v>
      </c>
      <c r="S24" s="33">
        <f>IF($B24="","",MIN($S$9,I24)+MIN(MAX(0,'Debt Payoff'!$D$24-SUM(Q24:R24)-SUMPRODUCT((I24:P24&lt;$S$9:$Z$9)*I24:P24+(I24:P24&gt;=$S$9:$Z$9)*$S$9:$Z$9)),I24-MIN($S$9,I24)))</f>
        <v>0</v>
      </c>
      <c r="T24" s="33">
        <f>IF($B24="","",MIN($T$9,J24)+MIN(MAX(0,'Debt Payoff'!$D$24-SUM(Q24:S24)-SUMPRODUCT((J24:P24&lt;$T$9:$Z$9)*J24:P24+(J24:P24&gt;=$T$9:$Z$9)*$T$9:$Z$9)),J24-MIN($T$9,J24)))</f>
        <v>0</v>
      </c>
      <c r="U24" s="33">
        <f>IF($B24="","",MIN($U$9,K24)+MIN(MAX(0,'Debt Payoff'!$D$24-SUM(Q24:T24)-SUMPRODUCT((K24:P24&lt;$U$9:$Z$9)*K24:P24+(K24:P24&gt;=$U$9:$Z$9)*$U$9:$Z$9)),K24-MIN($U$9,K24)))</f>
        <v>0</v>
      </c>
      <c r="V24" s="33">
        <f>IF($B24="","",MIN($V$9,L24)+MIN(MAX(0,'Debt Payoff'!$D$24-SUM(Q24:U24)-SUMPRODUCT((L24:P24&lt;$V$9:$Z$9)*L24:P24+(L24:P24&gt;=$V$9:$Z$9)*$V$9:$Z$9)),L24-MIN($V$9,L24)))</f>
        <v>0</v>
      </c>
      <c r="W24" s="33">
        <f>IF($B24="","",MIN($W$9,M24)+MIN(MAX(0,'Debt Payoff'!$D$24-SUM(Q24:V24)-SUMPRODUCT((M24:P24&lt;$W$9:$Z$9)*M24:P24+(M24:P24&gt;=$W$9:$Z$9)*$W$9:$Z$9)),M24-MIN($W$9,M24)))</f>
        <v>0</v>
      </c>
      <c r="X24" s="33">
        <f>IF($B24="","",MIN($X$9,N24)+MIN(MAX(0,'Debt Payoff'!$D$24-SUM(Q24:W24)-SUMPRODUCT((N24:P24&lt;$X$9:$Z$9)*N24:P24+(N24:P24&gt;=$X$9:$Z$9)*$X$9:$Z$9)),N24-MIN($X$9,N24)))</f>
        <v>0</v>
      </c>
      <c r="Y24" s="33">
        <f>IF($B24="","",MIN($Y$9,O24)+MIN(MAX(0,'Debt Payoff'!$D$24-SUM(Q24:X24)-SUMPRODUCT((O24:P24&lt;$Y$9:$Z$9)*O24:P24+(O24:P24&gt;=$Y$9:$Z$9)*$Y$9:$Z$9)),O24-MIN($Y$9,O24)))</f>
        <v>0</v>
      </c>
      <c r="Z24" s="33">
        <f>IF($B24="","",MIN($Z$9,P24)+MIN(MAX(0,'Debt Payoff'!$D$24-SUM(Q24:Y24)-SUMPRODUCT((P24:P24&lt;$Z$9:$Z$9)*P24:P24+(P24:P24&gt;=$Z$9:$Z$9)*$Z$9:$Z$9)),P24-MIN($Z$9,P24)))</f>
        <v>0</v>
      </c>
      <c r="AA24" s="33">
        <f>IF($B24="","",ROUND(G24-Q24,2))</f>
        <v>0</v>
      </c>
      <c r="AB24" s="33">
        <f>IF($B24="","",ROUND(H24-R24,2))</f>
        <v>0</v>
      </c>
      <c r="AC24" s="33">
        <f>IF($B24="","",ROUND(I24-S24,2))</f>
        <v>0</v>
      </c>
      <c r="AD24" s="33">
        <f>IF($B24="","",ROUND(J24-T24,2))</f>
        <v>0</v>
      </c>
      <c r="AE24" s="33">
        <f>IF($B24="","",ROUND(K24-U24,2))</f>
        <v>0</v>
      </c>
      <c r="AF24" s="33">
        <f>IF($B24="","",ROUND(L24-V24,2))</f>
        <v>0</v>
      </c>
      <c r="AG24" s="33">
        <f>IF($B24="","",ROUND(M24-W24,2))</f>
        <v>0</v>
      </c>
      <c r="AH24" s="33">
        <f>IF($B24="","",ROUND(N24-X24,2))</f>
        <v>0</v>
      </c>
      <c r="AI24" s="33">
        <f>IF($B24="","",ROUND(O24-Y24,2))</f>
        <v>0</v>
      </c>
      <c r="AJ24" s="33">
        <f>IF($B24="","",ROUND(P24-Z24,2))</f>
        <v>0</v>
      </c>
    </row>
    <row r="25" spans="2:36">
      <c r="B25" s="15">
        <f>IF(B24="","",IF(F24&gt;0.005,B24+1,""))</f>
        <v>0</v>
      </c>
      <c r="C25" s="46">
        <f>IF($B25="","",EDATE('Debt Payoff'!$D$23,$B25-1))</f>
        <v>0</v>
      </c>
      <c r="D25" s="47">
        <f>IF($B25="","",SUM(Q25:Z25))</f>
        <v>0</v>
      </c>
      <c r="E25" s="48">
        <f>IF($B25="","",SUM(G25:P25)-F24)</f>
        <v>0</v>
      </c>
      <c r="F25" s="47">
        <f>IF($B25="","",SUM(AA25:AJ25))</f>
        <v>0</v>
      </c>
      <c r="G25" s="48">
        <f>IF($B25="","",ROUND(N(AA24)*(1+$Q$8/12),2))</f>
        <v>0</v>
      </c>
      <c r="H25" s="48">
        <f>IF($B25="","",ROUND(N(AB24)*(1+$R$8/12),2))</f>
        <v>0</v>
      </c>
      <c r="I25" s="48">
        <f>IF($B25="","",ROUND(N(AC24)*(1+$S$8/12),2))</f>
        <v>0</v>
      </c>
      <c r="J25" s="48">
        <f>IF($B25="","",ROUND(N(AD24)*(1+$T$8/12),2))</f>
        <v>0</v>
      </c>
      <c r="K25" s="48">
        <f>IF($B25="","",ROUND(N(AE24)*(1+$U$8/12),2))</f>
        <v>0</v>
      </c>
      <c r="L25" s="48">
        <f>IF($B25="","",ROUND(N(AF24)*(1+$V$8/12),2))</f>
        <v>0</v>
      </c>
      <c r="M25" s="48">
        <f>IF($B25="","",ROUND(N(AG24)*(1+$W$8/12),2))</f>
        <v>0</v>
      </c>
      <c r="N25" s="48">
        <f>IF($B25="","",ROUND(N(AH24)*(1+$X$8/12),2))</f>
        <v>0</v>
      </c>
      <c r="O25" s="48">
        <f>IF($B25="","",ROUND(N(AI24)*(1+$Y$8/12),2))</f>
        <v>0</v>
      </c>
      <c r="P25" s="48">
        <f>IF($B25="","",ROUND(N(AJ24)*(1+$Z$8/12),2))</f>
        <v>0</v>
      </c>
      <c r="Q25" s="33">
        <f>IF($B25="","",MIN($Q$9,G25)+MIN(MAX(0,'Debt Payoff'!$D$24-0-SUMPRODUCT((G25:P25&lt;$Q$9:$Z$9)*G25:P25+(G25:P25&gt;=$Q$9:$Z$9)*$Q$9:$Z$9)),G25-MIN($Q$9,G25)))</f>
        <v>0</v>
      </c>
      <c r="R25" s="33">
        <f>IF($B25="","",MIN($R$9,H25)+MIN(MAX(0,'Debt Payoff'!$D$24-SUM(Q25:Q25)-SUMPRODUCT((H25:P25&lt;$R$9:$Z$9)*H25:P25+(H25:P25&gt;=$R$9:$Z$9)*$R$9:$Z$9)),H25-MIN($R$9,H25)))</f>
        <v>0</v>
      </c>
      <c r="S25" s="33">
        <f>IF($B25="","",MIN($S$9,I25)+MIN(MAX(0,'Debt Payoff'!$D$24-SUM(Q25:R25)-SUMPRODUCT((I25:P25&lt;$S$9:$Z$9)*I25:P25+(I25:P25&gt;=$S$9:$Z$9)*$S$9:$Z$9)),I25-MIN($S$9,I25)))</f>
        <v>0</v>
      </c>
      <c r="T25" s="33">
        <f>IF($B25="","",MIN($T$9,J25)+MIN(MAX(0,'Debt Payoff'!$D$24-SUM(Q25:S25)-SUMPRODUCT((J25:P25&lt;$T$9:$Z$9)*J25:P25+(J25:P25&gt;=$T$9:$Z$9)*$T$9:$Z$9)),J25-MIN($T$9,J25)))</f>
        <v>0</v>
      </c>
      <c r="U25" s="33">
        <f>IF($B25="","",MIN($U$9,K25)+MIN(MAX(0,'Debt Payoff'!$D$24-SUM(Q25:T25)-SUMPRODUCT((K25:P25&lt;$U$9:$Z$9)*K25:P25+(K25:P25&gt;=$U$9:$Z$9)*$U$9:$Z$9)),K25-MIN($U$9,K25)))</f>
        <v>0</v>
      </c>
      <c r="V25" s="33">
        <f>IF($B25="","",MIN($V$9,L25)+MIN(MAX(0,'Debt Payoff'!$D$24-SUM(Q25:U25)-SUMPRODUCT((L25:P25&lt;$V$9:$Z$9)*L25:P25+(L25:P25&gt;=$V$9:$Z$9)*$V$9:$Z$9)),L25-MIN($V$9,L25)))</f>
        <v>0</v>
      </c>
      <c r="W25" s="33">
        <f>IF($B25="","",MIN($W$9,M25)+MIN(MAX(0,'Debt Payoff'!$D$24-SUM(Q25:V25)-SUMPRODUCT((M25:P25&lt;$W$9:$Z$9)*M25:P25+(M25:P25&gt;=$W$9:$Z$9)*$W$9:$Z$9)),M25-MIN($W$9,M25)))</f>
        <v>0</v>
      </c>
      <c r="X25" s="33">
        <f>IF($B25="","",MIN($X$9,N25)+MIN(MAX(0,'Debt Payoff'!$D$24-SUM(Q25:W25)-SUMPRODUCT((N25:P25&lt;$X$9:$Z$9)*N25:P25+(N25:P25&gt;=$X$9:$Z$9)*$X$9:$Z$9)),N25-MIN($X$9,N25)))</f>
        <v>0</v>
      </c>
      <c r="Y25" s="33">
        <f>IF($B25="","",MIN($Y$9,O25)+MIN(MAX(0,'Debt Payoff'!$D$24-SUM(Q25:X25)-SUMPRODUCT((O25:P25&lt;$Y$9:$Z$9)*O25:P25+(O25:P25&gt;=$Y$9:$Z$9)*$Y$9:$Z$9)),O25-MIN($Y$9,O25)))</f>
        <v>0</v>
      </c>
      <c r="Z25" s="33">
        <f>IF($B25="","",MIN($Z$9,P25)+MIN(MAX(0,'Debt Payoff'!$D$24-SUM(Q25:Y25)-SUMPRODUCT((P25:P25&lt;$Z$9:$Z$9)*P25:P25+(P25:P25&gt;=$Z$9:$Z$9)*$Z$9:$Z$9)),P25-MIN($Z$9,P25)))</f>
        <v>0</v>
      </c>
      <c r="AA25" s="33">
        <f>IF($B25="","",ROUND(G25-Q25,2))</f>
        <v>0</v>
      </c>
      <c r="AB25" s="33">
        <f>IF($B25="","",ROUND(H25-R25,2))</f>
        <v>0</v>
      </c>
      <c r="AC25" s="33">
        <f>IF($B25="","",ROUND(I25-S25,2))</f>
        <v>0</v>
      </c>
      <c r="AD25" s="33">
        <f>IF($B25="","",ROUND(J25-T25,2))</f>
        <v>0</v>
      </c>
      <c r="AE25" s="33">
        <f>IF($B25="","",ROUND(K25-U25,2))</f>
        <v>0</v>
      </c>
      <c r="AF25" s="33">
        <f>IF($B25="","",ROUND(L25-V25,2))</f>
        <v>0</v>
      </c>
      <c r="AG25" s="33">
        <f>IF($B25="","",ROUND(M25-W25,2))</f>
        <v>0</v>
      </c>
      <c r="AH25" s="33">
        <f>IF($B25="","",ROUND(N25-X25,2))</f>
        <v>0</v>
      </c>
      <c r="AI25" s="33">
        <f>IF($B25="","",ROUND(O25-Y25,2))</f>
        <v>0</v>
      </c>
      <c r="AJ25" s="33">
        <f>IF($B25="","",ROUND(P25-Z25,2))</f>
        <v>0</v>
      </c>
    </row>
    <row r="26" spans="2:36">
      <c r="B26" s="15">
        <f>IF(B25="","",IF(F25&gt;0.005,B25+1,""))</f>
        <v>0</v>
      </c>
      <c r="C26" s="46">
        <f>IF($B26="","",EDATE('Debt Payoff'!$D$23,$B26-1))</f>
        <v>0</v>
      </c>
      <c r="D26" s="47">
        <f>IF($B26="","",SUM(Q26:Z26))</f>
        <v>0</v>
      </c>
      <c r="E26" s="48">
        <f>IF($B26="","",SUM(G26:P26)-F25)</f>
        <v>0</v>
      </c>
      <c r="F26" s="47">
        <f>IF($B26="","",SUM(AA26:AJ26))</f>
        <v>0</v>
      </c>
      <c r="G26" s="48">
        <f>IF($B26="","",ROUND(N(AA25)*(1+$Q$8/12),2))</f>
        <v>0</v>
      </c>
      <c r="H26" s="48">
        <f>IF($B26="","",ROUND(N(AB25)*(1+$R$8/12),2))</f>
        <v>0</v>
      </c>
      <c r="I26" s="48">
        <f>IF($B26="","",ROUND(N(AC25)*(1+$S$8/12),2))</f>
        <v>0</v>
      </c>
      <c r="J26" s="48">
        <f>IF($B26="","",ROUND(N(AD25)*(1+$T$8/12),2))</f>
        <v>0</v>
      </c>
      <c r="K26" s="48">
        <f>IF($B26="","",ROUND(N(AE25)*(1+$U$8/12),2))</f>
        <v>0</v>
      </c>
      <c r="L26" s="48">
        <f>IF($B26="","",ROUND(N(AF25)*(1+$V$8/12),2))</f>
        <v>0</v>
      </c>
      <c r="M26" s="48">
        <f>IF($B26="","",ROUND(N(AG25)*(1+$W$8/12),2))</f>
        <v>0</v>
      </c>
      <c r="N26" s="48">
        <f>IF($B26="","",ROUND(N(AH25)*(1+$X$8/12),2))</f>
        <v>0</v>
      </c>
      <c r="O26" s="48">
        <f>IF($B26="","",ROUND(N(AI25)*(1+$Y$8/12),2))</f>
        <v>0</v>
      </c>
      <c r="P26" s="48">
        <f>IF($B26="","",ROUND(N(AJ25)*(1+$Z$8/12),2))</f>
        <v>0</v>
      </c>
      <c r="Q26" s="33">
        <f>IF($B26="","",MIN($Q$9,G26)+MIN(MAX(0,'Debt Payoff'!$D$24-0-SUMPRODUCT((G26:P26&lt;$Q$9:$Z$9)*G26:P26+(G26:P26&gt;=$Q$9:$Z$9)*$Q$9:$Z$9)),G26-MIN($Q$9,G26)))</f>
        <v>0</v>
      </c>
      <c r="R26" s="33">
        <f>IF($B26="","",MIN($R$9,H26)+MIN(MAX(0,'Debt Payoff'!$D$24-SUM(Q26:Q26)-SUMPRODUCT((H26:P26&lt;$R$9:$Z$9)*H26:P26+(H26:P26&gt;=$R$9:$Z$9)*$R$9:$Z$9)),H26-MIN($R$9,H26)))</f>
        <v>0</v>
      </c>
      <c r="S26" s="33">
        <f>IF($B26="","",MIN($S$9,I26)+MIN(MAX(0,'Debt Payoff'!$D$24-SUM(Q26:R26)-SUMPRODUCT((I26:P26&lt;$S$9:$Z$9)*I26:P26+(I26:P26&gt;=$S$9:$Z$9)*$S$9:$Z$9)),I26-MIN($S$9,I26)))</f>
        <v>0</v>
      </c>
      <c r="T26" s="33">
        <f>IF($B26="","",MIN($T$9,J26)+MIN(MAX(0,'Debt Payoff'!$D$24-SUM(Q26:S26)-SUMPRODUCT((J26:P26&lt;$T$9:$Z$9)*J26:P26+(J26:P26&gt;=$T$9:$Z$9)*$T$9:$Z$9)),J26-MIN($T$9,J26)))</f>
        <v>0</v>
      </c>
      <c r="U26" s="33">
        <f>IF($B26="","",MIN($U$9,K26)+MIN(MAX(0,'Debt Payoff'!$D$24-SUM(Q26:T26)-SUMPRODUCT((K26:P26&lt;$U$9:$Z$9)*K26:P26+(K26:P26&gt;=$U$9:$Z$9)*$U$9:$Z$9)),K26-MIN($U$9,K26)))</f>
        <v>0</v>
      </c>
      <c r="V26" s="33">
        <f>IF($B26="","",MIN($V$9,L26)+MIN(MAX(0,'Debt Payoff'!$D$24-SUM(Q26:U26)-SUMPRODUCT((L26:P26&lt;$V$9:$Z$9)*L26:P26+(L26:P26&gt;=$V$9:$Z$9)*$V$9:$Z$9)),L26-MIN($V$9,L26)))</f>
        <v>0</v>
      </c>
      <c r="W26" s="33">
        <f>IF($B26="","",MIN($W$9,M26)+MIN(MAX(0,'Debt Payoff'!$D$24-SUM(Q26:V26)-SUMPRODUCT((M26:P26&lt;$W$9:$Z$9)*M26:P26+(M26:P26&gt;=$W$9:$Z$9)*$W$9:$Z$9)),M26-MIN($W$9,M26)))</f>
        <v>0</v>
      </c>
      <c r="X26" s="33">
        <f>IF($B26="","",MIN($X$9,N26)+MIN(MAX(0,'Debt Payoff'!$D$24-SUM(Q26:W26)-SUMPRODUCT((N26:P26&lt;$X$9:$Z$9)*N26:P26+(N26:P26&gt;=$X$9:$Z$9)*$X$9:$Z$9)),N26-MIN($X$9,N26)))</f>
        <v>0</v>
      </c>
      <c r="Y26" s="33">
        <f>IF($B26="","",MIN($Y$9,O26)+MIN(MAX(0,'Debt Payoff'!$D$24-SUM(Q26:X26)-SUMPRODUCT((O26:P26&lt;$Y$9:$Z$9)*O26:P26+(O26:P26&gt;=$Y$9:$Z$9)*$Y$9:$Z$9)),O26-MIN($Y$9,O26)))</f>
        <v>0</v>
      </c>
      <c r="Z26" s="33">
        <f>IF($B26="","",MIN($Z$9,P26)+MIN(MAX(0,'Debt Payoff'!$D$24-SUM(Q26:Y26)-SUMPRODUCT((P26:P26&lt;$Z$9:$Z$9)*P26:P26+(P26:P26&gt;=$Z$9:$Z$9)*$Z$9:$Z$9)),P26-MIN($Z$9,P26)))</f>
        <v>0</v>
      </c>
      <c r="AA26" s="33">
        <f>IF($B26="","",ROUND(G26-Q26,2))</f>
        <v>0</v>
      </c>
      <c r="AB26" s="33">
        <f>IF($B26="","",ROUND(H26-R26,2))</f>
        <v>0</v>
      </c>
      <c r="AC26" s="33">
        <f>IF($B26="","",ROUND(I26-S26,2))</f>
        <v>0</v>
      </c>
      <c r="AD26" s="33">
        <f>IF($B26="","",ROUND(J26-T26,2))</f>
        <v>0</v>
      </c>
      <c r="AE26" s="33">
        <f>IF($B26="","",ROUND(K26-U26,2))</f>
        <v>0</v>
      </c>
      <c r="AF26" s="33">
        <f>IF($B26="","",ROUND(L26-V26,2))</f>
        <v>0</v>
      </c>
      <c r="AG26" s="33">
        <f>IF($B26="","",ROUND(M26-W26,2))</f>
        <v>0</v>
      </c>
      <c r="AH26" s="33">
        <f>IF($B26="","",ROUND(N26-X26,2))</f>
        <v>0</v>
      </c>
      <c r="AI26" s="33">
        <f>IF($B26="","",ROUND(O26-Y26,2))</f>
        <v>0</v>
      </c>
      <c r="AJ26" s="33">
        <f>IF($B26="","",ROUND(P26-Z26,2))</f>
        <v>0</v>
      </c>
    </row>
    <row r="27" spans="2:36">
      <c r="B27" s="15">
        <f>IF(B26="","",IF(F26&gt;0.005,B26+1,""))</f>
        <v>0</v>
      </c>
      <c r="C27" s="46">
        <f>IF($B27="","",EDATE('Debt Payoff'!$D$23,$B27-1))</f>
        <v>0</v>
      </c>
      <c r="D27" s="47">
        <f>IF($B27="","",SUM(Q27:Z27))</f>
        <v>0</v>
      </c>
      <c r="E27" s="48">
        <f>IF($B27="","",SUM(G27:P27)-F26)</f>
        <v>0</v>
      </c>
      <c r="F27" s="47">
        <f>IF($B27="","",SUM(AA27:AJ27))</f>
        <v>0</v>
      </c>
      <c r="G27" s="48">
        <f>IF($B27="","",ROUND(N(AA26)*(1+$Q$8/12),2))</f>
        <v>0</v>
      </c>
      <c r="H27" s="48">
        <f>IF($B27="","",ROUND(N(AB26)*(1+$R$8/12),2))</f>
        <v>0</v>
      </c>
      <c r="I27" s="48">
        <f>IF($B27="","",ROUND(N(AC26)*(1+$S$8/12),2))</f>
        <v>0</v>
      </c>
      <c r="J27" s="48">
        <f>IF($B27="","",ROUND(N(AD26)*(1+$T$8/12),2))</f>
        <v>0</v>
      </c>
      <c r="K27" s="48">
        <f>IF($B27="","",ROUND(N(AE26)*(1+$U$8/12),2))</f>
        <v>0</v>
      </c>
      <c r="L27" s="48">
        <f>IF($B27="","",ROUND(N(AF26)*(1+$V$8/12),2))</f>
        <v>0</v>
      </c>
      <c r="M27" s="48">
        <f>IF($B27="","",ROUND(N(AG26)*(1+$W$8/12),2))</f>
        <v>0</v>
      </c>
      <c r="N27" s="48">
        <f>IF($B27="","",ROUND(N(AH26)*(1+$X$8/12),2))</f>
        <v>0</v>
      </c>
      <c r="O27" s="48">
        <f>IF($B27="","",ROUND(N(AI26)*(1+$Y$8/12),2))</f>
        <v>0</v>
      </c>
      <c r="P27" s="48">
        <f>IF($B27="","",ROUND(N(AJ26)*(1+$Z$8/12),2))</f>
        <v>0</v>
      </c>
      <c r="Q27" s="33">
        <f>IF($B27="","",MIN($Q$9,G27)+MIN(MAX(0,'Debt Payoff'!$D$24-0-SUMPRODUCT((G27:P27&lt;$Q$9:$Z$9)*G27:P27+(G27:P27&gt;=$Q$9:$Z$9)*$Q$9:$Z$9)),G27-MIN($Q$9,G27)))</f>
        <v>0</v>
      </c>
      <c r="R27" s="33">
        <f>IF($B27="","",MIN($R$9,H27)+MIN(MAX(0,'Debt Payoff'!$D$24-SUM(Q27:Q27)-SUMPRODUCT((H27:P27&lt;$R$9:$Z$9)*H27:P27+(H27:P27&gt;=$R$9:$Z$9)*$R$9:$Z$9)),H27-MIN($R$9,H27)))</f>
        <v>0</v>
      </c>
      <c r="S27" s="33">
        <f>IF($B27="","",MIN($S$9,I27)+MIN(MAX(0,'Debt Payoff'!$D$24-SUM(Q27:R27)-SUMPRODUCT((I27:P27&lt;$S$9:$Z$9)*I27:P27+(I27:P27&gt;=$S$9:$Z$9)*$S$9:$Z$9)),I27-MIN($S$9,I27)))</f>
        <v>0</v>
      </c>
      <c r="T27" s="33">
        <f>IF($B27="","",MIN($T$9,J27)+MIN(MAX(0,'Debt Payoff'!$D$24-SUM(Q27:S27)-SUMPRODUCT((J27:P27&lt;$T$9:$Z$9)*J27:P27+(J27:P27&gt;=$T$9:$Z$9)*$T$9:$Z$9)),J27-MIN($T$9,J27)))</f>
        <v>0</v>
      </c>
      <c r="U27" s="33">
        <f>IF($B27="","",MIN($U$9,K27)+MIN(MAX(0,'Debt Payoff'!$D$24-SUM(Q27:T27)-SUMPRODUCT((K27:P27&lt;$U$9:$Z$9)*K27:P27+(K27:P27&gt;=$U$9:$Z$9)*$U$9:$Z$9)),K27-MIN($U$9,K27)))</f>
        <v>0</v>
      </c>
      <c r="V27" s="33">
        <f>IF($B27="","",MIN($V$9,L27)+MIN(MAX(0,'Debt Payoff'!$D$24-SUM(Q27:U27)-SUMPRODUCT((L27:P27&lt;$V$9:$Z$9)*L27:P27+(L27:P27&gt;=$V$9:$Z$9)*$V$9:$Z$9)),L27-MIN($V$9,L27)))</f>
        <v>0</v>
      </c>
      <c r="W27" s="33">
        <f>IF($B27="","",MIN($W$9,M27)+MIN(MAX(0,'Debt Payoff'!$D$24-SUM(Q27:V27)-SUMPRODUCT((M27:P27&lt;$W$9:$Z$9)*M27:P27+(M27:P27&gt;=$W$9:$Z$9)*$W$9:$Z$9)),M27-MIN($W$9,M27)))</f>
        <v>0</v>
      </c>
      <c r="X27" s="33">
        <f>IF($B27="","",MIN($X$9,N27)+MIN(MAX(0,'Debt Payoff'!$D$24-SUM(Q27:W27)-SUMPRODUCT((N27:P27&lt;$X$9:$Z$9)*N27:P27+(N27:P27&gt;=$X$9:$Z$9)*$X$9:$Z$9)),N27-MIN($X$9,N27)))</f>
        <v>0</v>
      </c>
      <c r="Y27" s="33">
        <f>IF($B27="","",MIN($Y$9,O27)+MIN(MAX(0,'Debt Payoff'!$D$24-SUM(Q27:X27)-SUMPRODUCT((O27:P27&lt;$Y$9:$Z$9)*O27:P27+(O27:P27&gt;=$Y$9:$Z$9)*$Y$9:$Z$9)),O27-MIN($Y$9,O27)))</f>
        <v>0</v>
      </c>
      <c r="Z27" s="33">
        <f>IF($B27="","",MIN($Z$9,P27)+MIN(MAX(0,'Debt Payoff'!$D$24-SUM(Q27:Y27)-SUMPRODUCT((P27:P27&lt;$Z$9:$Z$9)*P27:P27+(P27:P27&gt;=$Z$9:$Z$9)*$Z$9:$Z$9)),P27-MIN($Z$9,P27)))</f>
        <v>0</v>
      </c>
      <c r="AA27" s="33">
        <f>IF($B27="","",ROUND(G27-Q27,2))</f>
        <v>0</v>
      </c>
      <c r="AB27" s="33">
        <f>IF($B27="","",ROUND(H27-R27,2))</f>
        <v>0</v>
      </c>
      <c r="AC27" s="33">
        <f>IF($B27="","",ROUND(I27-S27,2))</f>
        <v>0</v>
      </c>
      <c r="AD27" s="33">
        <f>IF($B27="","",ROUND(J27-T27,2))</f>
        <v>0</v>
      </c>
      <c r="AE27" s="33">
        <f>IF($B27="","",ROUND(K27-U27,2))</f>
        <v>0</v>
      </c>
      <c r="AF27" s="33">
        <f>IF($B27="","",ROUND(L27-V27,2))</f>
        <v>0</v>
      </c>
      <c r="AG27" s="33">
        <f>IF($B27="","",ROUND(M27-W27,2))</f>
        <v>0</v>
      </c>
      <c r="AH27" s="33">
        <f>IF($B27="","",ROUND(N27-X27,2))</f>
        <v>0</v>
      </c>
      <c r="AI27" s="33">
        <f>IF($B27="","",ROUND(O27-Y27,2))</f>
        <v>0</v>
      </c>
      <c r="AJ27" s="33">
        <f>IF($B27="","",ROUND(P27-Z27,2))</f>
        <v>0</v>
      </c>
    </row>
    <row r="28" spans="2:36">
      <c r="B28" s="15">
        <f>IF(B27="","",IF(F27&gt;0.005,B27+1,""))</f>
        <v>0</v>
      </c>
      <c r="C28" s="46">
        <f>IF($B28="","",EDATE('Debt Payoff'!$D$23,$B28-1))</f>
        <v>0</v>
      </c>
      <c r="D28" s="47">
        <f>IF($B28="","",SUM(Q28:Z28))</f>
        <v>0</v>
      </c>
      <c r="E28" s="48">
        <f>IF($B28="","",SUM(G28:P28)-F27)</f>
        <v>0</v>
      </c>
      <c r="F28" s="47">
        <f>IF($B28="","",SUM(AA28:AJ28))</f>
        <v>0</v>
      </c>
      <c r="G28" s="48">
        <f>IF($B28="","",ROUND(N(AA27)*(1+$Q$8/12),2))</f>
        <v>0</v>
      </c>
      <c r="H28" s="48">
        <f>IF($B28="","",ROUND(N(AB27)*(1+$R$8/12),2))</f>
        <v>0</v>
      </c>
      <c r="I28" s="48">
        <f>IF($B28="","",ROUND(N(AC27)*(1+$S$8/12),2))</f>
        <v>0</v>
      </c>
      <c r="J28" s="48">
        <f>IF($B28="","",ROUND(N(AD27)*(1+$T$8/12),2))</f>
        <v>0</v>
      </c>
      <c r="K28" s="48">
        <f>IF($B28="","",ROUND(N(AE27)*(1+$U$8/12),2))</f>
        <v>0</v>
      </c>
      <c r="L28" s="48">
        <f>IF($B28="","",ROUND(N(AF27)*(1+$V$8/12),2))</f>
        <v>0</v>
      </c>
      <c r="M28" s="48">
        <f>IF($B28="","",ROUND(N(AG27)*(1+$W$8/12),2))</f>
        <v>0</v>
      </c>
      <c r="N28" s="48">
        <f>IF($B28="","",ROUND(N(AH27)*(1+$X$8/12),2))</f>
        <v>0</v>
      </c>
      <c r="O28" s="48">
        <f>IF($B28="","",ROUND(N(AI27)*(1+$Y$8/12),2))</f>
        <v>0</v>
      </c>
      <c r="P28" s="48">
        <f>IF($B28="","",ROUND(N(AJ27)*(1+$Z$8/12),2))</f>
        <v>0</v>
      </c>
      <c r="Q28" s="33">
        <f>IF($B28="","",MIN($Q$9,G28)+MIN(MAX(0,'Debt Payoff'!$D$24-0-SUMPRODUCT((G28:P28&lt;$Q$9:$Z$9)*G28:P28+(G28:P28&gt;=$Q$9:$Z$9)*$Q$9:$Z$9)),G28-MIN($Q$9,G28)))</f>
        <v>0</v>
      </c>
      <c r="R28" s="33">
        <f>IF($B28="","",MIN($R$9,H28)+MIN(MAX(0,'Debt Payoff'!$D$24-SUM(Q28:Q28)-SUMPRODUCT((H28:P28&lt;$R$9:$Z$9)*H28:P28+(H28:P28&gt;=$R$9:$Z$9)*$R$9:$Z$9)),H28-MIN($R$9,H28)))</f>
        <v>0</v>
      </c>
      <c r="S28" s="33">
        <f>IF($B28="","",MIN($S$9,I28)+MIN(MAX(0,'Debt Payoff'!$D$24-SUM(Q28:R28)-SUMPRODUCT((I28:P28&lt;$S$9:$Z$9)*I28:P28+(I28:P28&gt;=$S$9:$Z$9)*$S$9:$Z$9)),I28-MIN($S$9,I28)))</f>
        <v>0</v>
      </c>
      <c r="T28" s="33">
        <f>IF($B28="","",MIN($T$9,J28)+MIN(MAX(0,'Debt Payoff'!$D$24-SUM(Q28:S28)-SUMPRODUCT((J28:P28&lt;$T$9:$Z$9)*J28:P28+(J28:P28&gt;=$T$9:$Z$9)*$T$9:$Z$9)),J28-MIN($T$9,J28)))</f>
        <v>0</v>
      </c>
      <c r="U28" s="33">
        <f>IF($B28="","",MIN($U$9,K28)+MIN(MAX(0,'Debt Payoff'!$D$24-SUM(Q28:T28)-SUMPRODUCT((K28:P28&lt;$U$9:$Z$9)*K28:P28+(K28:P28&gt;=$U$9:$Z$9)*$U$9:$Z$9)),K28-MIN($U$9,K28)))</f>
        <v>0</v>
      </c>
      <c r="V28" s="33">
        <f>IF($B28="","",MIN($V$9,L28)+MIN(MAX(0,'Debt Payoff'!$D$24-SUM(Q28:U28)-SUMPRODUCT((L28:P28&lt;$V$9:$Z$9)*L28:P28+(L28:P28&gt;=$V$9:$Z$9)*$V$9:$Z$9)),L28-MIN($V$9,L28)))</f>
        <v>0</v>
      </c>
      <c r="W28" s="33">
        <f>IF($B28="","",MIN($W$9,M28)+MIN(MAX(0,'Debt Payoff'!$D$24-SUM(Q28:V28)-SUMPRODUCT((M28:P28&lt;$W$9:$Z$9)*M28:P28+(M28:P28&gt;=$W$9:$Z$9)*$W$9:$Z$9)),M28-MIN($W$9,M28)))</f>
        <v>0</v>
      </c>
      <c r="X28" s="33">
        <f>IF($B28="","",MIN($X$9,N28)+MIN(MAX(0,'Debt Payoff'!$D$24-SUM(Q28:W28)-SUMPRODUCT((N28:P28&lt;$X$9:$Z$9)*N28:P28+(N28:P28&gt;=$X$9:$Z$9)*$X$9:$Z$9)),N28-MIN($X$9,N28)))</f>
        <v>0</v>
      </c>
      <c r="Y28" s="33">
        <f>IF($B28="","",MIN($Y$9,O28)+MIN(MAX(0,'Debt Payoff'!$D$24-SUM(Q28:X28)-SUMPRODUCT((O28:P28&lt;$Y$9:$Z$9)*O28:P28+(O28:P28&gt;=$Y$9:$Z$9)*$Y$9:$Z$9)),O28-MIN($Y$9,O28)))</f>
        <v>0</v>
      </c>
      <c r="Z28" s="33">
        <f>IF($B28="","",MIN($Z$9,P28)+MIN(MAX(0,'Debt Payoff'!$D$24-SUM(Q28:Y28)-SUMPRODUCT((P28:P28&lt;$Z$9:$Z$9)*P28:P28+(P28:P28&gt;=$Z$9:$Z$9)*$Z$9:$Z$9)),P28-MIN($Z$9,P28)))</f>
        <v>0</v>
      </c>
      <c r="AA28" s="33">
        <f>IF($B28="","",ROUND(G28-Q28,2))</f>
        <v>0</v>
      </c>
      <c r="AB28" s="33">
        <f>IF($B28="","",ROUND(H28-R28,2))</f>
        <v>0</v>
      </c>
      <c r="AC28" s="33">
        <f>IF($B28="","",ROUND(I28-S28,2))</f>
        <v>0</v>
      </c>
      <c r="AD28" s="33">
        <f>IF($B28="","",ROUND(J28-T28,2))</f>
        <v>0</v>
      </c>
      <c r="AE28" s="33">
        <f>IF($B28="","",ROUND(K28-U28,2))</f>
        <v>0</v>
      </c>
      <c r="AF28" s="33">
        <f>IF($B28="","",ROUND(L28-V28,2))</f>
        <v>0</v>
      </c>
      <c r="AG28" s="33">
        <f>IF($B28="","",ROUND(M28-W28,2))</f>
        <v>0</v>
      </c>
      <c r="AH28" s="33">
        <f>IF($B28="","",ROUND(N28-X28,2))</f>
        <v>0</v>
      </c>
      <c r="AI28" s="33">
        <f>IF($B28="","",ROUND(O28-Y28,2))</f>
        <v>0</v>
      </c>
      <c r="AJ28" s="33">
        <f>IF($B28="","",ROUND(P28-Z28,2))</f>
        <v>0</v>
      </c>
    </row>
    <row r="29" spans="2:36">
      <c r="B29" s="15">
        <f>IF(B28="","",IF(F28&gt;0.005,B28+1,""))</f>
        <v>0</v>
      </c>
      <c r="C29" s="46">
        <f>IF($B29="","",EDATE('Debt Payoff'!$D$23,$B29-1))</f>
        <v>0</v>
      </c>
      <c r="D29" s="47">
        <f>IF($B29="","",SUM(Q29:Z29))</f>
        <v>0</v>
      </c>
      <c r="E29" s="48">
        <f>IF($B29="","",SUM(G29:P29)-F28)</f>
        <v>0</v>
      </c>
      <c r="F29" s="47">
        <f>IF($B29="","",SUM(AA29:AJ29))</f>
        <v>0</v>
      </c>
      <c r="G29" s="48">
        <f>IF($B29="","",ROUND(N(AA28)*(1+$Q$8/12),2))</f>
        <v>0</v>
      </c>
      <c r="H29" s="48">
        <f>IF($B29="","",ROUND(N(AB28)*(1+$R$8/12),2))</f>
        <v>0</v>
      </c>
      <c r="I29" s="48">
        <f>IF($B29="","",ROUND(N(AC28)*(1+$S$8/12),2))</f>
        <v>0</v>
      </c>
      <c r="J29" s="48">
        <f>IF($B29="","",ROUND(N(AD28)*(1+$T$8/12),2))</f>
        <v>0</v>
      </c>
      <c r="K29" s="48">
        <f>IF($B29="","",ROUND(N(AE28)*(1+$U$8/12),2))</f>
        <v>0</v>
      </c>
      <c r="L29" s="48">
        <f>IF($B29="","",ROUND(N(AF28)*(1+$V$8/12),2))</f>
        <v>0</v>
      </c>
      <c r="M29" s="48">
        <f>IF($B29="","",ROUND(N(AG28)*(1+$W$8/12),2))</f>
        <v>0</v>
      </c>
      <c r="N29" s="48">
        <f>IF($B29="","",ROUND(N(AH28)*(1+$X$8/12),2))</f>
        <v>0</v>
      </c>
      <c r="O29" s="48">
        <f>IF($B29="","",ROUND(N(AI28)*(1+$Y$8/12),2))</f>
        <v>0</v>
      </c>
      <c r="P29" s="48">
        <f>IF($B29="","",ROUND(N(AJ28)*(1+$Z$8/12),2))</f>
        <v>0</v>
      </c>
      <c r="Q29" s="33">
        <f>IF($B29="","",MIN($Q$9,G29)+MIN(MAX(0,'Debt Payoff'!$D$24-0-SUMPRODUCT((G29:P29&lt;$Q$9:$Z$9)*G29:P29+(G29:P29&gt;=$Q$9:$Z$9)*$Q$9:$Z$9)),G29-MIN($Q$9,G29)))</f>
        <v>0</v>
      </c>
      <c r="R29" s="33">
        <f>IF($B29="","",MIN($R$9,H29)+MIN(MAX(0,'Debt Payoff'!$D$24-SUM(Q29:Q29)-SUMPRODUCT((H29:P29&lt;$R$9:$Z$9)*H29:P29+(H29:P29&gt;=$R$9:$Z$9)*$R$9:$Z$9)),H29-MIN($R$9,H29)))</f>
        <v>0</v>
      </c>
      <c r="S29" s="33">
        <f>IF($B29="","",MIN($S$9,I29)+MIN(MAX(0,'Debt Payoff'!$D$24-SUM(Q29:R29)-SUMPRODUCT((I29:P29&lt;$S$9:$Z$9)*I29:P29+(I29:P29&gt;=$S$9:$Z$9)*$S$9:$Z$9)),I29-MIN($S$9,I29)))</f>
        <v>0</v>
      </c>
      <c r="T29" s="33">
        <f>IF($B29="","",MIN($T$9,J29)+MIN(MAX(0,'Debt Payoff'!$D$24-SUM(Q29:S29)-SUMPRODUCT((J29:P29&lt;$T$9:$Z$9)*J29:P29+(J29:P29&gt;=$T$9:$Z$9)*$T$9:$Z$9)),J29-MIN($T$9,J29)))</f>
        <v>0</v>
      </c>
      <c r="U29" s="33">
        <f>IF($B29="","",MIN($U$9,K29)+MIN(MAX(0,'Debt Payoff'!$D$24-SUM(Q29:T29)-SUMPRODUCT((K29:P29&lt;$U$9:$Z$9)*K29:P29+(K29:P29&gt;=$U$9:$Z$9)*$U$9:$Z$9)),K29-MIN($U$9,K29)))</f>
        <v>0</v>
      </c>
      <c r="V29" s="33">
        <f>IF($B29="","",MIN($V$9,L29)+MIN(MAX(0,'Debt Payoff'!$D$24-SUM(Q29:U29)-SUMPRODUCT((L29:P29&lt;$V$9:$Z$9)*L29:P29+(L29:P29&gt;=$V$9:$Z$9)*$V$9:$Z$9)),L29-MIN($V$9,L29)))</f>
        <v>0</v>
      </c>
      <c r="W29" s="33">
        <f>IF($B29="","",MIN($W$9,M29)+MIN(MAX(0,'Debt Payoff'!$D$24-SUM(Q29:V29)-SUMPRODUCT((M29:P29&lt;$W$9:$Z$9)*M29:P29+(M29:P29&gt;=$W$9:$Z$9)*$W$9:$Z$9)),M29-MIN($W$9,M29)))</f>
        <v>0</v>
      </c>
      <c r="X29" s="33">
        <f>IF($B29="","",MIN($X$9,N29)+MIN(MAX(0,'Debt Payoff'!$D$24-SUM(Q29:W29)-SUMPRODUCT((N29:P29&lt;$X$9:$Z$9)*N29:P29+(N29:P29&gt;=$X$9:$Z$9)*$X$9:$Z$9)),N29-MIN($X$9,N29)))</f>
        <v>0</v>
      </c>
      <c r="Y29" s="33">
        <f>IF($B29="","",MIN($Y$9,O29)+MIN(MAX(0,'Debt Payoff'!$D$24-SUM(Q29:X29)-SUMPRODUCT((O29:P29&lt;$Y$9:$Z$9)*O29:P29+(O29:P29&gt;=$Y$9:$Z$9)*$Y$9:$Z$9)),O29-MIN($Y$9,O29)))</f>
        <v>0</v>
      </c>
      <c r="Z29" s="33">
        <f>IF($B29="","",MIN($Z$9,P29)+MIN(MAX(0,'Debt Payoff'!$D$24-SUM(Q29:Y29)-SUMPRODUCT((P29:P29&lt;$Z$9:$Z$9)*P29:P29+(P29:P29&gt;=$Z$9:$Z$9)*$Z$9:$Z$9)),P29-MIN($Z$9,P29)))</f>
        <v>0</v>
      </c>
      <c r="AA29" s="33">
        <f>IF($B29="","",ROUND(G29-Q29,2))</f>
        <v>0</v>
      </c>
      <c r="AB29" s="33">
        <f>IF($B29="","",ROUND(H29-R29,2))</f>
        <v>0</v>
      </c>
      <c r="AC29" s="33">
        <f>IF($B29="","",ROUND(I29-S29,2))</f>
        <v>0</v>
      </c>
      <c r="AD29" s="33">
        <f>IF($B29="","",ROUND(J29-T29,2))</f>
        <v>0</v>
      </c>
      <c r="AE29" s="33">
        <f>IF($B29="","",ROUND(K29-U29,2))</f>
        <v>0</v>
      </c>
      <c r="AF29" s="33">
        <f>IF($B29="","",ROUND(L29-V29,2))</f>
        <v>0</v>
      </c>
      <c r="AG29" s="33">
        <f>IF($B29="","",ROUND(M29-W29,2))</f>
        <v>0</v>
      </c>
      <c r="AH29" s="33">
        <f>IF($B29="","",ROUND(N29-X29,2))</f>
        <v>0</v>
      </c>
      <c r="AI29" s="33">
        <f>IF($B29="","",ROUND(O29-Y29,2))</f>
        <v>0</v>
      </c>
      <c r="AJ29" s="33">
        <f>IF($B29="","",ROUND(P29-Z29,2))</f>
        <v>0</v>
      </c>
    </row>
    <row r="30" spans="2:36">
      <c r="B30" s="15">
        <f>IF(B29="","",IF(F29&gt;0.005,B29+1,""))</f>
        <v>0</v>
      </c>
      <c r="C30" s="46">
        <f>IF($B30="","",EDATE('Debt Payoff'!$D$23,$B30-1))</f>
        <v>0</v>
      </c>
      <c r="D30" s="47">
        <f>IF($B30="","",SUM(Q30:Z30))</f>
        <v>0</v>
      </c>
      <c r="E30" s="48">
        <f>IF($B30="","",SUM(G30:P30)-F29)</f>
        <v>0</v>
      </c>
      <c r="F30" s="47">
        <f>IF($B30="","",SUM(AA30:AJ30))</f>
        <v>0</v>
      </c>
      <c r="G30" s="48">
        <f>IF($B30="","",ROUND(N(AA29)*(1+$Q$8/12),2))</f>
        <v>0</v>
      </c>
      <c r="H30" s="48">
        <f>IF($B30="","",ROUND(N(AB29)*(1+$R$8/12),2))</f>
        <v>0</v>
      </c>
      <c r="I30" s="48">
        <f>IF($B30="","",ROUND(N(AC29)*(1+$S$8/12),2))</f>
        <v>0</v>
      </c>
      <c r="J30" s="48">
        <f>IF($B30="","",ROUND(N(AD29)*(1+$T$8/12),2))</f>
        <v>0</v>
      </c>
      <c r="K30" s="48">
        <f>IF($B30="","",ROUND(N(AE29)*(1+$U$8/12),2))</f>
        <v>0</v>
      </c>
      <c r="L30" s="48">
        <f>IF($B30="","",ROUND(N(AF29)*(1+$V$8/12),2))</f>
        <v>0</v>
      </c>
      <c r="M30" s="48">
        <f>IF($B30="","",ROUND(N(AG29)*(1+$W$8/12),2))</f>
        <v>0</v>
      </c>
      <c r="N30" s="48">
        <f>IF($B30="","",ROUND(N(AH29)*(1+$X$8/12),2))</f>
        <v>0</v>
      </c>
      <c r="O30" s="48">
        <f>IF($B30="","",ROUND(N(AI29)*(1+$Y$8/12),2))</f>
        <v>0</v>
      </c>
      <c r="P30" s="48">
        <f>IF($B30="","",ROUND(N(AJ29)*(1+$Z$8/12),2))</f>
        <v>0</v>
      </c>
      <c r="Q30" s="33">
        <f>IF($B30="","",MIN($Q$9,G30)+MIN(MAX(0,'Debt Payoff'!$D$24-0-SUMPRODUCT((G30:P30&lt;$Q$9:$Z$9)*G30:P30+(G30:P30&gt;=$Q$9:$Z$9)*$Q$9:$Z$9)),G30-MIN($Q$9,G30)))</f>
        <v>0</v>
      </c>
      <c r="R30" s="33">
        <f>IF($B30="","",MIN($R$9,H30)+MIN(MAX(0,'Debt Payoff'!$D$24-SUM(Q30:Q30)-SUMPRODUCT((H30:P30&lt;$R$9:$Z$9)*H30:P30+(H30:P30&gt;=$R$9:$Z$9)*$R$9:$Z$9)),H30-MIN($R$9,H30)))</f>
        <v>0</v>
      </c>
      <c r="S30" s="33">
        <f>IF($B30="","",MIN($S$9,I30)+MIN(MAX(0,'Debt Payoff'!$D$24-SUM(Q30:R30)-SUMPRODUCT((I30:P30&lt;$S$9:$Z$9)*I30:P30+(I30:P30&gt;=$S$9:$Z$9)*$S$9:$Z$9)),I30-MIN($S$9,I30)))</f>
        <v>0</v>
      </c>
      <c r="T30" s="33">
        <f>IF($B30="","",MIN($T$9,J30)+MIN(MAX(0,'Debt Payoff'!$D$24-SUM(Q30:S30)-SUMPRODUCT((J30:P30&lt;$T$9:$Z$9)*J30:P30+(J30:P30&gt;=$T$9:$Z$9)*$T$9:$Z$9)),J30-MIN($T$9,J30)))</f>
        <v>0</v>
      </c>
      <c r="U30" s="33">
        <f>IF($B30="","",MIN($U$9,K30)+MIN(MAX(0,'Debt Payoff'!$D$24-SUM(Q30:T30)-SUMPRODUCT((K30:P30&lt;$U$9:$Z$9)*K30:P30+(K30:P30&gt;=$U$9:$Z$9)*$U$9:$Z$9)),K30-MIN($U$9,K30)))</f>
        <v>0</v>
      </c>
      <c r="V30" s="33">
        <f>IF($B30="","",MIN($V$9,L30)+MIN(MAX(0,'Debt Payoff'!$D$24-SUM(Q30:U30)-SUMPRODUCT((L30:P30&lt;$V$9:$Z$9)*L30:P30+(L30:P30&gt;=$V$9:$Z$9)*$V$9:$Z$9)),L30-MIN($V$9,L30)))</f>
        <v>0</v>
      </c>
      <c r="W30" s="33">
        <f>IF($B30="","",MIN($W$9,M30)+MIN(MAX(0,'Debt Payoff'!$D$24-SUM(Q30:V30)-SUMPRODUCT((M30:P30&lt;$W$9:$Z$9)*M30:P30+(M30:P30&gt;=$W$9:$Z$9)*$W$9:$Z$9)),M30-MIN($W$9,M30)))</f>
        <v>0</v>
      </c>
      <c r="X30" s="33">
        <f>IF($B30="","",MIN($X$9,N30)+MIN(MAX(0,'Debt Payoff'!$D$24-SUM(Q30:W30)-SUMPRODUCT((N30:P30&lt;$X$9:$Z$9)*N30:P30+(N30:P30&gt;=$X$9:$Z$9)*$X$9:$Z$9)),N30-MIN($X$9,N30)))</f>
        <v>0</v>
      </c>
      <c r="Y30" s="33">
        <f>IF($B30="","",MIN($Y$9,O30)+MIN(MAX(0,'Debt Payoff'!$D$24-SUM(Q30:X30)-SUMPRODUCT((O30:P30&lt;$Y$9:$Z$9)*O30:P30+(O30:P30&gt;=$Y$9:$Z$9)*$Y$9:$Z$9)),O30-MIN($Y$9,O30)))</f>
        <v>0</v>
      </c>
      <c r="Z30" s="33">
        <f>IF($B30="","",MIN($Z$9,P30)+MIN(MAX(0,'Debt Payoff'!$D$24-SUM(Q30:Y30)-SUMPRODUCT((P30:P30&lt;$Z$9:$Z$9)*P30:P30+(P30:P30&gt;=$Z$9:$Z$9)*$Z$9:$Z$9)),P30-MIN($Z$9,P30)))</f>
        <v>0</v>
      </c>
      <c r="AA30" s="33">
        <f>IF($B30="","",ROUND(G30-Q30,2))</f>
        <v>0</v>
      </c>
      <c r="AB30" s="33">
        <f>IF($B30="","",ROUND(H30-R30,2))</f>
        <v>0</v>
      </c>
      <c r="AC30" s="33">
        <f>IF($B30="","",ROUND(I30-S30,2))</f>
        <v>0</v>
      </c>
      <c r="AD30" s="33">
        <f>IF($B30="","",ROUND(J30-T30,2))</f>
        <v>0</v>
      </c>
      <c r="AE30" s="33">
        <f>IF($B30="","",ROUND(K30-U30,2))</f>
        <v>0</v>
      </c>
      <c r="AF30" s="33">
        <f>IF($B30="","",ROUND(L30-V30,2))</f>
        <v>0</v>
      </c>
      <c r="AG30" s="33">
        <f>IF($B30="","",ROUND(M30-W30,2))</f>
        <v>0</v>
      </c>
      <c r="AH30" s="33">
        <f>IF($B30="","",ROUND(N30-X30,2))</f>
        <v>0</v>
      </c>
      <c r="AI30" s="33">
        <f>IF($B30="","",ROUND(O30-Y30,2))</f>
        <v>0</v>
      </c>
      <c r="AJ30" s="33">
        <f>IF($B30="","",ROUND(P30-Z30,2))</f>
        <v>0</v>
      </c>
    </row>
    <row r="31" spans="2:36">
      <c r="B31" s="15">
        <f>IF(B30="","",IF(F30&gt;0.005,B30+1,""))</f>
        <v>0</v>
      </c>
      <c r="C31" s="46">
        <f>IF($B31="","",EDATE('Debt Payoff'!$D$23,$B31-1))</f>
        <v>0</v>
      </c>
      <c r="D31" s="47">
        <f>IF($B31="","",SUM(Q31:Z31))</f>
        <v>0</v>
      </c>
      <c r="E31" s="48">
        <f>IF($B31="","",SUM(G31:P31)-F30)</f>
        <v>0</v>
      </c>
      <c r="F31" s="47">
        <f>IF($B31="","",SUM(AA31:AJ31))</f>
        <v>0</v>
      </c>
      <c r="G31" s="48">
        <f>IF($B31="","",ROUND(N(AA30)*(1+$Q$8/12),2))</f>
        <v>0</v>
      </c>
      <c r="H31" s="48">
        <f>IF($B31="","",ROUND(N(AB30)*(1+$R$8/12),2))</f>
        <v>0</v>
      </c>
      <c r="I31" s="48">
        <f>IF($B31="","",ROUND(N(AC30)*(1+$S$8/12),2))</f>
        <v>0</v>
      </c>
      <c r="J31" s="48">
        <f>IF($B31="","",ROUND(N(AD30)*(1+$T$8/12),2))</f>
        <v>0</v>
      </c>
      <c r="K31" s="48">
        <f>IF($B31="","",ROUND(N(AE30)*(1+$U$8/12),2))</f>
        <v>0</v>
      </c>
      <c r="L31" s="48">
        <f>IF($B31="","",ROUND(N(AF30)*(1+$V$8/12),2))</f>
        <v>0</v>
      </c>
      <c r="M31" s="48">
        <f>IF($B31="","",ROUND(N(AG30)*(1+$W$8/12),2))</f>
        <v>0</v>
      </c>
      <c r="N31" s="48">
        <f>IF($B31="","",ROUND(N(AH30)*(1+$X$8/12),2))</f>
        <v>0</v>
      </c>
      <c r="O31" s="48">
        <f>IF($B31="","",ROUND(N(AI30)*(1+$Y$8/12),2))</f>
        <v>0</v>
      </c>
      <c r="P31" s="48">
        <f>IF($B31="","",ROUND(N(AJ30)*(1+$Z$8/12),2))</f>
        <v>0</v>
      </c>
      <c r="Q31" s="33">
        <f>IF($B31="","",MIN($Q$9,G31)+MIN(MAX(0,'Debt Payoff'!$D$24-0-SUMPRODUCT((G31:P31&lt;$Q$9:$Z$9)*G31:P31+(G31:P31&gt;=$Q$9:$Z$9)*$Q$9:$Z$9)),G31-MIN($Q$9,G31)))</f>
        <v>0</v>
      </c>
      <c r="R31" s="33">
        <f>IF($B31="","",MIN($R$9,H31)+MIN(MAX(0,'Debt Payoff'!$D$24-SUM(Q31:Q31)-SUMPRODUCT((H31:P31&lt;$R$9:$Z$9)*H31:P31+(H31:P31&gt;=$R$9:$Z$9)*$R$9:$Z$9)),H31-MIN($R$9,H31)))</f>
        <v>0</v>
      </c>
      <c r="S31" s="33">
        <f>IF($B31="","",MIN($S$9,I31)+MIN(MAX(0,'Debt Payoff'!$D$24-SUM(Q31:R31)-SUMPRODUCT((I31:P31&lt;$S$9:$Z$9)*I31:P31+(I31:P31&gt;=$S$9:$Z$9)*$S$9:$Z$9)),I31-MIN($S$9,I31)))</f>
        <v>0</v>
      </c>
      <c r="T31" s="33">
        <f>IF($B31="","",MIN($T$9,J31)+MIN(MAX(0,'Debt Payoff'!$D$24-SUM(Q31:S31)-SUMPRODUCT((J31:P31&lt;$T$9:$Z$9)*J31:P31+(J31:P31&gt;=$T$9:$Z$9)*$T$9:$Z$9)),J31-MIN($T$9,J31)))</f>
        <v>0</v>
      </c>
      <c r="U31" s="33">
        <f>IF($B31="","",MIN($U$9,K31)+MIN(MAX(0,'Debt Payoff'!$D$24-SUM(Q31:T31)-SUMPRODUCT((K31:P31&lt;$U$9:$Z$9)*K31:P31+(K31:P31&gt;=$U$9:$Z$9)*$U$9:$Z$9)),K31-MIN($U$9,K31)))</f>
        <v>0</v>
      </c>
      <c r="V31" s="33">
        <f>IF($B31="","",MIN($V$9,L31)+MIN(MAX(0,'Debt Payoff'!$D$24-SUM(Q31:U31)-SUMPRODUCT((L31:P31&lt;$V$9:$Z$9)*L31:P31+(L31:P31&gt;=$V$9:$Z$9)*$V$9:$Z$9)),L31-MIN($V$9,L31)))</f>
        <v>0</v>
      </c>
      <c r="W31" s="33">
        <f>IF($B31="","",MIN($W$9,M31)+MIN(MAX(0,'Debt Payoff'!$D$24-SUM(Q31:V31)-SUMPRODUCT((M31:P31&lt;$W$9:$Z$9)*M31:P31+(M31:P31&gt;=$W$9:$Z$9)*$W$9:$Z$9)),M31-MIN($W$9,M31)))</f>
        <v>0</v>
      </c>
      <c r="X31" s="33">
        <f>IF($B31="","",MIN($X$9,N31)+MIN(MAX(0,'Debt Payoff'!$D$24-SUM(Q31:W31)-SUMPRODUCT((N31:P31&lt;$X$9:$Z$9)*N31:P31+(N31:P31&gt;=$X$9:$Z$9)*$X$9:$Z$9)),N31-MIN($X$9,N31)))</f>
        <v>0</v>
      </c>
      <c r="Y31" s="33">
        <f>IF($B31="","",MIN($Y$9,O31)+MIN(MAX(0,'Debt Payoff'!$D$24-SUM(Q31:X31)-SUMPRODUCT((O31:P31&lt;$Y$9:$Z$9)*O31:P31+(O31:P31&gt;=$Y$9:$Z$9)*$Y$9:$Z$9)),O31-MIN($Y$9,O31)))</f>
        <v>0</v>
      </c>
      <c r="Z31" s="33">
        <f>IF($B31="","",MIN($Z$9,P31)+MIN(MAX(0,'Debt Payoff'!$D$24-SUM(Q31:Y31)-SUMPRODUCT((P31:P31&lt;$Z$9:$Z$9)*P31:P31+(P31:P31&gt;=$Z$9:$Z$9)*$Z$9:$Z$9)),P31-MIN($Z$9,P31)))</f>
        <v>0</v>
      </c>
      <c r="AA31" s="33">
        <f>IF($B31="","",ROUND(G31-Q31,2))</f>
        <v>0</v>
      </c>
      <c r="AB31" s="33">
        <f>IF($B31="","",ROUND(H31-R31,2))</f>
        <v>0</v>
      </c>
      <c r="AC31" s="33">
        <f>IF($B31="","",ROUND(I31-S31,2))</f>
        <v>0</v>
      </c>
      <c r="AD31" s="33">
        <f>IF($B31="","",ROUND(J31-T31,2))</f>
        <v>0</v>
      </c>
      <c r="AE31" s="33">
        <f>IF($B31="","",ROUND(K31-U31,2))</f>
        <v>0</v>
      </c>
      <c r="AF31" s="33">
        <f>IF($B31="","",ROUND(L31-V31,2))</f>
        <v>0</v>
      </c>
      <c r="AG31" s="33">
        <f>IF($B31="","",ROUND(M31-W31,2))</f>
        <v>0</v>
      </c>
      <c r="AH31" s="33">
        <f>IF($B31="","",ROUND(N31-X31,2))</f>
        <v>0</v>
      </c>
      <c r="AI31" s="33">
        <f>IF($B31="","",ROUND(O31-Y31,2))</f>
        <v>0</v>
      </c>
      <c r="AJ31" s="33">
        <f>IF($B31="","",ROUND(P31-Z31,2))</f>
        <v>0</v>
      </c>
    </row>
    <row r="32" spans="2:36">
      <c r="B32" s="15">
        <f>IF(B31="","",IF(F31&gt;0.005,B31+1,""))</f>
        <v>0</v>
      </c>
      <c r="C32" s="46">
        <f>IF($B32="","",EDATE('Debt Payoff'!$D$23,$B32-1))</f>
        <v>0</v>
      </c>
      <c r="D32" s="47">
        <f>IF($B32="","",SUM(Q32:Z32))</f>
        <v>0</v>
      </c>
      <c r="E32" s="48">
        <f>IF($B32="","",SUM(G32:P32)-F31)</f>
        <v>0</v>
      </c>
      <c r="F32" s="47">
        <f>IF($B32="","",SUM(AA32:AJ32))</f>
        <v>0</v>
      </c>
      <c r="G32" s="48">
        <f>IF($B32="","",ROUND(N(AA31)*(1+$Q$8/12),2))</f>
        <v>0</v>
      </c>
      <c r="H32" s="48">
        <f>IF($B32="","",ROUND(N(AB31)*(1+$R$8/12),2))</f>
        <v>0</v>
      </c>
      <c r="I32" s="48">
        <f>IF($B32="","",ROUND(N(AC31)*(1+$S$8/12),2))</f>
        <v>0</v>
      </c>
      <c r="J32" s="48">
        <f>IF($B32="","",ROUND(N(AD31)*(1+$T$8/12),2))</f>
        <v>0</v>
      </c>
      <c r="K32" s="48">
        <f>IF($B32="","",ROUND(N(AE31)*(1+$U$8/12),2))</f>
        <v>0</v>
      </c>
      <c r="L32" s="48">
        <f>IF($B32="","",ROUND(N(AF31)*(1+$V$8/12),2))</f>
        <v>0</v>
      </c>
      <c r="M32" s="48">
        <f>IF($B32="","",ROUND(N(AG31)*(1+$W$8/12),2))</f>
        <v>0</v>
      </c>
      <c r="N32" s="48">
        <f>IF($B32="","",ROUND(N(AH31)*(1+$X$8/12),2))</f>
        <v>0</v>
      </c>
      <c r="O32" s="48">
        <f>IF($B32="","",ROUND(N(AI31)*(1+$Y$8/12),2))</f>
        <v>0</v>
      </c>
      <c r="P32" s="48">
        <f>IF($B32="","",ROUND(N(AJ31)*(1+$Z$8/12),2))</f>
        <v>0</v>
      </c>
      <c r="Q32" s="33">
        <f>IF($B32="","",MIN($Q$9,G32)+MIN(MAX(0,'Debt Payoff'!$D$24-0-SUMPRODUCT((G32:P32&lt;$Q$9:$Z$9)*G32:P32+(G32:P32&gt;=$Q$9:$Z$9)*$Q$9:$Z$9)),G32-MIN($Q$9,G32)))</f>
        <v>0</v>
      </c>
      <c r="R32" s="33">
        <f>IF($B32="","",MIN($R$9,H32)+MIN(MAX(0,'Debt Payoff'!$D$24-SUM(Q32:Q32)-SUMPRODUCT((H32:P32&lt;$R$9:$Z$9)*H32:P32+(H32:P32&gt;=$R$9:$Z$9)*$R$9:$Z$9)),H32-MIN($R$9,H32)))</f>
        <v>0</v>
      </c>
      <c r="S32" s="33">
        <f>IF($B32="","",MIN($S$9,I32)+MIN(MAX(0,'Debt Payoff'!$D$24-SUM(Q32:R32)-SUMPRODUCT((I32:P32&lt;$S$9:$Z$9)*I32:P32+(I32:P32&gt;=$S$9:$Z$9)*$S$9:$Z$9)),I32-MIN($S$9,I32)))</f>
        <v>0</v>
      </c>
      <c r="T32" s="33">
        <f>IF($B32="","",MIN($T$9,J32)+MIN(MAX(0,'Debt Payoff'!$D$24-SUM(Q32:S32)-SUMPRODUCT((J32:P32&lt;$T$9:$Z$9)*J32:P32+(J32:P32&gt;=$T$9:$Z$9)*$T$9:$Z$9)),J32-MIN($T$9,J32)))</f>
        <v>0</v>
      </c>
      <c r="U32" s="33">
        <f>IF($B32="","",MIN($U$9,K32)+MIN(MAX(0,'Debt Payoff'!$D$24-SUM(Q32:T32)-SUMPRODUCT((K32:P32&lt;$U$9:$Z$9)*K32:P32+(K32:P32&gt;=$U$9:$Z$9)*$U$9:$Z$9)),K32-MIN($U$9,K32)))</f>
        <v>0</v>
      </c>
      <c r="V32" s="33">
        <f>IF($B32="","",MIN($V$9,L32)+MIN(MAX(0,'Debt Payoff'!$D$24-SUM(Q32:U32)-SUMPRODUCT((L32:P32&lt;$V$9:$Z$9)*L32:P32+(L32:P32&gt;=$V$9:$Z$9)*$V$9:$Z$9)),L32-MIN($V$9,L32)))</f>
        <v>0</v>
      </c>
      <c r="W32" s="33">
        <f>IF($B32="","",MIN($W$9,M32)+MIN(MAX(0,'Debt Payoff'!$D$24-SUM(Q32:V32)-SUMPRODUCT((M32:P32&lt;$W$9:$Z$9)*M32:P32+(M32:P32&gt;=$W$9:$Z$9)*$W$9:$Z$9)),M32-MIN($W$9,M32)))</f>
        <v>0</v>
      </c>
      <c r="X32" s="33">
        <f>IF($B32="","",MIN($X$9,N32)+MIN(MAX(0,'Debt Payoff'!$D$24-SUM(Q32:W32)-SUMPRODUCT((N32:P32&lt;$X$9:$Z$9)*N32:P32+(N32:P32&gt;=$X$9:$Z$9)*$X$9:$Z$9)),N32-MIN($X$9,N32)))</f>
        <v>0</v>
      </c>
      <c r="Y32" s="33">
        <f>IF($B32="","",MIN($Y$9,O32)+MIN(MAX(0,'Debt Payoff'!$D$24-SUM(Q32:X32)-SUMPRODUCT((O32:P32&lt;$Y$9:$Z$9)*O32:P32+(O32:P32&gt;=$Y$9:$Z$9)*$Y$9:$Z$9)),O32-MIN($Y$9,O32)))</f>
        <v>0</v>
      </c>
      <c r="Z32" s="33">
        <f>IF($B32="","",MIN($Z$9,P32)+MIN(MAX(0,'Debt Payoff'!$D$24-SUM(Q32:Y32)-SUMPRODUCT((P32:P32&lt;$Z$9:$Z$9)*P32:P32+(P32:P32&gt;=$Z$9:$Z$9)*$Z$9:$Z$9)),P32-MIN($Z$9,P32)))</f>
        <v>0</v>
      </c>
      <c r="AA32" s="33">
        <f>IF($B32="","",ROUND(G32-Q32,2))</f>
        <v>0</v>
      </c>
      <c r="AB32" s="33">
        <f>IF($B32="","",ROUND(H32-R32,2))</f>
        <v>0</v>
      </c>
      <c r="AC32" s="33">
        <f>IF($B32="","",ROUND(I32-S32,2))</f>
        <v>0</v>
      </c>
      <c r="AD32" s="33">
        <f>IF($B32="","",ROUND(J32-T32,2))</f>
        <v>0</v>
      </c>
      <c r="AE32" s="33">
        <f>IF($B32="","",ROUND(K32-U32,2))</f>
        <v>0</v>
      </c>
      <c r="AF32" s="33">
        <f>IF($B32="","",ROUND(L32-V32,2))</f>
        <v>0</v>
      </c>
      <c r="AG32" s="33">
        <f>IF($B32="","",ROUND(M32-W32,2))</f>
        <v>0</v>
      </c>
      <c r="AH32" s="33">
        <f>IF($B32="","",ROUND(N32-X32,2))</f>
        <v>0</v>
      </c>
      <c r="AI32" s="33">
        <f>IF($B32="","",ROUND(O32-Y32,2))</f>
        <v>0</v>
      </c>
      <c r="AJ32" s="33">
        <f>IF($B32="","",ROUND(P32-Z32,2))</f>
        <v>0</v>
      </c>
    </row>
    <row r="33" spans="2:36">
      <c r="B33" s="15">
        <f>IF(B32="","",IF(F32&gt;0.005,B32+1,""))</f>
        <v>0</v>
      </c>
      <c r="C33" s="46">
        <f>IF($B33="","",EDATE('Debt Payoff'!$D$23,$B33-1))</f>
        <v>0</v>
      </c>
      <c r="D33" s="47">
        <f>IF($B33="","",SUM(Q33:Z33))</f>
        <v>0</v>
      </c>
      <c r="E33" s="48">
        <f>IF($B33="","",SUM(G33:P33)-F32)</f>
        <v>0</v>
      </c>
      <c r="F33" s="47">
        <f>IF($B33="","",SUM(AA33:AJ33))</f>
        <v>0</v>
      </c>
      <c r="G33" s="48">
        <f>IF($B33="","",ROUND(N(AA32)*(1+$Q$8/12),2))</f>
        <v>0</v>
      </c>
      <c r="H33" s="48">
        <f>IF($B33="","",ROUND(N(AB32)*(1+$R$8/12),2))</f>
        <v>0</v>
      </c>
      <c r="I33" s="48">
        <f>IF($B33="","",ROUND(N(AC32)*(1+$S$8/12),2))</f>
        <v>0</v>
      </c>
      <c r="J33" s="48">
        <f>IF($B33="","",ROUND(N(AD32)*(1+$T$8/12),2))</f>
        <v>0</v>
      </c>
      <c r="K33" s="48">
        <f>IF($B33="","",ROUND(N(AE32)*(1+$U$8/12),2))</f>
        <v>0</v>
      </c>
      <c r="L33" s="48">
        <f>IF($B33="","",ROUND(N(AF32)*(1+$V$8/12),2))</f>
        <v>0</v>
      </c>
      <c r="M33" s="48">
        <f>IF($B33="","",ROUND(N(AG32)*(1+$W$8/12),2))</f>
        <v>0</v>
      </c>
      <c r="N33" s="48">
        <f>IF($B33="","",ROUND(N(AH32)*(1+$X$8/12),2))</f>
        <v>0</v>
      </c>
      <c r="O33" s="48">
        <f>IF($B33="","",ROUND(N(AI32)*(1+$Y$8/12),2))</f>
        <v>0</v>
      </c>
      <c r="P33" s="48">
        <f>IF($B33="","",ROUND(N(AJ32)*(1+$Z$8/12),2))</f>
        <v>0</v>
      </c>
      <c r="Q33" s="33">
        <f>IF($B33="","",MIN($Q$9,G33)+MIN(MAX(0,'Debt Payoff'!$D$24-0-SUMPRODUCT((G33:P33&lt;$Q$9:$Z$9)*G33:P33+(G33:P33&gt;=$Q$9:$Z$9)*$Q$9:$Z$9)),G33-MIN($Q$9,G33)))</f>
        <v>0</v>
      </c>
      <c r="R33" s="33">
        <f>IF($B33="","",MIN($R$9,H33)+MIN(MAX(0,'Debt Payoff'!$D$24-SUM(Q33:Q33)-SUMPRODUCT((H33:P33&lt;$R$9:$Z$9)*H33:P33+(H33:P33&gt;=$R$9:$Z$9)*$R$9:$Z$9)),H33-MIN($R$9,H33)))</f>
        <v>0</v>
      </c>
      <c r="S33" s="33">
        <f>IF($B33="","",MIN($S$9,I33)+MIN(MAX(0,'Debt Payoff'!$D$24-SUM(Q33:R33)-SUMPRODUCT((I33:P33&lt;$S$9:$Z$9)*I33:P33+(I33:P33&gt;=$S$9:$Z$9)*$S$9:$Z$9)),I33-MIN($S$9,I33)))</f>
        <v>0</v>
      </c>
      <c r="T33" s="33">
        <f>IF($B33="","",MIN($T$9,J33)+MIN(MAX(0,'Debt Payoff'!$D$24-SUM(Q33:S33)-SUMPRODUCT((J33:P33&lt;$T$9:$Z$9)*J33:P33+(J33:P33&gt;=$T$9:$Z$9)*$T$9:$Z$9)),J33-MIN($T$9,J33)))</f>
        <v>0</v>
      </c>
      <c r="U33" s="33">
        <f>IF($B33="","",MIN($U$9,K33)+MIN(MAX(0,'Debt Payoff'!$D$24-SUM(Q33:T33)-SUMPRODUCT((K33:P33&lt;$U$9:$Z$9)*K33:P33+(K33:P33&gt;=$U$9:$Z$9)*$U$9:$Z$9)),K33-MIN($U$9,K33)))</f>
        <v>0</v>
      </c>
      <c r="V33" s="33">
        <f>IF($B33="","",MIN($V$9,L33)+MIN(MAX(0,'Debt Payoff'!$D$24-SUM(Q33:U33)-SUMPRODUCT((L33:P33&lt;$V$9:$Z$9)*L33:P33+(L33:P33&gt;=$V$9:$Z$9)*$V$9:$Z$9)),L33-MIN($V$9,L33)))</f>
        <v>0</v>
      </c>
      <c r="W33" s="33">
        <f>IF($B33="","",MIN($W$9,M33)+MIN(MAX(0,'Debt Payoff'!$D$24-SUM(Q33:V33)-SUMPRODUCT((M33:P33&lt;$W$9:$Z$9)*M33:P33+(M33:P33&gt;=$W$9:$Z$9)*$W$9:$Z$9)),M33-MIN($W$9,M33)))</f>
        <v>0</v>
      </c>
      <c r="X33" s="33">
        <f>IF($B33="","",MIN($X$9,N33)+MIN(MAX(0,'Debt Payoff'!$D$24-SUM(Q33:W33)-SUMPRODUCT((N33:P33&lt;$X$9:$Z$9)*N33:P33+(N33:P33&gt;=$X$9:$Z$9)*$X$9:$Z$9)),N33-MIN($X$9,N33)))</f>
        <v>0</v>
      </c>
      <c r="Y33" s="33">
        <f>IF($B33="","",MIN($Y$9,O33)+MIN(MAX(0,'Debt Payoff'!$D$24-SUM(Q33:X33)-SUMPRODUCT((O33:P33&lt;$Y$9:$Z$9)*O33:P33+(O33:P33&gt;=$Y$9:$Z$9)*$Y$9:$Z$9)),O33-MIN($Y$9,O33)))</f>
        <v>0</v>
      </c>
      <c r="Z33" s="33">
        <f>IF($B33="","",MIN($Z$9,P33)+MIN(MAX(0,'Debt Payoff'!$D$24-SUM(Q33:Y33)-SUMPRODUCT((P33:P33&lt;$Z$9:$Z$9)*P33:P33+(P33:P33&gt;=$Z$9:$Z$9)*$Z$9:$Z$9)),P33-MIN($Z$9,P33)))</f>
        <v>0</v>
      </c>
      <c r="AA33" s="33">
        <f>IF($B33="","",ROUND(G33-Q33,2))</f>
        <v>0</v>
      </c>
      <c r="AB33" s="33">
        <f>IF($B33="","",ROUND(H33-R33,2))</f>
        <v>0</v>
      </c>
      <c r="AC33" s="33">
        <f>IF($B33="","",ROUND(I33-S33,2))</f>
        <v>0</v>
      </c>
      <c r="AD33" s="33">
        <f>IF($B33="","",ROUND(J33-T33,2))</f>
        <v>0</v>
      </c>
      <c r="AE33" s="33">
        <f>IF($B33="","",ROUND(K33-U33,2))</f>
        <v>0</v>
      </c>
      <c r="AF33" s="33">
        <f>IF($B33="","",ROUND(L33-V33,2))</f>
        <v>0</v>
      </c>
      <c r="AG33" s="33">
        <f>IF($B33="","",ROUND(M33-W33,2))</f>
        <v>0</v>
      </c>
      <c r="AH33" s="33">
        <f>IF($B33="","",ROUND(N33-X33,2))</f>
        <v>0</v>
      </c>
      <c r="AI33" s="33">
        <f>IF($B33="","",ROUND(O33-Y33,2))</f>
        <v>0</v>
      </c>
      <c r="AJ33" s="33">
        <f>IF($B33="","",ROUND(P33-Z33,2))</f>
        <v>0</v>
      </c>
    </row>
    <row r="34" spans="2:36">
      <c r="B34" s="15">
        <f>IF(B33="","",IF(F33&gt;0.005,B33+1,""))</f>
        <v>0</v>
      </c>
      <c r="C34" s="46">
        <f>IF($B34="","",EDATE('Debt Payoff'!$D$23,$B34-1))</f>
        <v>0</v>
      </c>
      <c r="D34" s="47">
        <f>IF($B34="","",SUM(Q34:Z34))</f>
        <v>0</v>
      </c>
      <c r="E34" s="48">
        <f>IF($B34="","",SUM(G34:P34)-F33)</f>
        <v>0</v>
      </c>
      <c r="F34" s="47">
        <f>IF($B34="","",SUM(AA34:AJ34))</f>
        <v>0</v>
      </c>
      <c r="G34" s="48">
        <f>IF($B34="","",ROUND(N(AA33)*(1+$Q$8/12),2))</f>
        <v>0</v>
      </c>
      <c r="H34" s="48">
        <f>IF($B34="","",ROUND(N(AB33)*(1+$R$8/12),2))</f>
        <v>0</v>
      </c>
      <c r="I34" s="48">
        <f>IF($B34="","",ROUND(N(AC33)*(1+$S$8/12),2))</f>
        <v>0</v>
      </c>
      <c r="J34" s="48">
        <f>IF($B34="","",ROUND(N(AD33)*(1+$T$8/12),2))</f>
        <v>0</v>
      </c>
      <c r="K34" s="48">
        <f>IF($B34="","",ROUND(N(AE33)*(1+$U$8/12),2))</f>
        <v>0</v>
      </c>
      <c r="L34" s="48">
        <f>IF($B34="","",ROUND(N(AF33)*(1+$V$8/12),2))</f>
        <v>0</v>
      </c>
      <c r="M34" s="48">
        <f>IF($B34="","",ROUND(N(AG33)*(1+$W$8/12),2))</f>
        <v>0</v>
      </c>
      <c r="N34" s="48">
        <f>IF($B34="","",ROUND(N(AH33)*(1+$X$8/12),2))</f>
        <v>0</v>
      </c>
      <c r="O34" s="48">
        <f>IF($B34="","",ROUND(N(AI33)*(1+$Y$8/12),2))</f>
        <v>0</v>
      </c>
      <c r="P34" s="48">
        <f>IF($B34="","",ROUND(N(AJ33)*(1+$Z$8/12),2))</f>
        <v>0</v>
      </c>
      <c r="Q34" s="33">
        <f>IF($B34="","",MIN($Q$9,G34)+MIN(MAX(0,'Debt Payoff'!$D$24-0-SUMPRODUCT((G34:P34&lt;$Q$9:$Z$9)*G34:P34+(G34:P34&gt;=$Q$9:$Z$9)*$Q$9:$Z$9)),G34-MIN($Q$9,G34)))</f>
        <v>0</v>
      </c>
      <c r="R34" s="33">
        <f>IF($B34="","",MIN($R$9,H34)+MIN(MAX(0,'Debt Payoff'!$D$24-SUM(Q34:Q34)-SUMPRODUCT((H34:P34&lt;$R$9:$Z$9)*H34:P34+(H34:P34&gt;=$R$9:$Z$9)*$R$9:$Z$9)),H34-MIN($R$9,H34)))</f>
        <v>0</v>
      </c>
      <c r="S34" s="33">
        <f>IF($B34="","",MIN($S$9,I34)+MIN(MAX(0,'Debt Payoff'!$D$24-SUM(Q34:R34)-SUMPRODUCT((I34:P34&lt;$S$9:$Z$9)*I34:P34+(I34:P34&gt;=$S$9:$Z$9)*$S$9:$Z$9)),I34-MIN($S$9,I34)))</f>
        <v>0</v>
      </c>
      <c r="T34" s="33">
        <f>IF($B34="","",MIN($T$9,J34)+MIN(MAX(0,'Debt Payoff'!$D$24-SUM(Q34:S34)-SUMPRODUCT((J34:P34&lt;$T$9:$Z$9)*J34:P34+(J34:P34&gt;=$T$9:$Z$9)*$T$9:$Z$9)),J34-MIN($T$9,J34)))</f>
        <v>0</v>
      </c>
      <c r="U34" s="33">
        <f>IF($B34="","",MIN($U$9,K34)+MIN(MAX(0,'Debt Payoff'!$D$24-SUM(Q34:T34)-SUMPRODUCT((K34:P34&lt;$U$9:$Z$9)*K34:P34+(K34:P34&gt;=$U$9:$Z$9)*$U$9:$Z$9)),K34-MIN($U$9,K34)))</f>
        <v>0</v>
      </c>
      <c r="V34" s="33">
        <f>IF($B34="","",MIN($V$9,L34)+MIN(MAX(0,'Debt Payoff'!$D$24-SUM(Q34:U34)-SUMPRODUCT((L34:P34&lt;$V$9:$Z$9)*L34:P34+(L34:P34&gt;=$V$9:$Z$9)*$V$9:$Z$9)),L34-MIN($V$9,L34)))</f>
        <v>0</v>
      </c>
      <c r="W34" s="33">
        <f>IF($B34="","",MIN($W$9,M34)+MIN(MAX(0,'Debt Payoff'!$D$24-SUM(Q34:V34)-SUMPRODUCT((M34:P34&lt;$W$9:$Z$9)*M34:P34+(M34:P34&gt;=$W$9:$Z$9)*$W$9:$Z$9)),M34-MIN($W$9,M34)))</f>
        <v>0</v>
      </c>
      <c r="X34" s="33">
        <f>IF($B34="","",MIN($X$9,N34)+MIN(MAX(0,'Debt Payoff'!$D$24-SUM(Q34:W34)-SUMPRODUCT((N34:P34&lt;$X$9:$Z$9)*N34:P34+(N34:P34&gt;=$X$9:$Z$9)*$X$9:$Z$9)),N34-MIN($X$9,N34)))</f>
        <v>0</v>
      </c>
      <c r="Y34" s="33">
        <f>IF($B34="","",MIN($Y$9,O34)+MIN(MAX(0,'Debt Payoff'!$D$24-SUM(Q34:X34)-SUMPRODUCT((O34:P34&lt;$Y$9:$Z$9)*O34:P34+(O34:P34&gt;=$Y$9:$Z$9)*$Y$9:$Z$9)),O34-MIN($Y$9,O34)))</f>
        <v>0</v>
      </c>
      <c r="Z34" s="33">
        <f>IF($B34="","",MIN($Z$9,P34)+MIN(MAX(0,'Debt Payoff'!$D$24-SUM(Q34:Y34)-SUMPRODUCT((P34:P34&lt;$Z$9:$Z$9)*P34:P34+(P34:P34&gt;=$Z$9:$Z$9)*$Z$9:$Z$9)),P34-MIN($Z$9,P34)))</f>
        <v>0</v>
      </c>
      <c r="AA34" s="33">
        <f>IF($B34="","",ROUND(G34-Q34,2))</f>
        <v>0</v>
      </c>
      <c r="AB34" s="33">
        <f>IF($B34="","",ROUND(H34-R34,2))</f>
        <v>0</v>
      </c>
      <c r="AC34" s="33">
        <f>IF($B34="","",ROUND(I34-S34,2))</f>
        <v>0</v>
      </c>
      <c r="AD34" s="33">
        <f>IF($B34="","",ROUND(J34-T34,2))</f>
        <v>0</v>
      </c>
      <c r="AE34" s="33">
        <f>IF($B34="","",ROUND(K34-U34,2))</f>
        <v>0</v>
      </c>
      <c r="AF34" s="33">
        <f>IF($B34="","",ROUND(L34-V34,2))</f>
        <v>0</v>
      </c>
      <c r="AG34" s="33">
        <f>IF($B34="","",ROUND(M34-W34,2))</f>
        <v>0</v>
      </c>
      <c r="AH34" s="33">
        <f>IF($B34="","",ROUND(N34-X34,2))</f>
        <v>0</v>
      </c>
      <c r="AI34" s="33">
        <f>IF($B34="","",ROUND(O34-Y34,2))</f>
        <v>0</v>
      </c>
      <c r="AJ34" s="33">
        <f>IF($B34="","",ROUND(P34-Z34,2))</f>
        <v>0</v>
      </c>
    </row>
    <row r="35" spans="2:36">
      <c r="B35" s="15">
        <f>IF(B34="","",IF(F34&gt;0.005,B34+1,""))</f>
        <v>0</v>
      </c>
      <c r="C35" s="46">
        <f>IF($B35="","",EDATE('Debt Payoff'!$D$23,$B35-1))</f>
        <v>0</v>
      </c>
      <c r="D35" s="47">
        <f>IF($B35="","",SUM(Q35:Z35))</f>
        <v>0</v>
      </c>
      <c r="E35" s="48">
        <f>IF($B35="","",SUM(G35:P35)-F34)</f>
        <v>0</v>
      </c>
      <c r="F35" s="47">
        <f>IF($B35="","",SUM(AA35:AJ35))</f>
        <v>0</v>
      </c>
      <c r="G35" s="48">
        <f>IF($B35="","",ROUND(N(AA34)*(1+$Q$8/12),2))</f>
        <v>0</v>
      </c>
      <c r="H35" s="48">
        <f>IF($B35="","",ROUND(N(AB34)*(1+$R$8/12),2))</f>
        <v>0</v>
      </c>
      <c r="I35" s="48">
        <f>IF($B35="","",ROUND(N(AC34)*(1+$S$8/12),2))</f>
        <v>0</v>
      </c>
      <c r="J35" s="48">
        <f>IF($B35="","",ROUND(N(AD34)*(1+$T$8/12),2))</f>
        <v>0</v>
      </c>
      <c r="K35" s="48">
        <f>IF($B35="","",ROUND(N(AE34)*(1+$U$8/12),2))</f>
        <v>0</v>
      </c>
      <c r="L35" s="48">
        <f>IF($B35="","",ROUND(N(AF34)*(1+$V$8/12),2))</f>
        <v>0</v>
      </c>
      <c r="M35" s="48">
        <f>IF($B35="","",ROUND(N(AG34)*(1+$W$8/12),2))</f>
        <v>0</v>
      </c>
      <c r="N35" s="48">
        <f>IF($B35="","",ROUND(N(AH34)*(1+$X$8/12),2))</f>
        <v>0</v>
      </c>
      <c r="O35" s="48">
        <f>IF($B35="","",ROUND(N(AI34)*(1+$Y$8/12),2))</f>
        <v>0</v>
      </c>
      <c r="P35" s="48">
        <f>IF($B35="","",ROUND(N(AJ34)*(1+$Z$8/12),2))</f>
        <v>0</v>
      </c>
      <c r="Q35" s="33">
        <f>IF($B35="","",MIN($Q$9,G35)+MIN(MAX(0,'Debt Payoff'!$D$24-0-SUMPRODUCT((G35:P35&lt;$Q$9:$Z$9)*G35:P35+(G35:P35&gt;=$Q$9:$Z$9)*$Q$9:$Z$9)),G35-MIN($Q$9,G35)))</f>
        <v>0</v>
      </c>
      <c r="R35" s="33">
        <f>IF($B35="","",MIN($R$9,H35)+MIN(MAX(0,'Debt Payoff'!$D$24-SUM(Q35:Q35)-SUMPRODUCT((H35:P35&lt;$R$9:$Z$9)*H35:P35+(H35:P35&gt;=$R$9:$Z$9)*$R$9:$Z$9)),H35-MIN($R$9,H35)))</f>
        <v>0</v>
      </c>
      <c r="S35" s="33">
        <f>IF($B35="","",MIN($S$9,I35)+MIN(MAX(0,'Debt Payoff'!$D$24-SUM(Q35:R35)-SUMPRODUCT((I35:P35&lt;$S$9:$Z$9)*I35:P35+(I35:P35&gt;=$S$9:$Z$9)*$S$9:$Z$9)),I35-MIN($S$9,I35)))</f>
        <v>0</v>
      </c>
      <c r="T35" s="33">
        <f>IF($B35="","",MIN($T$9,J35)+MIN(MAX(0,'Debt Payoff'!$D$24-SUM(Q35:S35)-SUMPRODUCT((J35:P35&lt;$T$9:$Z$9)*J35:P35+(J35:P35&gt;=$T$9:$Z$9)*$T$9:$Z$9)),J35-MIN($T$9,J35)))</f>
        <v>0</v>
      </c>
      <c r="U35" s="33">
        <f>IF($B35="","",MIN($U$9,K35)+MIN(MAX(0,'Debt Payoff'!$D$24-SUM(Q35:T35)-SUMPRODUCT((K35:P35&lt;$U$9:$Z$9)*K35:P35+(K35:P35&gt;=$U$9:$Z$9)*$U$9:$Z$9)),K35-MIN($U$9,K35)))</f>
        <v>0</v>
      </c>
      <c r="V35" s="33">
        <f>IF($B35="","",MIN($V$9,L35)+MIN(MAX(0,'Debt Payoff'!$D$24-SUM(Q35:U35)-SUMPRODUCT((L35:P35&lt;$V$9:$Z$9)*L35:P35+(L35:P35&gt;=$V$9:$Z$9)*$V$9:$Z$9)),L35-MIN($V$9,L35)))</f>
        <v>0</v>
      </c>
      <c r="W35" s="33">
        <f>IF($B35="","",MIN($W$9,M35)+MIN(MAX(0,'Debt Payoff'!$D$24-SUM(Q35:V35)-SUMPRODUCT((M35:P35&lt;$W$9:$Z$9)*M35:P35+(M35:P35&gt;=$W$9:$Z$9)*$W$9:$Z$9)),M35-MIN($W$9,M35)))</f>
        <v>0</v>
      </c>
      <c r="X35" s="33">
        <f>IF($B35="","",MIN($X$9,N35)+MIN(MAX(0,'Debt Payoff'!$D$24-SUM(Q35:W35)-SUMPRODUCT((N35:P35&lt;$X$9:$Z$9)*N35:P35+(N35:P35&gt;=$X$9:$Z$9)*$X$9:$Z$9)),N35-MIN($X$9,N35)))</f>
        <v>0</v>
      </c>
      <c r="Y35" s="33">
        <f>IF($B35="","",MIN($Y$9,O35)+MIN(MAX(0,'Debt Payoff'!$D$24-SUM(Q35:X35)-SUMPRODUCT((O35:P35&lt;$Y$9:$Z$9)*O35:P35+(O35:P35&gt;=$Y$9:$Z$9)*$Y$9:$Z$9)),O35-MIN($Y$9,O35)))</f>
        <v>0</v>
      </c>
      <c r="Z35" s="33">
        <f>IF($B35="","",MIN($Z$9,P35)+MIN(MAX(0,'Debt Payoff'!$D$24-SUM(Q35:Y35)-SUMPRODUCT((P35:P35&lt;$Z$9:$Z$9)*P35:P35+(P35:P35&gt;=$Z$9:$Z$9)*$Z$9:$Z$9)),P35-MIN($Z$9,P35)))</f>
        <v>0</v>
      </c>
      <c r="AA35" s="33">
        <f>IF($B35="","",ROUND(G35-Q35,2))</f>
        <v>0</v>
      </c>
      <c r="AB35" s="33">
        <f>IF($B35="","",ROUND(H35-R35,2))</f>
        <v>0</v>
      </c>
      <c r="AC35" s="33">
        <f>IF($B35="","",ROUND(I35-S35,2))</f>
        <v>0</v>
      </c>
      <c r="AD35" s="33">
        <f>IF($B35="","",ROUND(J35-T35,2))</f>
        <v>0</v>
      </c>
      <c r="AE35" s="33">
        <f>IF($B35="","",ROUND(K35-U35,2))</f>
        <v>0</v>
      </c>
      <c r="AF35" s="33">
        <f>IF($B35="","",ROUND(L35-V35,2))</f>
        <v>0</v>
      </c>
      <c r="AG35" s="33">
        <f>IF($B35="","",ROUND(M35-W35,2))</f>
        <v>0</v>
      </c>
      <c r="AH35" s="33">
        <f>IF($B35="","",ROUND(N35-X35,2))</f>
        <v>0</v>
      </c>
      <c r="AI35" s="33">
        <f>IF($B35="","",ROUND(O35-Y35,2))</f>
        <v>0</v>
      </c>
      <c r="AJ35" s="33">
        <f>IF($B35="","",ROUND(P35-Z35,2))</f>
        <v>0</v>
      </c>
    </row>
    <row r="36" spans="2:36">
      <c r="B36" s="15">
        <f>IF(B35="","",IF(F35&gt;0.005,B35+1,""))</f>
        <v>0</v>
      </c>
      <c r="C36" s="46">
        <f>IF($B36="","",EDATE('Debt Payoff'!$D$23,$B36-1))</f>
        <v>0</v>
      </c>
      <c r="D36" s="47">
        <f>IF($B36="","",SUM(Q36:Z36))</f>
        <v>0</v>
      </c>
      <c r="E36" s="48">
        <f>IF($B36="","",SUM(G36:P36)-F35)</f>
        <v>0</v>
      </c>
      <c r="F36" s="47">
        <f>IF($B36="","",SUM(AA36:AJ36))</f>
        <v>0</v>
      </c>
      <c r="G36" s="48">
        <f>IF($B36="","",ROUND(N(AA35)*(1+$Q$8/12),2))</f>
        <v>0</v>
      </c>
      <c r="H36" s="48">
        <f>IF($B36="","",ROUND(N(AB35)*(1+$R$8/12),2))</f>
        <v>0</v>
      </c>
      <c r="I36" s="48">
        <f>IF($B36="","",ROUND(N(AC35)*(1+$S$8/12),2))</f>
        <v>0</v>
      </c>
      <c r="J36" s="48">
        <f>IF($B36="","",ROUND(N(AD35)*(1+$T$8/12),2))</f>
        <v>0</v>
      </c>
      <c r="K36" s="48">
        <f>IF($B36="","",ROUND(N(AE35)*(1+$U$8/12),2))</f>
        <v>0</v>
      </c>
      <c r="L36" s="48">
        <f>IF($B36="","",ROUND(N(AF35)*(1+$V$8/12),2))</f>
        <v>0</v>
      </c>
      <c r="M36" s="48">
        <f>IF($B36="","",ROUND(N(AG35)*(1+$W$8/12),2))</f>
        <v>0</v>
      </c>
      <c r="N36" s="48">
        <f>IF($B36="","",ROUND(N(AH35)*(1+$X$8/12),2))</f>
        <v>0</v>
      </c>
      <c r="O36" s="48">
        <f>IF($B36="","",ROUND(N(AI35)*(1+$Y$8/12),2))</f>
        <v>0</v>
      </c>
      <c r="P36" s="48">
        <f>IF($B36="","",ROUND(N(AJ35)*(1+$Z$8/12),2))</f>
        <v>0</v>
      </c>
      <c r="Q36" s="33">
        <f>IF($B36="","",MIN($Q$9,G36)+MIN(MAX(0,'Debt Payoff'!$D$24-0-SUMPRODUCT((G36:P36&lt;$Q$9:$Z$9)*G36:P36+(G36:P36&gt;=$Q$9:$Z$9)*$Q$9:$Z$9)),G36-MIN($Q$9,G36)))</f>
        <v>0</v>
      </c>
      <c r="R36" s="33">
        <f>IF($B36="","",MIN($R$9,H36)+MIN(MAX(0,'Debt Payoff'!$D$24-SUM(Q36:Q36)-SUMPRODUCT((H36:P36&lt;$R$9:$Z$9)*H36:P36+(H36:P36&gt;=$R$9:$Z$9)*$R$9:$Z$9)),H36-MIN($R$9,H36)))</f>
        <v>0</v>
      </c>
      <c r="S36" s="33">
        <f>IF($B36="","",MIN($S$9,I36)+MIN(MAX(0,'Debt Payoff'!$D$24-SUM(Q36:R36)-SUMPRODUCT((I36:P36&lt;$S$9:$Z$9)*I36:P36+(I36:P36&gt;=$S$9:$Z$9)*$S$9:$Z$9)),I36-MIN($S$9,I36)))</f>
        <v>0</v>
      </c>
      <c r="T36" s="33">
        <f>IF($B36="","",MIN($T$9,J36)+MIN(MAX(0,'Debt Payoff'!$D$24-SUM(Q36:S36)-SUMPRODUCT((J36:P36&lt;$T$9:$Z$9)*J36:P36+(J36:P36&gt;=$T$9:$Z$9)*$T$9:$Z$9)),J36-MIN($T$9,J36)))</f>
        <v>0</v>
      </c>
      <c r="U36" s="33">
        <f>IF($B36="","",MIN($U$9,K36)+MIN(MAX(0,'Debt Payoff'!$D$24-SUM(Q36:T36)-SUMPRODUCT((K36:P36&lt;$U$9:$Z$9)*K36:P36+(K36:P36&gt;=$U$9:$Z$9)*$U$9:$Z$9)),K36-MIN($U$9,K36)))</f>
        <v>0</v>
      </c>
      <c r="V36" s="33">
        <f>IF($B36="","",MIN($V$9,L36)+MIN(MAX(0,'Debt Payoff'!$D$24-SUM(Q36:U36)-SUMPRODUCT((L36:P36&lt;$V$9:$Z$9)*L36:P36+(L36:P36&gt;=$V$9:$Z$9)*$V$9:$Z$9)),L36-MIN($V$9,L36)))</f>
        <v>0</v>
      </c>
      <c r="W36" s="33">
        <f>IF($B36="","",MIN($W$9,M36)+MIN(MAX(0,'Debt Payoff'!$D$24-SUM(Q36:V36)-SUMPRODUCT((M36:P36&lt;$W$9:$Z$9)*M36:P36+(M36:P36&gt;=$W$9:$Z$9)*$W$9:$Z$9)),M36-MIN($W$9,M36)))</f>
        <v>0</v>
      </c>
      <c r="X36" s="33">
        <f>IF($B36="","",MIN($X$9,N36)+MIN(MAX(0,'Debt Payoff'!$D$24-SUM(Q36:W36)-SUMPRODUCT((N36:P36&lt;$X$9:$Z$9)*N36:P36+(N36:P36&gt;=$X$9:$Z$9)*$X$9:$Z$9)),N36-MIN($X$9,N36)))</f>
        <v>0</v>
      </c>
      <c r="Y36" s="33">
        <f>IF($B36="","",MIN($Y$9,O36)+MIN(MAX(0,'Debt Payoff'!$D$24-SUM(Q36:X36)-SUMPRODUCT((O36:P36&lt;$Y$9:$Z$9)*O36:P36+(O36:P36&gt;=$Y$9:$Z$9)*$Y$9:$Z$9)),O36-MIN($Y$9,O36)))</f>
        <v>0</v>
      </c>
      <c r="Z36" s="33">
        <f>IF($B36="","",MIN($Z$9,P36)+MIN(MAX(0,'Debt Payoff'!$D$24-SUM(Q36:Y36)-SUMPRODUCT((P36:P36&lt;$Z$9:$Z$9)*P36:P36+(P36:P36&gt;=$Z$9:$Z$9)*$Z$9:$Z$9)),P36-MIN($Z$9,P36)))</f>
        <v>0</v>
      </c>
      <c r="AA36" s="33">
        <f>IF($B36="","",ROUND(G36-Q36,2))</f>
        <v>0</v>
      </c>
      <c r="AB36" s="33">
        <f>IF($B36="","",ROUND(H36-R36,2))</f>
        <v>0</v>
      </c>
      <c r="AC36" s="33">
        <f>IF($B36="","",ROUND(I36-S36,2))</f>
        <v>0</v>
      </c>
      <c r="AD36" s="33">
        <f>IF($B36="","",ROUND(J36-T36,2))</f>
        <v>0</v>
      </c>
      <c r="AE36" s="33">
        <f>IF($B36="","",ROUND(K36-U36,2))</f>
        <v>0</v>
      </c>
      <c r="AF36" s="33">
        <f>IF($B36="","",ROUND(L36-V36,2))</f>
        <v>0</v>
      </c>
      <c r="AG36" s="33">
        <f>IF($B36="","",ROUND(M36-W36,2))</f>
        <v>0</v>
      </c>
      <c r="AH36" s="33">
        <f>IF($B36="","",ROUND(N36-X36,2))</f>
        <v>0</v>
      </c>
      <c r="AI36" s="33">
        <f>IF($B36="","",ROUND(O36-Y36,2))</f>
        <v>0</v>
      </c>
      <c r="AJ36" s="33">
        <f>IF($B36="","",ROUND(P36-Z36,2))</f>
        <v>0</v>
      </c>
    </row>
    <row r="37" spans="2:36">
      <c r="B37" s="15">
        <f>IF(B36="","",IF(F36&gt;0.005,B36+1,""))</f>
        <v>0</v>
      </c>
      <c r="C37" s="46">
        <f>IF($B37="","",EDATE('Debt Payoff'!$D$23,$B37-1))</f>
        <v>0</v>
      </c>
      <c r="D37" s="47">
        <f>IF($B37="","",SUM(Q37:Z37))</f>
        <v>0</v>
      </c>
      <c r="E37" s="48">
        <f>IF($B37="","",SUM(G37:P37)-F36)</f>
        <v>0</v>
      </c>
      <c r="F37" s="47">
        <f>IF($B37="","",SUM(AA37:AJ37))</f>
        <v>0</v>
      </c>
      <c r="G37" s="48">
        <f>IF($B37="","",ROUND(N(AA36)*(1+$Q$8/12),2))</f>
        <v>0</v>
      </c>
      <c r="H37" s="48">
        <f>IF($B37="","",ROUND(N(AB36)*(1+$R$8/12),2))</f>
        <v>0</v>
      </c>
      <c r="I37" s="48">
        <f>IF($B37="","",ROUND(N(AC36)*(1+$S$8/12),2))</f>
        <v>0</v>
      </c>
      <c r="J37" s="48">
        <f>IF($B37="","",ROUND(N(AD36)*(1+$T$8/12),2))</f>
        <v>0</v>
      </c>
      <c r="K37" s="48">
        <f>IF($B37="","",ROUND(N(AE36)*(1+$U$8/12),2))</f>
        <v>0</v>
      </c>
      <c r="L37" s="48">
        <f>IF($B37="","",ROUND(N(AF36)*(1+$V$8/12),2))</f>
        <v>0</v>
      </c>
      <c r="M37" s="48">
        <f>IF($B37="","",ROUND(N(AG36)*(1+$W$8/12),2))</f>
        <v>0</v>
      </c>
      <c r="N37" s="48">
        <f>IF($B37="","",ROUND(N(AH36)*(1+$X$8/12),2))</f>
        <v>0</v>
      </c>
      <c r="O37" s="48">
        <f>IF($B37="","",ROUND(N(AI36)*(1+$Y$8/12),2))</f>
        <v>0</v>
      </c>
      <c r="P37" s="48">
        <f>IF($B37="","",ROUND(N(AJ36)*(1+$Z$8/12),2))</f>
        <v>0</v>
      </c>
      <c r="Q37" s="33">
        <f>IF($B37="","",MIN($Q$9,G37)+MIN(MAX(0,'Debt Payoff'!$D$24-0-SUMPRODUCT((G37:P37&lt;$Q$9:$Z$9)*G37:P37+(G37:P37&gt;=$Q$9:$Z$9)*$Q$9:$Z$9)),G37-MIN($Q$9,G37)))</f>
        <v>0</v>
      </c>
      <c r="R37" s="33">
        <f>IF($B37="","",MIN($R$9,H37)+MIN(MAX(0,'Debt Payoff'!$D$24-SUM(Q37:Q37)-SUMPRODUCT((H37:P37&lt;$R$9:$Z$9)*H37:P37+(H37:P37&gt;=$R$9:$Z$9)*$R$9:$Z$9)),H37-MIN($R$9,H37)))</f>
        <v>0</v>
      </c>
      <c r="S37" s="33">
        <f>IF($B37="","",MIN($S$9,I37)+MIN(MAX(0,'Debt Payoff'!$D$24-SUM(Q37:R37)-SUMPRODUCT((I37:P37&lt;$S$9:$Z$9)*I37:P37+(I37:P37&gt;=$S$9:$Z$9)*$S$9:$Z$9)),I37-MIN($S$9,I37)))</f>
        <v>0</v>
      </c>
      <c r="T37" s="33">
        <f>IF($B37="","",MIN($T$9,J37)+MIN(MAX(0,'Debt Payoff'!$D$24-SUM(Q37:S37)-SUMPRODUCT((J37:P37&lt;$T$9:$Z$9)*J37:P37+(J37:P37&gt;=$T$9:$Z$9)*$T$9:$Z$9)),J37-MIN($T$9,J37)))</f>
        <v>0</v>
      </c>
      <c r="U37" s="33">
        <f>IF($B37="","",MIN($U$9,K37)+MIN(MAX(0,'Debt Payoff'!$D$24-SUM(Q37:T37)-SUMPRODUCT((K37:P37&lt;$U$9:$Z$9)*K37:P37+(K37:P37&gt;=$U$9:$Z$9)*$U$9:$Z$9)),K37-MIN($U$9,K37)))</f>
        <v>0</v>
      </c>
      <c r="V37" s="33">
        <f>IF($B37="","",MIN($V$9,L37)+MIN(MAX(0,'Debt Payoff'!$D$24-SUM(Q37:U37)-SUMPRODUCT((L37:P37&lt;$V$9:$Z$9)*L37:P37+(L37:P37&gt;=$V$9:$Z$9)*$V$9:$Z$9)),L37-MIN($V$9,L37)))</f>
        <v>0</v>
      </c>
      <c r="W37" s="33">
        <f>IF($B37="","",MIN($W$9,M37)+MIN(MAX(0,'Debt Payoff'!$D$24-SUM(Q37:V37)-SUMPRODUCT((M37:P37&lt;$W$9:$Z$9)*M37:P37+(M37:P37&gt;=$W$9:$Z$9)*$W$9:$Z$9)),M37-MIN($W$9,M37)))</f>
        <v>0</v>
      </c>
      <c r="X37" s="33">
        <f>IF($B37="","",MIN($X$9,N37)+MIN(MAX(0,'Debt Payoff'!$D$24-SUM(Q37:W37)-SUMPRODUCT((N37:P37&lt;$X$9:$Z$9)*N37:P37+(N37:P37&gt;=$X$9:$Z$9)*$X$9:$Z$9)),N37-MIN($X$9,N37)))</f>
        <v>0</v>
      </c>
      <c r="Y37" s="33">
        <f>IF($B37="","",MIN($Y$9,O37)+MIN(MAX(0,'Debt Payoff'!$D$24-SUM(Q37:X37)-SUMPRODUCT((O37:P37&lt;$Y$9:$Z$9)*O37:P37+(O37:P37&gt;=$Y$9:$Z$9)*$Y$9:$Z$9)),O37-MIN($Y$9,O37)))</f>
        <v>0</v>
      </c>
      <c r="Z37" s="33">
        <f>IF($B37="","",MIN($Z$9,P37)+MIN(MAX(0,'Debt Payoff'!$D$24-SUM(Q37:Y37)-SUMPRODUCT((P37:P37&lt;$Z$9:$Z$9)*P37:P37+(P37:P37&gt;=$Z$9:$Z$9)*$Z$9:$Z$9)),P37-MIN($Z$9,P37)))</f>
        <v>0</v>
      </c>
      <c r="AA37" s="33">
        <f>IF($B37="","",ROUND(G37-Q37,2))</f>
        <v>0</v>
      </c>
      <c r="AB37" s="33">
        <f>IF($B37="","",ROUND(H37-R37,2))</f>
        <v>0</v>
      </c>
      <c r="AC37" s="33">
        <f>IF($B37="","",ROUND(I37-S37,2))</f>
        <v>0</v>
      </c>
      <c r="AD37" s="33">
        <f>IF($B37="","",ROUND(J37-T37,2))</f>
        <v>0</v>
      </c>
      <c r="AE37" s="33">
        <f>IF($B37="","",ROUND(K37-U37,2))</f>
        <v>0</v>
      </c>
      <c r="AF37" s="33">
        <f>IF($B37="","",ROUND(L37-V37,2))</f>
        <v>0</v>
      </c>
      <c r="AG37" s="33">
        <f>IF($B37="","",ROUND(M37-W37,2))</f>
        <v>0</v>
      </c>
      <c r="AH37" s="33">
        <f>IF($B37="","",ROUND(N37-X37,2))</f>
        <v>0</v>
      </c>
      <c r="AI37" s="33">
        <f>IF($B37="","",ROUND(O37-Y37,2))</f>
        <v>0</v>
      </c>
      <c r="AJ37" s="33">
        <f>IF($B37="","",ROUND(P37-Z37,2))</f>
        <v>0</v>
      </c>
    </row>
    <row r="38" spans="2:36">
      <c r="B38" s="15">
        <f>IF(B37="","",IF(F37&gt;0.005,B37+1,""))</f>
        <v>0</v>
      </c>
      <c r="C38" s="46">
        <f>IF($B38="","",EDATE('Debt Payoff'!$D$23,$B38-1))</f>
        <v>0</v>
      </c>
      <c r="D38" s="47">
        <f>IF($B38="","",SUM(Q38:Z38))</f>
        <v>0</v>
      </c>
      <c r="E38" s="48">
        <f>IF($B38="","",SUM(G38:P38)-F37)</f>
        <v>0</v>
      </c>
      <c r="F38" s="47">
        <f>IF($B38="","",SUM(AA38:AJ38))</f>
        <v>0</v>
      </c>
      <c r="G38" s="48">
        <f>IF($B38="","",ROUND(N(AA37)*(1+$Q$8/12),2))</f>
        <v>0</v>
      </c>
      <c r="H38" s="48">
        <f>IF($B38="","",ROUND(N(AB37)*(1+$R$8/12),2))</f>
        <v>0</v>
      </c>
      <c r="I38" s="48">
        <f>IF($B38="","",ROUND(N(AC37)*(1+$S$8/12),2))</f>
        <v>0</v>
      </c>
      <c r="J38" s="48">
        <f>IF($B38="","",ROUND(N(AD37)*(1+$T$8/12),2))</f>
        <v>0</v>
      </c>
      <c r="K38" s="48">
        <f>IF($B38="","",ROUND(N(AE37)*(1+$U$8/12),2))</f>
        <v>0</v>
      </c>
      <c r="L38" s="48">
        <f>IF($B38="","",ROUND(N(AF37)*(1+$V$8/12),2))</f>
        <v>0</v>
      </c>
      <c r="M38" s="48">
        <f>IF($B38="","",ROUND(N(AG37)*(1+$W$8/12),2))</f>
        <v>0</v>
      </c>
      <c r="N38" s="48">
        <f>IF($B38="","",ROUND(N(AH37)*(1+$X$8/12),2))</f>
        <v>0</v>
      </c>
      <c r="O38" s="48">
        <f>IF($B38="","",ROUND(N(AI37)*(1+$Y$8/12),2))</f>
        <v>0</v>
      </c>
      <c r="P38" s="48">
        <f>IF($B38="","",ROUND(N(AJ37)*(1+$Z$8/12),2))</f>
        <v>0</v>
      </c>
      <c r="Q38" s="33">
        <f>IF($B38="","",MIN($Q$9,G38)+MIN(MAX(0,'Debt Payoff'!$D$24-0-SUMPRODUCT((G38:P38&lt;$Q$9:$Z$9)*G38:P38+(G38:P38&gt;=$Q$9:$Z$9)*$Q$9:$Z$9)),G38-MIN($Q$9,G38)))</f>
        <v>0</v>
      </c>
      <c r="R38" s="33">
        <f>IF($B38="","",MIN($R$9,H38)+MIN(MAX(0,'Debt Payoff'!$D$24-SUM(Q38:Q38)-SUMPRODUCT((H38:P38&lt;$R$9:$Z$9)*H38:P38+(H38:P38&gt;=$R$9:$Z$9)*$R$9:$Z$9)),H38-MIN($R$9,H38)))</f>
        <v>0</v>
      </c>
      <c r="S38" s="33">
        <f>IF($B38="","",MIN($S$9,I38)+MIN(MAX(0,'Debt Payoff'!$D$24-SUM(Q38:R38)-SUMPRODUCT((I38:P38&lt;$S$9:$Z$9)*I38:P38+(I38:P38&gt;=$S$9:$Z$9)*$S$9:$Z$9)),I38-MIN($S$9,I38)))</f>
        <v>0</v>
      </c>
      <c r="T38" s="33">
        <f>IF($B38="","",MIN($T$9,J38)+MIN(MAX(0,'Debt Payoff'!$D$24-SUM(Q38:S38)-SUMPRODUCT((J38:P38&lt;$T$9:$Z$9)*J38:P38+(J38:P38&gt;=$T$9:$Z$9)*$T$9:$Z$9)),J38-MIN($T$9,J38)))</f>
        <v>0</v>
      </c>
      <c r="U38" s="33">
        <f>IF($B38="","",MIN($U$9,K38)+MIN(MAX(0,'Debt Payoff'!$D$24-SUM(Q38:T38)-SUMPRODUCT((K38:P38&lt;$U$9:$Z$9)*K38:P38+(K38:P38&gt;=$U$9:$Z$9)*$U$9:$Z$9)),K38-MIN($U$9,K38)))</f>
        <v>0</v>
      </c>
      <c r="V38" s="33">
        <f>IF($B38="","",MIN($V$9,L38)+MIN(MAX(0,'Debt Payoff'!$D$24-SUM(Q38:U38)-SUMPRODUCT((L38:P38&lt;$V$9:$Z$9)*L38:P38+(L38:P38&gt;=$V$9:$Z$9)*$V$9:$Z$9)),L38-MIN($V$9,L38)))</f>
        <v>0</v>
      </c>
      <c r="W38" s="33">
        <f>IF($B38="","",MIN($W$9,M38)+MIN(MAX(0,'Debt Payoff'!$D$24-SUM(Q38:V38)-SUMPRODUCT((M38:P38&lt;$W$9:$Z$9)*M38:P38+(M38:P38&gt;=$W$9:$Z$9)*$W$9:$Z$9)),M38-MIN($W$9,M38)))</f>
        <v>0</v>
      </c>
      <c r="X38" s="33">
        <f>IF($B38="","",MIN($X$9,N38)+MIN(MAX(0,'Debt Payoff'!$D$24-SUM(Q38:W38)-SUMPRODUCT((N38:P38&lt;$X$9:$Z$9)*N38:P38+(N38:P38&gt;=$X$9:$Z$9)*$X$9:$Z$9)),N38-MIN($X$9,N38)))</f>
        <v>0</v>
      </c>
      <c r="Y38" s="33">
        <f>IF($B38="","",MIN($Y$9,O38)+MIN(MAX(0,'Debt Payoff'!$D$24-SUM(Q38:X38)-SUMPRODUCT((O38:P38&lt;$Y$9:$Z$9)*O38:P38+(O38:P38&gt;=$Y$9:$Z$9)*$Y$9:$Z$9)),O38-MIN($Y$9,O38)))</f>
        <v>0</v>
      </c>
      <c r="Z38" s="33">
        <f>IF($B38="","",MIN($Z$9,P38)+MIN(MAX(0,'Debt Payoff'!$D$24-SUM(Q38:Y38)-SUMPRODUCT((P38:P38&lt;$Z$9:$Z$9)*P38:P38+(P38:P38&gt;=$Z$9:$Z$9)*$Z$9:$Z$9)),P38-MIN($Z$9,P38)))</f>
        <v>0</v>
      </c>
      <c r="AA38" s="33">
        <f>IF($B38="","",ROUND(G38-Q38,2))</f>
        <v>0</v>
      </c>
      <c r="AB38" s="33">
        <f>IF($B38="","",ROUND(H38-R38,2))</f>
        <v>0</v>
      </c>
      <c r="AC38" s="33">
        <f>IF($B38="","",ROUND(I38-S38,2))</f>
        <v>0</v>
      </c>
      <c r="AD38" s="33">
        <f>IF($B38="","",ROUND(J38-T38,2))</f>
        <v>0</v>
      </c>
      <c r="AE38" s="33">
        <f>IF($B38="","",ROUND(K38-U38,2))</f>
        <v>0</v>
      </c>
      <c r="AF38" s="33">
        <f>IF($B38="","",ROUND(L38-V38,2))</f>
        <v>0</v>
      </c>
      <c r="AG38" s="33">
        <f>IF($B38="","",ROUND(M38-W38,2))</f>
        <v>0</v>
      </c>
      <c r="AH38" s="33">
        <f>IF($B38="","",ROUND(N38-X38,2))</f>
        <v>0</v>
      </c>
      <c r="AI38" s="33">
        <f>IF($B38="","",ROUND(O38-Y38,2))</f>
        <v>0</v>
      </c>
      <c r="AJ38" s="33">
        <f>IF($B38="","",ROUND(P38-Z38,2))</f>
        <v>0</v>
      </c>
    </row>
    <row r="39" spans="2:36">
      <c r="B39" s="15">
        <f>IF(B38="","",IF(F38&gt;0.005,B38+1,""))</f>
        <v>0</v>
      </c>
      <c r="C39" s="46">
        <f>IF($B39="","",EDATE('Debt Payoff'!$D$23,$B39-1))</f>
        <v>0</v>
      </c>
      <c r="D39" s="47">
        <f>IF($B39="","",SUM(Q39:Z39))</f>
        <v>0</v>
      </c>
      <c r="E39" s="48">
        <f>IF($B39="","",SUM(G39:P39)-F38)</f>
        <v>0</v>
      </c>
      <c r="F39" s="47">
        <f>IF($B39="","",SUM(AA39:AJ39))</f>
        <v>0</v>
      </c>
      <c r="G39" s="48">
        <f>IF($B39="","",ROUND(N(AA38)*(1+$Q$8/12),2))</f>
        <v>0</v>
      </c>
      <c r="H39" s="48">
        <f>IF($B39="","",ROUND(N(AB38)*(1+$R$8/12),2))</f>
        <v>0</v>
      </c>
      <c r="I39" s="48">
        <f>IF($B39="","",ROUND(N(AC38)*(1+$S$8/12),2))</f>
        <v>0</v>
      </c>
      <c r="J39" s="48">
        <f>IF($B39="","",ROUND(N(AD38)*(1+$T$8/12),2))</f>
        <v>0</v>
      </c>
      <c r="K39" s="48">
        <f>IF($B39="","",ROUND(N(AE38)*(1+$U$8/12),2))</f>
        <v>0</v>
      </c>
      <c r="L39" s="48">
        <f>IF($B39="","",ROUND(N(AF38)*(1+$V$8/12),2))</f>
        <v>0</v>
      </c>
      <c r="M39" s="48">
        <f>IF($B39="","",ROUND(N(AG38)*(1+$W$8/12),2))</f>
        <v>0</v>
      </c>
      <c r="N39" s="48">
        <f>IF($B39="","",ROUND(N(AH38)*(1+$X$8/12),2))</f>
        <v>0</v>
      </c>
      <c r="O39" s="48">
        <f>IF($B39="","",ROUND(N(AI38)*(1+$Y$8/12),2))</f>
        <v>0</v>
      </c>
      <c r="P39" s="48">
        <f>IF($B39="","",ROUND(N(AJ38)*(1+$Z$8/12),2))</f>
        <v>0</v>
      </c>
      <c r="Q39" s="33">
        <f>IF($B39="","",MIN($Q$9,G39)+MIN(MAX(0,'Debt Payoff'!$D$24-0-SUMPRODUCT((G39:P39&lt;$Q$9:$Z$9)*G39:P39+(G39:P39&gt;=$Q$9:$Z$9)*$Q$9:$Z$9)),G39-MIN($Q$9,G39)))</f>
        <v>0</v>
      </c>
      <c r="R39" s="33">
        <f>IF($B39="","",MIN($R$9,H39)+MIN(MAX(0,'Debt Payoff'!$D$24-SUM(Q39:Q39)-SUMPRODUCT((H39:P39&lt;$R$9:$Z$9)*H39:P39+(H39:P39&gt;=$R$9:$Z$9)*$R$9:$Z$9)),H39-MIN($R$9,H39)))</f>
        <v>0</v>
      </c>
      <c r="S39" s="33">
        <f>IF($B39="","",MIN($S$9,I39)+MIN(MAX(0,'Debt Payoff'!$D$24-SUM(Q39:R39)-SUMPRODUCT((I39:P39&lt;$S$9:$Z$9)*I39:P39+(I39:P39&gt;=$S$9:$Z$9)*$S$9:$Z$9)),I39-MIN($S$9,I39)))</f>
        <v>0</v>
      </c>
      <c r="T39" s="33">
        <f>IF($B39="","",MIN($T$9,J39)+MIN(MAX(0,'Debt Payoff'!$D$24-SUM(Q39:S39)-SUMPRODUCT((J39:P39&lt;$T$9:$Z$9)*J39:P39+(J39:P39&gt;=$T$9:$Z$9)*$T$9:$Z$9)),J39-MIN($T$9,J39)))</f>
        <v>0</v>
      </c>
      <c r="U39" s="33">
        <f>IF($B39="","",MIN($U$9,K39)+MIN(MAX(0,'Debt Payoff'!$D$24-SUM(Q39:T39)-SUMPRODUCT((K39:P39&lt;$U$9:$Z$9)*K39:P39+(K39:P39&gt;=$U$9:$Z$9)*$U$9:$Z$9)),K39-MIN($U$9,K39)))</f>
        <v>0</v>
      </c>
      <c r="V39" s="33">
        <f>IF($B39="","",MIN($V$9,L39)+MIN(MAX(0,'Debt Payoff'!$D$24-SUM(Q39:U39)-SUMPRODUCT((L39:P39&lt;$V$9:$Z$9)*L39:P39+(L39:P39&gt;=$V$9:$Z$9)*$V$9:$Z$9)),L39-MIN($V$9,L39)))</f>
        <v>0</v>
      </c>
      <c r="W39" s="33">
        <f>IF($B39="","",MIN($W$9,M39)+MIN(MAX(0,'Debt Payoff'!$D$24-SUM(Q39:V39)-SUMPRODUCT((M39:P39&lt;$W$9:$Z$9)*M39:P39+(M39:P39&gt;=$W$9:$Z$9)*$W$9:$Z$9)),M39-MIN($W$9,M39)))</f>
        <v>0</v>
      </c>
      <c r="X39" s="33">
        <f>IF($B39="","",MIN($X$9,N39)+MIN(MAX(0,'Debt Payoff'!$D$24-SUM(Q39:W39)-SUMPRODUCT((N39:P39&lt;$X$9:$Z$9)*N39:P39+(N39:P39&gt;=$X$9:$Z$9)*$X$9:$Z$9)),N39-MIN($X$9,N39)))</f>
        <v>0</v>
      </c>
      <c r="Y39" s="33">
        <f>IF($B39="","",MIN($Y$9,O39)+MIN(MAX(0,'Debt Payoff'!$D$24-SUM(Q39:X39)-SUMPRODUCT((O39:P39&lt;$Y$9:$Z$9)*O39:P39+(O39:P39&gt;=$Y$9:$Z$9)*$Y$9:$Z$9)),O39-MIN($Y$9,O39)))</f>
        <v>0</v>
      </c>
      <c r="Z39" s="33">
        <f>IF($B39="","",MIN($Z$9,P39)+MIN(MAX(0,'Debt Payoff'!$D$24-SUM(Q39:Y39)-SUMPRODUCT((P39:P39&lt;$Z$9:$Z$9)*P39:P39+(P39:P39&gt;=$Z$9:$Z$9)*$Z$9:$Z$9)),P39-MIN($Z$9,P39)))</f>
        <v>0</v>
      </c>
      <c r="AA39" s="33">
        <f>IF($B39="","",ROUND(G39-Q39,2))</f>
        <v>0</v>
      </c>
      <c r="AB39" s="33">
        <f>IF($B39="","",ROUND(H39-R39,2))</f>
        <v>0</v>
      </c>
      <c r="AC39" s="33">
        <f>IF($B39="","",ROUND(I39-S39,2))</f>
        <v>0</v>
      </c>
      <c r="AD39" s="33">
        <f>IF($B39="","",ROUND(J39-T39,2))</f>
        <v>0</v>
      </c>
      <c r="AE39" s="33">
        <f>IF($B39="","",ROUND(K39-U39,2))</f>
        <v>0</v>
      </c>
      <c r="AF39" s="33">
        <f>IF($B39="","",ROUND(L39-V39,2))</f>
        <v>0</v>
      </c>
      <c r="AG39" s="33">
        <f>IF($B39="","",ROUND(M39-W39,2))</f>
        <v>0</v>
      </c>
      <c r="AH39" s="33">
        <f>IF($B39="","",ROUND(N39-X39,2))</f>
        <v>0</v>
      </c>
      <c r="AI39" s="33">
        <f>IF($B39="","",ROUND(O39-Y39,2))</f>
        <v>0</v>
      </c>
      <c r="AJ39" s="33">
        <f>IF($B39="","",ROUND(P39-Z39,2))</f>
        <v>0</v>
      </c>
    </row>
    <row r="40" spans="2:36">
      <c r="B40" s="15">
        <f>IF(B39="","",IF(F39&gt;0.005,B39+1,""))</f>
        <v>0</v>
      </c>
      <c r="C40" s="46">
        <f>IF($B40="","",EDATE('Debt Payoff'!$D$23,$B40-1))</f>
        <v>0</v>
      </c>
      <c r="D40" s="47">
        <f>IF($B40="","",SUM(Q40:Z40))</f>
        <v>0</v>
      </c>
      <c r="E40" s="48">
        <f>IF($B40="","",SUM(G40:P40)-F39)</f>
        <v>0</v>
      </c>
      <c r="F40" s="47">
        <f>IF($B40="","",SUM(AA40:AJ40))</f>
        <v>0</v>
      </c>
      <c r="G40" s="48">
        <f>IF($B40="","",ROUND(N(AA39)*(1+$Q$8/12),2))</f>
        <v>0</v>
      </c>
      <c r="H40" s="48">
        <f>IF($B40="","",ROUND(N(AB39)*(1+$R$8/12),2))</f>
        <v>0</v>
      </c>
      <c r="I40" s="48">
        <f>IF($B40="","",ROUND(N(AC39)*(1+$S$8/12),2))</f>
        <v>0</v>
      </c>
      <c r="J40" s="48">
        <f>IF($B40="","",ROUND(N(AD39)*(1+$T$8/12),2))</f>
        <v>0</v>
      </c>
      <c r="K40" s="48">
        <f>IF($B40="","",ROUND(N(AE39)*(1+$U$8/12),2))</f>
        <v>0</v>
      </c>
      <c r="L40" s="48">
        <f>IF($B40="","",ROUND(N(AF39)*(1+$V$8/12),2))</f>
        <v>0</v>
      </c>
      <c r="M40" s="48">
        <f>IF($B40="","",ROUND(N(AG39)*(1+$W$8/12),2))</f>
        <v>0</v>
      </c>
      <c r="N40" s="48">
        <f>IF($B40="","",ROUND(N(AH39)*(1+$X$8/12),2))</f>
        <v>0</v>
      </c>
      <c r="O40" s="48">
        <f>IF($B40="","",ROUND(N(AI39)*(1+$Y$8/12),2))</f>
        <v>0</v>
      </c>
      <c r="P40" s="48">
        <f>IF($B40="","",ROUND(N(AJ39)*(1+$Z$8/12),2))</f>
        <v>0</v>
      </c>
      <c r="Q40" s="33">
        <f>IF($B40="","",MIN($Q$9,G40)+MIN(MAX(0,'Debt Payoff'!$D$24-0-SUMPRODUCT((G40:P40&lt;$Q$9:$Z$9)*G40:P40+(G40:P40&gt;=$Q$9:$Z$9)*$Q$9:$Z$9)),G40-MIN($Q$9,G40)))</f>
        <v>0</v>
      </c>
      <c r="R40" s="33">
        <f>IF($B40="","",MIN($R$9,H40)+MIN(MAX(0,'Debt Payoff'!$D$24-SUM(Q40:Q40)-SUMPRODUCT((H40:P40&lt;$R$9:$Z$9)*H40:P40+(H40:P40&gt;=$R$9:$Z$9)*$R$9:$Z$9)),H40-MIN($R$9,H40)))</f>
        <v>0</v>
      </c>
      <c r="S40" s="33">
        <f>IF($B40="","",MIN($S$9,I40)+MIN(MAX(0,'Debt Payoff'!$D$24-SUM(Q40:R40)-SUMPRODUCT((I40:P40&lt;$S$9:$Z$9)*I40:P40+(I40:P40&gt;=$S$9:$Z$9)*$S$9:$Z$9)),I40-MIN($S$9,I40)))</f>
        <v>0</v>
      </c>
      <c r="T40" s="33">
        <f>IF($B40="","",MIN($T$9,J40)+MIN(MAX(0,'Debt Payoff'!$D$24-SUM(Q40:S40)-SUMPRODUCT((J40:P40&lt;$T$9:$Z$9)*J40:P40+(J40:P40&gt;=$T$9:$Z$9)*$T$9:$Z$9)),J40-MIN($T$9,J40)))</f>
        <v>0</v>
      </c>
      <c r="U40" s="33">
        <f>IF($B40="","",MIN($U$9,K40)+MIN(MAX(0,'Debt Payoff'!$D$24-SUM(Q40:T40)-SUMPRODUCT((K40:P40&lt;$U$9:$Z$9)*K40:P40+(K40:P40&gt;=$U$9:$Z$9)*$U$9:$Z$9)),K40-MIN($U$9,K40)))</f>
        <v>0</v>
      </c>
      <c r="V40" s="33">
        <f>IF($B40="","",MIN($V$9,L40)+MIN(MAX(0,'Debt Payoff'!$D$24-SUM(Q40:U40)-SUMPRODUCT((L40:P40&lt;$V$9:$Z$9)*L40:P40+(L40:P40&gt;=$V$9:$Z$9)*$V$9:$Z$9)),L40-MIN($V$9,L40)))</f>
        <v>0</v>
      </c>
      <c r="W40" s="33">
        <f>IF($B40="","",MIN($W$9,M40)+MIN(MAX(0,'Debt Payoff'!$D$24-SUM(Q40:V40)-SUMPRODUCT((M40:P40&lt;$W$9:$Z$9)*M40:P40+(M40:P40&gt;=$W$9:$Z$9)*$W$9:$Z$9)),M40-MIN($W$9,M40)))</f>
        <v>0</v>
      </c>
      <c r="X40" s="33">
        <f>IF($B40="","",MIN($X$9,N40)+MIN(MAX(0,'Debt Payoff'!$D$24-SUM(Q40:W40)-SUMPRODUCT((N40:P40&lt;$X$9:$Z$9)*N40:P40+(N40:P40&gt;=$X$9:$Z$9)*$X$9:$Z$9)),N40-MIN($X$9,N40)))</f>
        <v>0</v>
      </c>
      <c r="Y40" s="33">
        <f>IF($B40="","",MIN($Y$9,O40)+MIN(MAX(0,'Debt Payoff'!$D$24-SUM(Q40:X40)-SUMPRODUCT((O40:P40&lt;$Y$9:$Z$9)*O40:P40+(O40:P40&gt;=$Y$9:$Z$9)*$Y$9:$Z$9)),O40-MIN($Y$9,O40)))</f>
        <v>0</v>
      </c>
      <c r="Z40" s="33">
        <f>IF($B40="","",MIN($Z$9,P40)+MIN(MAX(0,'Debt Payoff'!$D$24-SUM(Q40:Y40)-SUMPRODUCT((P40:P40&lt;$Z$9:$Z$9)*P40:P40+(P40:P40&gt;=$Z$9:$Z$9)*$Z$9:$Z$9)),P40-MIN($Z$9,P40)))</f>
        <v>0</v>
      </c>
      <c r="AA40" s="33">
        <f>IF($B40="","",ROUND(G40-Q40,2))</f>
        <v>0</v>
      </c>
      <c r="AB40" s="33">
        <f>IF($B40="","",ROUND(H40-R40,2))</f>
        <v>0</v>
      </c>
      <c r="AC40" s="33">
        <f>IF($B40="","",ROUND(I40-S40,2))</f>
        <v>0</v>
      </c>
      <c r="AD40" s="33">
        <f>IF($B40="","",ROUND(J40-T40,2))</f>
        <v>0</v>
      </c>
      <c r="AE40" s="33">
        <f>IF($B40="","",ROUND(K40-U40,2))</f>
        <v>0</v>
      </c>
      <c r="AF40" s="33">
        <f>IF($B40="","",ROUND(L40-V40,2))</f>
        <v>0</v>
      </c>
      <c r="AG40" s="33">
        <f>IF($B40="","",ROUND(M40-W40,2))</f>
        <v>0</v>
      </c>
      <c r="AH40" s="33">
        <f>IF($B40="","",ROUND(N40-X40,2))</f>
        <v>0</v>
      </c>
      <c r="AI40" s="33">
        <f>IF($B40="","",ROUND(O40-Y40,2))</f>
        <v>0</v>
      </c>
      <c r="AJ40" s="33">
        <f>IF($B40="","",ROUND(P40-Z40,2))</f>
        <v>0</v>
      </c>
    </row>
    <row r="41" spans="2:36">
      <c r="B41" s="15">
        <f>IF(B40="","",IF(F40&gt;0.005,B40+1,""))</f>
        <v>0</v>
      </c>
      <c r="C41" s="46">
        <f>IF($B41="","",EDATE('Debt Payoff'!$D$23,$B41-1))</f>
        <v>0</v>
      </c>
      <c r="D41" s="47">
        <f>IF($B41="","",SUM(Q41:Z41))</f>
        <v>0</v>
      </c>
      <c r="E41" s="48">
        <f>IF($B41="","",SUM(G41:P41)-F40)</f>
        <v>0</v>
      </c>
      <c r="F41" s="47">
        <f>IF($B41="","",SUM(AA41:AJ41))</f>
        <v>0</v>
      </c>
      <c r="G41" s="48">
        <f>IF($B41="","",ROUND(N(AA40)*(1+$Q$8/12),2))</f>
        <v>0</v>
      </c>
      <c r="H41" s="48">
        <f>IF($B41="","",ROUND(N(AB40)*(1+$R$8/12),2))</f>
        <v>0</v>
      </c>
      <c r="I41" s="48">
        <f>IF($B41="","",ROUND(N(AC40)*(1+$S$8/12),2))</f>
        <v>0</v>
      </c>
      <c r="J41" s="48">
        <f>IF($B41="","",ROUND(N(AD40)*(1+$T$8/12),2))</f>
        <v>0</v>
      </c>
      <c r="K41" s="48">
        <f>IF($B41="","",ROUND(N(AE40)*(1+$U$8/12),2))</f>
        <v>0</v>
      </c>
      <c r="L41" s="48">
        <f>IF($B41="","",ROUND(N(AF40)*(1+$V$8/12),2))</f>
        <v>0</v>
      </c>
      <c r="M41" s="48">
        <f>IF($B41="","",ROUND(N(AG40)*(1+$W$8/12),2))</f>
        <v>0</v>
      </c>
      <c r="N41" s="48">
        <f>IF($B41="","",ROUND(N(AH40)*(1+$X$8/12),2))</f>
        <v>0</v>
      </c>
      <c r="O41" s="48">
        <f>IF($B41="","",ROUND(N(AI40)*(1+$Y$8/12),2))</f>
        <v>0</v>
      </c>
      <c r="P41" s="48">
        <f>IF($B41="","",ROUND(N(AJ40)*(1+$Z$8/12),2))</f>
        <v>0</v>
      </c>
      <c r="Q41" s="33">
        <f>IF($B41="","",MIN($Q$9,G41)+MIN(MAX(0,'Debt Payoff'!$D$24-0-SUMPRODUCT((G41:P41&lt;$Q$9:$Z$9)*G41:P41+(G41:P41&gt;=$Q$9:$Z$9)*$Q$9:$Z$9)),G41-MIN($Q$9,G41)))</f>
        <v>0</v>
      </c>
      <c r="R41" s="33">
        <f>IF($B41="","",MIN($R$9,H41)+MIN(MAX(0,'Debt Payoff'!$D$24-SUM(Q41:Q41)-SUMPRODUCT((H41:P41&lt;$R$9:$Z$9)*H41:P41+(H41:P41&gt;=$R$9:$Z$9)*$R$9:$Z$9)),H41-MIN($R$9,H41)))</f>
        <v>0</v>
      </c>
      <c r="S41" s="33">
        <f>IF($B41="","",MIN($S$9,I41)+MIN(MAX(0,'Debt Payoff'!$D$24-SUM(Q41:R41)-SUMPRODUCT((I41:P41&lt;$S$9:$Z$9)*I41:P41+(I41:P41&gt;=$S$9:$Z$9)*$S$9:$Z$9)),I41-MIN($S$9,I41)))</f>
        <v>0</v>
      </c>
      <c r="T41" s="33">
        <f>IF($B41="","",MIN($T$9,J41)+MIN(MAX(0,'Debt Payoff'!$D$24-SUM(Q41:S41)-SUMPRODUCT((J41:P41&lt;$T$9:$Z$9)*J41:P41+(J41:P41&gt;=$T$9:$Z$9)*$T$9:$Z$9)),J41-MIN($T$9,J41)))</f>
        <v>0</v>
      </c>
      <c r="U41" s="33">
        <f>IF($B41="","",MIN($U$9,K41)+MIN(MAX(0,'Debt Payoff'!$D$24-SUM(Q41:T41)-SUMPRODUCT((K41:P41&lt;$U$9:$Z$9)*K41:P41+(K41:P41&gt;=$U$9:$Z$9)*$U$9:$Z$9)),K41-MIN($U$9,K41)))</f>
        <v>0</v>
      </c>
      <c r="V41" s="33">
        <f>IF($B41="","",MIN($V$9,L41)+MIN(MAX(0,'Debt Payoff'!$D$24-SUM(Q41:U41)-SUMPRODUCT((L41:P41&lt;$V$9:$Z$9)*L41:P41+(L41:P41&gt;=$V$9:$Z$9)*$V$9:$Z$9)),L41-MIN($V$9,L41)))</f>
        <v>0</v>
      </c>
      <c r="W41" s="33">
        <f>IF($B41="","",MIN($W$9,M41)+MIN(MAX(0,'Debt Payoff'!$D$24-SUM(Q41:V41)-SUMPRODUCT((M41:P41&lt;$W$9:$Z$9)*M41:P41+(M41:P41&gt;=$W$9:$Z$9)*$W$9:$Z$9)),M41-MIN($W$9,M41)))</f>
        <v>0</v>
      </c>
      <c r="X41" s="33">
        <f>IF($B41="","",MIN($X$9,N41)+MIN(MAX(0,'Debt Payoff'!$D$24-SUM(Q41:W41)-SUMPRODUCT((N41:P41&lt;$X$9:$Z$9)*N41:P41+(N41:P41&gt;=$X$9:$Z$9)*$X$9:$Z$9)),N41-MIN($X$9,N41)))</f>
        <v>0</v>
      </c>
      <c r="Y41" s="33">
        <f>IF($B41="","",MIN($Y$9,O41)+MIN(MAX(0,'Debt Payoff'!$D$24-SUM(Q41:X41)-SUMPRODUCT((O41:P41&lt;$Y$9:$Z$9)*O41:P41+(O41:P41&gt;=$Y$9:$Z$9)*$Y$9:$Z$9)),O41-MIN($Y$9,O41)))</f>
        <v>0</v>
      </c>
      <c r="Z41" s="33">
        <f>IF($B41="","",MIN($Z$9,P41)+MIN(MAX(0,'Debt Payoff'!$D$24-SUM(Q41:Y41)-SUMPRODUCT((P41:P41&lt;$Z$9:$Z$9)*P41:P41+(P41:P41&gt;=$Z$9:$Z$9)*$Z$9:$Z$9)),P41-MIN($Z$9,P41)))</f>
        <v>0</v>
      </c>
      <c r="AA41" s="33">
        <f>IF($B41="","",ROUND(G41-Q41,2))</f>
        <v>0</v>
      </c>
      <c r="AB41" s="33">
        <f>IF($B41="","",ROUND(H41-R41,2))</f>
        <v>0</v>
      </c>
      <c r="AC41" s="33">
        <f>IF($B41="","",ROUND(I41-S41,2))</f>
        <v>0</v>
      </c>
      <c r="AD41" s="33">
        <f>IF($B41="","",ROUND(J41-T41,2))</f>
        <v>0</v>
      </c>
      <c r="AE41" s="33">
        <f>IF($B41="","",ROUND(K41-U41,2))</f>
        <v>0</v>
      </c>
      <c r="AF41" s="33">
        <f>IF($B41="","",ROUND(L41-V41,2))</f>
        <v>0</v>
      </c>
      <c r="AG41" s="33">
        <f>IF($B41="","",ROUND(M41-W41,2))</f>
        <v>0</v>
      </c>
      <c r="AH41" s="33">
        <f>IF($B41="","",ROUND(N41-X41,2))</f>
        <v>0</v>
      </c>
      <c r="AI41" s="33">
        <f>IF($B41="","",ROUND(O41-Y41,2))</f>
        <v>0</v>
      </c>
      <c r="AJ41" s="33">
        <f>IF($B41="","",ROUND(P41-Z41,2))</f>
        <v>0</v>
      </c>
    </row>
    <row r="42" spans="2:36">
      <c r="B42" s="15">
        <f>IF(B41="","",IF(F41&gt;0.005,B41+1,""))</f>
        <v>0</v>
      </c>
      <c r="C42" s="46">
        <f>IF($B42="","",EDATE('Debt Payoff'!$D$23,$B42-1))</f>
        <v>0</v>
      </c>
      <c r="D42" s="47">
        <f>IF($B42="","",SUM(Q42:Z42))</f>
        <v>0</v>
      </c>
      <c r="E42" s="48">
        <f>IF($B42="","",SUM(G42:P42)-F41)</f>
        <v>0</v>
      </c>
      <c r="F42" s="47">
        <f>IF($B42="","",SUM(AA42:AJ42))</f>
        <v>0</v>
      </c>
      <c r="G42" s="48">
        <f>IF($B42="","",ROUND(N(AA41)*(1+$Q$8/12),2))</f>
        <v>0</v>
      </c>
      <c r="H42" s="48">
        <f>IF($B42="","",ROUND(N(AB41)*(1+$R$8/12),2))</f>
        <v>0</v>
      </c>
      <c r="I42" s="48">
        <f>IF($B42="","",ROUND(N(AC41)*(1+$S$8/12),2))</f>
        <v>0</v>
      </c>
      <c r="J42" s="48">
        <f>IF($B42="","",ROUND(N(AD41)*(1+$T$8/12),2))</f>
        <v>0</v>
      </c>
      <c r="K42" s="48">
        <f>IF($B42="","",ROUND(N(AE41)*(1+$U$8/12),2))</f>
        <v>0</v>
      </c>
      <c r="L42" s="48">
        <f>IF($B42="","",ROUND(N(AF41)*(1+$V$8/12),2))</f>
        <v>0</v>
      </c>
      <c r="M42" s="48">
        <f>IF($B42="","",ROUND(N(AG41)*(1+$W$8/12),2))</f>
        <v>0</v>
      </c>
      <c r="N42" s="48">
        <f>IF($B42="","",ROUND(N(AH41)*(1+$X$8/12),2))</f>
        <v>0</v>
      </c>
      <c r="O42" s="48">
        <f>IF($B42="","",ROUND(N(AI41)*(1+$Y$8/12),2))</f>
        <v>0</v>
      </c>
      <c r="P42" s="48">
        <f>IF($B42="","",ROUND(N(AJ41)*(1+$Z$8/12),2))</f>
        <v>0</v>
      </c>
      <c r="Q42" s="33">
        <f>IF($B42="","",MIN($Q$9,G42)+MIN(MAX(0,'Debt Payoff'!$D$24-0-SUMPRODUCT((G42:P42&lt;$Q$9:$Z$9)*G42:P42+(G42:P42&gt;=$Q$9:$Z$9)*$Q$9:$Z$9)),G42-MIN($Q$9,G42)))</f>
        <v>0</v>
      </c>
      <c r="R42" s="33">
        <f>IF($B42="","",MIN($R$9,H42)+MIN(MAX(0,'Debt Payoff'!$D$24-SUM(Q42:Q42)-SUMPRODUCT((H42:P42&lt;$R$9:$Z$9)*H42:P42+(H42:P42&gt;=$R$9:$Z$9)*$R$9:$Z$9)),H42-MIN($R$9,H42)))</f>
        <v>0</v>
      </c>
      <c r="S42" s="33">
        <f>IF($B42="","",MIN($S$9,I42)+MIN(MAX(0,'Debt Payoff'!$D$24-SUM(Q42:R42)-SUMPRODUCT((I42:P42&lt;$S$9:$Z$9)*I42:P42+(I42:P42&gt;=$S$9:$Z$9)*$S$9:$Z$9)),I42-MIN($S$9,I42)))</f>
        <v>0</v>
      </c>
      <c r="T42" s="33">
        <f>IF($B42="","",MIN($T$9,J42)+MIN(MAX(0,'Debt Payoff'!$D$24-SUM(Q42:S42)-SUMPRODUCT((J42:P42&lt;$T$9:$Z$9)*J42:P42+(J42:P42&gt;=$T$9:$Z$9)*$T$9:$Z$9)),J42-MIN($T$9,J42)))</f>
        <v>0</v>
      </c>
      <c r="U42" s="33">
        <f>IF($B42="","",MIN($U$9,K42)+MIN(MAX(0,'Debt Payoff'!$D$24-SUM(Q42:T42)-SUMPRODUCT((K42:P42&lt;$U$9:$Z$9)*K42:P42+(K42:P42&gt;=$U$9:$Z$9)*$U$9:$Z$9)),K42-MIN($U$9,K42)))</f>
        <v>0</v>
      </c>
      <c r="V42" s="33">
        <f>IF($B42="","",MIN($V$9,L42)+MIN(MAX(0,'Debt Payoff'!$D$24-SUM(Q42:U42)-SUMPRODUCT((L42:P42&lt;$V$9:$Z$9)*L42:P42+(L42:P42&gt;=$V$9:$Z$9)*$V$9:$Z$9)),L42-MIN($V$9,L42)))</f>
        <v>0</v>
      </c>
      <c r="W42" s="33">
        <f>IF($B42="","",MIN($W$9,M42)+MIN(MAX(0,'Debt Payoff'!$D$24-SUM(Q42:V42)-SUMPRODUCT((M42:P42&lt;$W$9:$Z$9)*M42:P42+(M42:P42&gt;=$W$9:$Z$9)*$W$9:$Z$9)),M42-MIN($W$9,M42)))</f>
        <v>0</v>
      </c>
      <c r="X42" s="33">
        <f>IF($B42="","",MIN($X$9,N42)+MIN(MAX(0,'Debt Payoff'!$D$24-SUM(Q42:W42)-SUMPRODUCT((N42:P42&lt;$X$9:$Z$9)*N42:P42+(N42:P42&gt;=$X$9:$Z$9)*$X$9:$Z$9)),N42-MIN($X$9,N42)))</f>
        <v>0</v>
      </c>
      <c r="Y42" s="33">
        <f>IF($B42="","",MIN($Y$9,O42)+MIN(MAX(0,'Debt Payoff'!$D$24-SUM(Q42:X42)-SUMPRODUCT((O42:P42&lt;$Y$9:$Z$9)*O42:P42+(O42:P42&gt;=$Y$9:$Z$9)*$Y$9:$Z$9)),O42-MIN($Y$9,O42)))</f>
        <v>0</v>
      </c>
      <c r="Z42" s="33">
        <f>IF($B42="","",MIN($Z$9,P42)+MIN(MAX(0,'Debt Payoff'!$D$24-SUM(Q42:Y42)-SUMPRODUCT((P42:P42&lt;$Z$9:$Z$9)*P42:P42+(P42:P42&gt;=$Z$9:$Z$9)*$Z$9:$Z$9)),P42-MIN($Z$9,P42)))</f>
        <v>0</v>
      </c>
      <c r="AA42" s="33">
        <f>IF($B42="","",ROUND(G42-Q42,2))</f>
        <v>0</v>
      </c>
      <c r="AB42" s="33">
        <f>IF($B42="","",ROUND(H42-R42,2))</f>
        <v>0</v>
      </c>
      <c r="AC42" s="33">
        <f>IF($B42="","",ROUND(I42-S42,2))</f>
        <v>0</v>
      </c>
      <c r="AD42" s="33">
        <f>IF($B42="","",ROUND(J42-T42,2))</f>
        <v>0</v>
      </c>
      <c r="AE42" s="33">
        <f>IF($B42="","",ROUND(K42-U42,2))</f>
        <v>0</v>
      </c>
      <c r="AF42" s="33">
        <f>IF($B42="","",ROUND(L42-V42,2))</f>
        <v>0</v>
      </c>
      <c r="AG42" s="33">
        <f>IF($B42="","",ROUND(M42-W42,2))</f>
        <v>0</v>
      </c>
      <c r="AH42" s="33">
        <f>IF($B42="","",ROUND(N42-X42,2))</f>
        <v>0</v>
      </c>
      <c r="AI42" s="33">
        <f>IF($B42="","",ROUND(O42-Y42,2))</f>
        <v>0</v>
      </c>
      <c r="AJ42" s="33">
        <f>IF($B42="","",ROUND(P42-Z42,2))</f>
        <v>0</v>
      </c>
    </row>
    <row r="43" spans="2:36">
      <c r="B43" s="15">
        <f>IF(B42="","",IF(F42&gt;0.005,B42+1,""))</f>
        <v>0</v>
      </c>
      <c r="C43" s="46">
        <f>IF($B43="","",EDATE('Debt Payoff'!$D$23,$B43-1))</f>
        <v>0</v>
      </c>
      <c r="D43" s="47">
        <f>IF($B43="","",SUM(Q43:Z43))</f>
        <v>0</v>
      </c>
      <c r="E43" s="48">
        <f>IF($B43="","",SUM(G43:P43)-F42)</f>
        <v>0</v>
      </c>
      <c r="F43" s="47">
        <f>IF($B43="","",SUM(AA43:AJ43))</f>
        <v>0</v>
      </c>
      <c r="G43" s="48">
        <f>IF($B43="","",ROUND(N(AA42)*(1+$Q$8/12),2))</f>
        <v>0</v>
      </c>
      <c r="H43" s="48">
        <f>IF($B43="","",ROUND(N(AB42)*(1+$R$8/12),2))</f>
        <v>0</v>
      </c>
      <c r="I43" s="48">
        <f>IF($B43="","",ROUND(N(AC42)*(1+$S$8/12),2))</f>
        <v>0</v>
      </c>
      <c r="J43" s="48">
        <f>IF($B43="","",ROUND(N(AD42)*(1+$T$8/12),2))</f>
        <v>0</v>
      </c>
      <c r="K43" s="48">
        <f>IF($B43="","",ROUND(N(AE42)*(1+$U$8/12),2))</f>
        <v>0</v>
      </c>
      <c r="L43" s="48">
        <f>IF($B43="","",ROUND(N(AF42)*(1+$V$8/12),2))</f>
        <v>0</v>
      </c>
      <c r="M43" s="48">
        <f>IF($B43="","",ROUND(N(AG42)*(1+$W$8/12),2))</f>
        <v>0</v>
      </c>
      <c r="N43" s="48">
        <f>IF($B43="","",ROUND(N(AH42)*(1+$X$8/12),2))</f>
        <v>0</v>
      </c>
      <c r="O43" s="48">
        <f>IF($B43="","",ROUND(N(AI42)*(1+$Y$8/12),2))</f>
        <v>0</v>
      </c>
      <c r="P43" s="48">
        <f>IF($B43="","",ROUND(N(AJ42)*(1+$Z$8/12),2))</f>
        <v>0</v>
      </c>
      <c r="Q43" s="33">
        <f>IF($B43="","",MIN($Q$9,G43)+MIN(MAX(0,'Debt Payoff'!$D$24-0-SUMPRODUCT((G43:P43&lt;$Q$9:$Z$9)*G43:P43+(G43:P43&gt;=$Q$9:$Z$9)*$Q$9:$Z$9)),G43-MIN($Q$9,G43)))</f>
        <v>0</v>
      </c>
      <c r="R43" s="33">
        <f>IF($B43="","",MIN($R$9,H43)+MIN(MAX(0,'Debt Payoff'!$D$24-SUM(Q43:Q43)-SUMPRODUCT((H43:P43&lt;$R$9:$Z$9)*H43:P43+(H43:P43&gt;=$R$9:$Z$9)*$R$9:$Z$9)),H43-MIN($R$9,H43)))</f>
        <v>0</v>
      </c>
      <c r="S43" s="33">
        <f>IF($B43="","",MIN($S$9,I43)+MIN(MAX(0,'Debt Payoff'!$D$24-SUM(Q43:R43)-SUMPRODUCT((I43:P43&lt;$S$9:$Z$9)*I43:P43+(I43:P43&gt;=$S$9:$Z$9)*$S$9:$Z$9)),I43-MIN($S$9,I43)))</f>
        <v>0</v>
      </c>
      <c r="T43" s="33">
        <f>IF($B43="","",MIN($T$9,J43)+MIN(MAX(0,'Debt Payoff'!$D$24-SUM(Q43:S43)-SUMPRODUCT((J43:P43&lt;$T$9:$Z$9)*J43:P43+(J43:P43&gt;=$T$9:$Z$9)*$T$9:$Z$9)),J43-MIN($T$9,J43)))</f>
        <v>0</v>
      </c>
      <c r="U43" s="33">
        <f>IF($B43="","",MIN($U$9,K43)+MIN(MAX(0,'Debt Payoff'!$D$24-SUM(Q43:T43)-SUMPRODUCT((K43:P43&lt;$U$9:$Z$9)*K43:P43+(K43:P43&gt;=$U$9:$Z$9)*$U$9:$Z$9)),K43-MIN($U$9,K43)))</f>
        <v>0</v>
      </c>
      <c r="V43" s="33">
        <f>IF($B43="","",MIN($V$9,L43)+MIN(MAX(0,'Debt Payoff'!$D$24-SUM(Q43:U43)-SUMPRODUCT((L43:P43&lt;$V$9:$Z$9)*L43:P43+(L43:P43&gt;=$V$9:$Z$9)*$V$9:$Z$9)),L43-MIN($V$9,L43)))</f>
        <v>0</v>
      </c>
      <c r="W43" s="33">
        <f>IF($B43="","",MIN($W$9,M43)+MIN(MAX(0,'Debt Payoff'!$D$24-SUM(Q43:V43)-SUMPRODUCT((M43:P43&lt;$W$9:$Z$9)*M43:P43+(M43:P43&gt;=$W$9:$Z$9)*$W$9:$Z$9)),M43-MIN($W$9,M43)))</f>
        <v>0</v>
      </c>
      <c r="X43" s="33">
        <f>IF($B43="","",MIN($X$9,N43)+MIN(MAX(0,'Debt Payoff'!$D$24-SUM(Q43:W43)-SUMPRODUCT((N43:P43&lt;$X$9:$Z$9)*N43:P43+(N43:P43&gt;=$X$9:$Z$9)*$X$9:$Z$9)),N43-MIN($X$9,N43)))</f>
        <v>0</v>
      </c>
      <c r="Y43" s="33">
        <f>IF($B43="","",MIN($Y$9,O43)+MIN(MAX(0,'Debt Payoff'!$D$24-SUM(Q43:X43)-SUMPRODUCT((O43:P43&lt;$Y$9:$Z$9)*O43:P43+(O43:P43&gt;=$Y$9:$Z$9)*$Y$9:$Z$9)),O43-MIN($Y$9,O43)))</f>
        <v>0</v>
      </c>
      <c r="Z43" s="33">
        <f>IF($B43="","",MIN($Z$9,P43)+MIN(MAX(0,'Debt Payoff'!$D$24-SUM(Q43:Y43)-SUMPRODUCT((P43:P43&lt;$Z$9:$Z$9)*P43:P43+(P43:P43&gt;=$Z$9:$Z$9)*$Z$9:$Z$9)),P43-MIN($Z$9,P43)))</f>
        <v>0</v>
      </c>
      <c r="AA43" s="33">
        <f>IF($B43="","",ROUND(G43-Q43,2))</f>
        <v>0</v>
      </c>
      <c r="AB43" s="33">
        <f>IF($B43="","",ROUND(H43-R43,2))</f>
        <v>0</v>
      </c>
      <c r="AC43" s="33">
        <f>IF($B43="","",ROUND(I43-S43,2))</f>
        <v>0</v>
      </c>
      <c r="AD43" s="33">
        <f>IF($B43="","",ROUND(J43-T43,2))</f>
        <v>0</v>
      </c>
      <c r="AE43" s="33">
        <f>IF($B43="","",ROUND(K43-U43,2))</f>
        <v>0</v>
      </c>
      <c r="AF43" s="33">
        <f>IF($B43="","",ROUND(L43-V43,2))</f>
        <v>0</v>
      </c>
      <c r="AG43" s="33">
        <f>IF($B43="","",ROUND(M43-W43,2))</f>
        <v>0</v>
      </c>
      <c r="AH43" s="33">
        <f>IF($B43="","",ROUND(N43-X43,2))</f>
        <v>0</v>
      </c>
      <c r="AI43" s="33">
        <f>IF($B43="","",ROUND(O43-Y43,2))</f>
        <v>0</v>
      </c>
      <c r="AJ43" s="33">
        <f>IF($B43="","",ROUND(P43-Z43,2))</f>
        <v>0</v>
      </c>
    </row>
    <row r="44" spans="2:36">
      <c r="B44" s="15">
        <f>IF(B43="","",IF(F43&gt;0.005,B43+1,""))</f>
        <v>0</v>
      </c>
      <c r="C44" s="46">
        <f>IF($B44="","",EDATE('Debt Payoff'!$D$23,$B44-1))</f>
        <v>0</v>
      </c>
      <c r="D44" s="47">
        <f>IF($B44="","",SUM(Q44:Z44))</f>
        <v>0</v>
      </c>
      <c r="E44" s="48">
        <f>IF($B44="","",SUM(G44:P44)-F43)</f>
        <v>0</v>
      </c>
      <c r="F44" s="47">
        <f>IF($B44="","",SUM(AA44:AJ44))</f>
        <v>0</v>
      </c>
      <c r="G44" s="48">
        <f>IF($B44="","",ROUND(N(AA43)*(1+$Q$8/12),2))</f>
        <v>0</v>
      </c>
      <c r="H44" s="48">
        <f>IF($B44="","",ROUND(N(AB43)*(1+$R$8/12),2))</f>
        <v>0</v>
      </c>
      <c r="I44" s="48">
        <f>IF($B44="","",ROUND(N(AC43)*(1+$S$8/12),2))</f>
        <v>0</v>
      </c>
      <c r="J44" s="48">
        <f>IF($B44="","",ROUND(N(AD43)*(1+$T$8/12),2))</f>
        <v>0</v>
      </c>
      <c r="K44" s="48">
        <f>IF($B44="","",ROUND(N(AE43)*(1+$U$8/12),2))</f>
        <v>0</v>
      </c>
      <c r="L44" s="48">
        <f>IF($B44="","",ROUND(N(AF43)*(1+$V$8/12),2))</f>
        <v>0</v>
      </c>
      <c r="M44" s="48">
        <f>IF($B44="","",ROUND(N(AG43)*(1+$W$8/12),2))</f>
        <v>0</v>
      </c>
      <c r="N44" s="48">
        <f>IF($B44="","",ROUND(N(AH43)*(1+$X$8/12),2))</f>
        <v>0</v>
      </c>
      <c r="O44" s="48">
        <f>IF($B44="","",ROUND(N(AI43)*(1+$Y$8/12),2))</f>
        <v>0</v>
      </c>
      <c r="P44" s="48">
        <f>IF($B44="","",ROUND(N(AJ43)*(1+$Z$8/12),2))</f>
        <v>0</v>
      </c>
      <c r="Q44" s="33">
        <f>IF($B44="","",MIN($Q$9,G44)+MIN(MAX(0,'Debt Payoff'!$D$24-0-SUMPRODUCT((G44:P44&lt;$Q$9:$Z$9)*G44:P44+(G44:P44&gt;=$Q$9:$Z$9)*$Q$9:$Z$9)),G44-MIN($Q$9,G44)))</f>
        <v>0</v>
      </c>
      <c r="R44" s="33">
        <f>IF($B44="","",MIN($R$9,H44)+MIN(MAX(0,'Debt Payoff'!$D$24-SUM(Q44:Q44)-SUMPRODUCT((H44:P44&lt;$R$9:$Z$9)*H44:P44+(H44:P44&gt;=$R$9:$Z$9)*$R$9:$Z$9)),H44-MIN($R$9,H44)))</f>
        <v>0</v>
      </c>
      <c r="S44" s="33">
        <f>IF($B44="","",MIN($S$9,I44)+MIN(MAX(0,'Debt Payoff'!$D$24-SUM(Q44:R44)-SUMPRODUCT((I44:P44&lt;$S$9:$Z$9)*I44:P44+(I44:P44&gt;=$S$9:$Z$9)*$S$9:$Z$9)),I44-MIN($S$9,I44)))</f>
        <v>0</v>
      </c>
      <c r="T44" s="33">
        <f>IF($B44="","",MIN($T$9,J44)+MIN(MAX(0,'Debt Payoff'!$D$24-SUM(Q44:S44)-SUMPRODUCT((J44:P44&lt;$T$9:$Z$9)*J44:P44+(J44:P44&gt;=$T$9:$Z$9)*$T$9:$Z$9)),J44-MIN($T$9,J44)))</f>
        <v>0</v>
      </c>
      <c r="U44" s="33">
        <f>IF($B44="","",MIN($U$9,K44)+MIN(MAX(0,'Debt Payoff'!$D$24-SUM(Q44:T44)-SUMPRODUCT((K44:P44&lt;$U$9:$Z$9)*K44:P44+(K44:P44&gt;=$U$9:$Z$9)*$U$9:$Z$9)),K44-MIN($U$9,K44)))</f>
        <v>0</v>
      </c>
      <c r="V44" s="33">
        <f>IF($B44="","",MIN($V$9,L44)+MIN(MAX(0,'Debt Payoff'!$D$24-SUM(Q44:U44)-SUMPRODUCT((L44:P44&lt;$V$9:$Z$9)*L44:P44+(L44:P44&gt;=$V$9:$Z$9)*$V$9:$Z$9)),L44-MIN($V$9,L44)))</f>
        <v>0</v>
      </c>
      <c r="W44" s="33">
        <f>IF($B44="","",MIN($W$9,M44)+MIN(MAX(0,'Debt Payoff'!$D$24-SUM(Q44:V44)-SUMPRODUCT((M44:P44&lt;$W$9:$Z$9)*M44:P44+(M44:P44&gt;=$W$9:$Z$9)*$W$9:$Z$9)),M44-MIN($W$9,M44)))</f>
        <v>0</v>
      </c>
      <c r="X44" s="33">
        <f>IF($B44="","",MIN($X$9,N44)+MIN(MAX(0,'Debt Payoff'!$D$24-SUM(Q44:W44)-SUMPRODUCT((N44:P44&lt;$X$9:$Z$9)*N44:P44+(N44:P44&gt;=$X$9:$Z$9)*$X$9:$Z$9)),N44-MIN($X$9,N44)))</f>
        <v>0</v>
      </c>
      <c r="Y44" s="33">
        <f>IF($B44="","",MIN($Y$9,O44)+MIN(MAX(0,'Debt Payoff'!$D$24-SUM(Q44:X44)-SUMPRODUCT((O44:P44&lt;$Y$9:$Z$9)*O44:P44+(O44:P44&gt;=$Y$9:$Z$9)*$Y$9:$Z$9)),O44-MIN($Y$9,O44)))</f>
        <v>0</v>
      </c>
      <c r="Z44" s="33">
        <f>IF($B44="","",MIN($Z$9,P44)+MIN(MAX(0,'Debt Payoff'!$D$24-SUM(Q44:Y44)-SUMPRODUCT((P44:P44&lt;$Z$9:$Z$9)*P44:P44+(P44:P44&gt;=$Z$9:$Z$9)*$Z$9:$Z$9)),P44-MIN($Z$9,P44)))</f>
        <v>0</v>
      </c>
      <c r="AA44" s="33">
        <f>IF($B44="","",ROUND(G44-Q44,2))</f>
        <v>0</v>
      </c>
      <c r="AB44" s="33">
        <f>IF($B44="","",ROUND(H44-R44,2))</f>
        <v>0</v>
      </c>
      <c r="AC44" s="33">
        <f>IF($B44="","",ROUND(I44-S44,2))</f>
        <v>0</v>
      </c>
      <c r="AD44" s="33">
        <f>IF($B44="","",ROUND(J44-T44,2))</f>
        <v>0</v>
      </c>
      <c r="AE44" s="33">
        <f>IF($B44="","",ROUND(K44-U44,2))</f>
        <v>0</v>
      </c>
      <c r="AF44" s="33">
        <f>IF($B44="","",ROUND(L44-V44,2))</f>
        <v>0</v>
      </c>
      <c r="AG44" s="33">
        <f>IF($B44="","",ROUND(M44-W44,2))</f>
        <v>0</v>
      </c>
      <c r="AH44" s="33">
        <f>IF($B44="","",ROUND(N44-X44,2))</f>
        <v>0</v>
      </c>
      <c r="AI44" s="33">
        <f>IF($B44="","",ROUND(O44-Y44,2))</f>
        <v>0</v>
      </c>
      <c r="AJ44" s="33">
        <f>IF($B44="","",ROUND(P44-Z44,2))</f>
        <v>0</v>
      </c>
    </row>
    <row r="45" spans="2:36">
      <c r="B45" s="15">
        <f>IF(B44="","",IF(F44&gt;0.005,B44+1,""))</f>
        <v>0</v>
      </c>
      <c r="C45" s="46">
        <f>IF($B45="","",EDATE('Debt Payoff'!$D$23,$B45-1))</f>
        <v>0</v>
      </c>
      <c r="D45" s="47">
        <f>IF($B45="","",SUM(Q45:Z45))</f>
        <v>0</v>
      </c>
      <c r="E45" s="48">
        <f>IF($B45="","",SUM(G45:P45)-F44)</f>
        <v>0</v>
      </c>
      <c r="F45" s="47">
        <f>IF($B45="","",SUM(AA45:AJ45))</f>
        <v>0</v>
      </c>
      <c r="G45" s="48">
        <f>IF($B45="","",ROUND(N(AA44)*(1+$Q$8/12),2))</f>
        <v>0</v>
      </c>
      <c r="H45" s="48">
        <f>IF($B45="","",ROUND(N(AB44)*(1+$R$8/12),2))</f>
        <v>0</v>
      </c>
      <c r="I45" s="48">
        <f>IF($B45="","",ROUND(N(AC44)*(1+$S$8/12),2))</f>
        <v>0</v>
      </c>
      <c r="J45" s="48">
        <f>IF($B45="","",ROUND(N(AD44)*(1+$T$8/12),2))</f>
        <v>0</v>
      </c>
      <c r="K45" s="48">
        <f>IF($B45="","",ROUND(N(AE44)*(1+$U$8/12),2))</f>
        <v>0</v>
      </c>
      <c r="L45" s="48">
        <f>IF($B45="","",ROUND(N(AF44)*(1+$V$8/12),2))</f>
        <v>0</v>
      </c>
      <c r="M45" s="48">
        <f>IF($B45="","",ROUND(N(AG44)*(1+$W$8/12),2))</f>
        <v>0</v>
      </c>
      <c r="N45" s="48">
        <f>IF($B45="","",ROUND(N(AH44)*(1+$X$8/12),2))</f>
        <v>0</v>
      </c>
      <c r="O45" s="48">
        <f>IF($B45="","",ROUND(N(AI44)*(1+$Y$8/12),2))</f>
        <v>0</v>
      </c>
      <c r="P45" s="48">
        <f>IF($B45="","",ROUND(N(AJ44)*(1+$Z$8/12),2))</f>
        <v>0</v>
      </c>
      <c r="Q45" s="33">
        <f>IF($B45="","",MIN($Q$9,G45)+MIN(MAX(0,'Debt Payoff'!$D$24-0-SUMPRODUCT((G45:P45&lt;$Q$9:$Z$9)*G45:P45+(G45:P45&gt;=$Q$9:$Z$9)*$Q$9:$Z$9)),G45-MIN($Q$9,G45)))</f>
        <v>0</v>
      </c>
      <c r="R45" s="33">
        <f>IF($B45="","",MIN($R$9,H45)+MIN(MAX(0,'Debt Payoff'!$D$24-SUM(Q45:Q45)-SUMPRODUCT((H45:P45&lt;$R$9:$Z$9)*H45:P45+(H45:P45&gt;=$R$9:$Z$9)*$R$9:$Z$9)),H45-MIN($R$9,H45)))</f>
        <v>0</v>
      </c>
      <c r="S45" s="33">
        <f>IF($B45="","",MIN($S$9,I45)+MIN(MAX(0,'Debt Payoff'!$D$24-SUM(Q45:R45)-SUMPRODUCT((I45:P45&lt;$S$9:$Z$9)*I45:P45+(I45:P45&gt;=$S$9:$Z$9)*$S$9:$Z$9)),I45-MIN($S$9,I45)))</f>
        <v>0</v>
      </c>
      <c r="T45" s="33">
        <f>IF($B45="","",MIN($T$9,J45)+MIN(MAX(0,'Debt Payoff'!$D$24-SUM(Q45:S45)-SUMPRODUCT((J45:P45&lt;$T$9:$Z$9)*J45:P45+(J45:P45&gt;=$T$9:$Z$9)*$T$9:$Z$9)),J45-MIN($T$9,J45)))</f>
        <v>0</v>
      </c>
      <c r="U45" s="33">
        <f>IF($B45="","",MIN($U$9,K45)+MIN(MAX(0,'Debt Payoff'!$D$24-SUM(Q45:T45)-SUMPRODUCT((K45:P45&lt;$U$9:$Z$9)*K45:P45+(K45:P45&gt;=$U$9:$Z$9)*$U$9:$Z$9)),K45-MIN($U$9,K45)))</f>
        <v>0</v>
      </c>
      <c r="V45" s="33">
        <f>IF($B45="","",MIN($V$9,L45)+MIN(MAX(0,'Debt Payoff'!$D$24-SUM(Q45:U45)-SUMPRODUCT((L45:P45&lt;$V$9:$Z$9)*L45:P45+(L45:P45&gt;=$V$9:$Z$9)*$V$9:$Z$9)),L45-MIN($V$9,L45)))</f>
        <v>0</v>
      </c>
      <c r="W45" s="33">
        <f>IF($B45="","",MIN($W$9,M45)+MIN(MAX(0,'Debt Payoff'!$D$24-SUM(Q45:V45)-SUMPRODUCT((M45:P45&lt;$W$9:$Z$9)*M45:P45+(M45:P45&gt;=$W$9:$Z$9)*$W$9:$Z$9)),M45-MIN($W$9,M45)))</f>
        <v>0</v>
      </c>
      <c r="X45" s="33">
        <f>IF($B45="","",MIN($X$9,N45)+MIN(MAX(0,'Debt Payoff'!$D$24-SUM(Q45:W45)-SUMPRODUCT((N45:P45&lt;$X$9:$Z$9)*N45:P45+(N45:P45&gt;=$X$9:$Z$9)*$X$9:$Z$9)),N45-MIN($X$9,N45)))</f>
        <v>0</v>
      </c>
      <c r="Y45" s="33">
        <f>IF($B45="","",MIN($Y$9,O45)+MIN(MAX(0,'Debt Payoff'!$D$24-SUM(Q45:X45)-SUMPRODUCT((O45:P45&lt;$Y$9:$Z$9)*O45:P45+(O45:P45&gt;=$Y$9:$Z$9)*$Y$9:$Z$9)),O45-MIN($Y$9,O45)))</f>
        <v>0</v>
      </c>
      <c r="Z45" s="33">
        <f>IF($B45="","",MIN($Z$9,P45)+MIN(MAX(0,'Debt Payoff'!$D$24-SUM(Q45:Y45)-SUMPRODUCT((P45:P45&lt;$Z$9:$Z$9)*P45:P45+(P45:P45&gt;=$Z$9:$Z$9)*$Z$9:$Z$9)),P45-MIN($Z$9,P45)))</f>
        <v>0</v>
      </c>
      <c r="AA45" s="33">
        <f>IF($B45="","",ROUND(G45-Q45,2))</f>
        <v>0</v>
      </c>
      <c r="AB45" s="33">
        <f>IF($B45="","",ROUND(H45-R45,2))</f>
        <v>0</v>
      </c>
      <c r="AC45" s="33">
        <f>IF($B45="","",ROUND(I45-S45,2))</f>
        <v>0</v>
      </c>
      <c r="AD45" s="33">
        <f>IF($B45="","",ROUND(J45-T45,2))</f>
        <v>0</v>
      </c>
      <c r="AE45" s="33">
        <f>IF($B45="","",ROUND(K45-U45,2))</f>
        <v>0</v>
      </c>
      <c r="AF45" s="33">
        <f>IF($B45="","",ROUND(L45-V45,2))</f>
        <v>0</v>
      </c>
      <c r="AG45" s="33">
        <f>IF($B45="","",ROUND(M45-W45,2))</f>
        <v>0</v>
      </c>
      <c r="AH45" s="33">
        <f>IF($B45="","",ROUND(N45-X45,2))</f>
        <v>0</v>
      </c>
      <c r="AI45" s="33">
        <f>IF($B45="","",ROUND(O45-Y45,2))</f>
        <v>0</v>
      </c>
      <c r="AJ45" s="33">
        <f>IF($B45="","",ROUND(P45-Z45,2))</f>
        <v>0</v>
      </c>
    </row>
    <row r="46" spans="2:36">
      <c r="B46" s="15">
        <f>IF(B45="","",IF(F45&gt;0.005,B45+1,""))</f>
        <v>0</v>
      </c>
      <c r="C46" s="46">
        <f>IF($B46="","",EDATE('Debt Payoff'!$D$23,$B46-1))</f>
        <v>0</v>
      </c>
      <c r="D46" s="47">
        <f>IF($B46="","",SUM(Q46:Z46))</f>
        <v>0</v>
      </c>
      <c r="E46" s="48">
        <f>IF($B46="","",SUM(G46:P46)-F45)</f>
        <v>0</v>
      </c>
      <c r="F46" s="47">
        <f>IF($B46="","",SUM(AA46:AJ46))</f>
        <v>0</v>
      </c>
      <c r="G46" s="48">
        <f>IF($B46="","",ROUND(N(AA45)*(1+$Q$8/12),2))</f>
        <v>0</v>
      </c>
      <c r="H46" s="48">
        <f>IF($B46="","",ROUND(N(AB45)*(1+$R$8/12),2))</f>
        <v>0</v>
      </c>
      <c r="I46" s="48">
        <f>IF($B46="","",ROUND(N(AC45)*(1+$S$8/12),2))</f>
        <v>0</v>
      </c>
      <c r="J46" s="48">
        <f>IF($B46="","",ROUND(N(AD45)*(1+$T$8/12),2))</f>
        <v>0</v>
      </c>
      <c r="K46" s="48">
        <f>IF($B46="","",ROUND(N(AE45)*(1+$U$8/12),2))</f>
        <v>0</v>
      </c>
      <c r="L46" s="48">
        <f>IF($B46="","",ROUND(N(AF45)*(1+$V$8/12),2))</f>
        <v>0</v>
      </c>
      <c r="M46" s="48">
        <f>IF($B46="","",ROUND(N(AG45)*(1+$W$8/12),2))</f>
        <v>0</v>
      </c>
      <c r="N46" s="48">
        <f>IF($B46="","",ROUND(N(AH45)*(1+$X$8/12),2))</f>
        <v>0</v>
      </c>
      <c r="O46" s="48">
        <f>IF($B46="","",ROUND(N(AI45)*(1+$Y$8/12),2))</f>
        <v>0</v>
      </c>
      <c r="P46" s="48">
        <f>IF($B46="","",ROUND(N(AJ45)*(1+$Z$8/12),2))</f>
        <v>0</v>
      </c>
      <c r="Q46" s="33">
        <f>IF($B46="","",MIN($Q$9,G46)+MIN(MAX(0,'Debt Payoff'!$D$24-0-SUMPRODUCT((G46:P46&lt;$Q$9:$Z$9)*G46:P46+(G46:P46&gt;=$Q$9:$Z$9)*$Q$9:$Z$9)),G46-MIN($Q$9,G46)))</f>
        <v>0</v>
      </c>
      <c r="R46" s="33">
        <f>IF($B46="","",MIN($R$9,H46)+MIN(MAX(0,'Debt Payoff'!$D$24-SUM(Q46:Q46)-SUMPRODUCT((H46:P46&lt;$R$9:$Z$9)*H46:P46+(H46:P46&gt;=$R$9:$Z$9)*$R$9:$Z$9)),H46-MIN($R$9,H46)))</f>
        <v>0</v>
      </c>
      <c r="S46" s="33">
        <f>IF($B46="","",MIN($S$9,I46)+MIN(MAX(0,'Debt Payoff'!$D$24-SUM(Q46:R46)-SUMPRODUCT((I46:P46&lt;$S$9:$Z$9)*I46:P46+(I46:P46&gt;=$S$9:$Z$9)*$S$9:$Z$9)),I46-MIN($S$9,I46)))</f>
        <v>0</v>
      </c>
      <c r="T46" s="33">
        <f>IF($B46="","",MIN($T$9,J46)+MIN(MAX(0,'Debt Payoff'!$D$24-SUM(Q46:S46)-SUMPRODUCT((J46:P46&lt;$T$9:$Z$9)*J46:P46+(J46:P46&gt;=$T$9:$Z$9)*$T$9:$Z$9)),J46-MIN($T$9,J46)))</f>
        <v>0</v>
      </c>
      <c r="U46" s="33">
        <f>IF($B46="","",MIN($U$9,K46)+MIN(MAX(0,'Debt Payoff'!$D$24-SUM(Q46:T46)-SUMPRODUCT((K46:P46&lt;$U$9:$Z$9)*K46:P46+(K46:P46&gt;=$U$9:$Z$9)*$U$9:$Z$9)),K46-MIN($U$9,K46)))</f>
        <v>0</v>
      </c>
      <c r="V46" s="33">
        <f>IF($B46="","",MIN($V$9,L46)+MIN(MAX(0,'Debt Payoff'!$D$24-SUM(Q46:U46)-SUMPRODUCT((L46:P46&lt;$V$9:$Z$9)*L46:P46+(L46:P46&gt;=$V$9:$Z$9)*$V$9:$Z$9)),L46-MIN($V$9,L46)))</f>
        <v>0</v>
      </c>
      <c r="W46" s="33">
        <f>IF($B46="","",MIN($W$9,M46)+MIN(MAX(0,'Debt Payoff'!$D$24-SUM(Q46:V46)-SUMPRODUCT((M46:P46&lt;$W$9:$Z$9)*M46:P46+(M46:P46&gt;=$W$9:$Z$9)*$W$9:$Z$9)),M46-MIN($W$9,M46)))</f>
        <v>0</v>
      </c>
      <c r="X46" s="33">
        <f>IF($B46="","",MIN($X$9,N46)+MIN(MAX(0,'Debt Payoff'!$D$24-SUM(Q46:W46)-SUMPRODUCT((N46:P46&lt;$X$9:$Z$9)*N46:P46+(N46:P46&gt;=$X$9:$Z$9)*$X$9:$Z$9)),N46-MIN($X$9,N46)))</f>
        <v>0</v>
      </c>
      <c r="Y46" s="33">
        <f>IF($B46="","",MIN($Y$9,O46)+MIN(MAX(0,'Debt Payoff'!$D$24-SUM(Q46:X46)-SUMPRODUCT((O46:P46&lt;$Y$9:$Z$9)*O46:P46+(O46:P46&gt;=$Y$9:$Z$9)*$Y$9:$Z$9)),O46-MIN($Y$9,O46)))</f>
        <v>0</v>
      </c>
      <c r="Z46" s="33">
        <f>IF($B46="","",MIN($Z$9,P46)+MIN(MAX(0,'Debt Payoff'!$D$24-SUM(Q46:Y46)-SUMPRODUCT((P46:P46&lt;$Z$9:$Z$9)*P46:P46+(P46:P46&gt;=$Z$9:$Z$9)*$Z$9:$Z$9)),P46-MIN($Z$9,P46)))</f>
        <v>0</v>
      </c>
      <c r="AA46" s="33">
        <f>IF($B46="","",ROUND(G46-Q46,2))</f>
        <v>0</v>
      </c>
      <c r="AB46" s="33">
        <f>IF($B46="","",ROUND(H46-R46,2))</f>
        <v>0</v>
      </c>
      <c r="AC46" s="33">
        <f>IF($B46="","",ROUND(I46-S46,2))</f>
        <v>0</v>
      </c>
      <c r="AD46" s="33">
        <f>IF($B46="","",ROUND(J46-T46,2))</f>
        <v>0</v>
      </c>
      <c r="AE46" s="33">
        <f>IF($B46="","",ROUND(K46-U46,2))</f>
        <v>0</v>
      </c>
      <c r="AF46" s="33">
        <f>IF($B46="","",ROUND(L46-V46,2))</f>
        <v>0</v>
      </c>
      <c r="AG46" s="33">
        <f>IF($B46="","",ROUND(M46-W46,2))</f>
        <v>0</v>
      </c>
      <c r="AH46" s="33">
        <f>IF($B46="","",ROUND(N46-X46,2))</f>
        <v>0</v>
      </c>
      <c r="AI46" s="33">
        <f>IF($B46="","",ROUND(O46-Y46,2))</f>
        <v>0</v>
      </c>
      <c r="AJ46" s="33">
        <f>IF($B46="","",ROUND(P46-Z46,2))</f>
        <v>0</v>
      </c>
    </row>
    <row r="47" spans="2:36">
      <c r="B47" s="15">
        <f>IF(B46="","",IF(F46&gt;0.005,B46+1,""))</f>
        <v>0</v>
      </c>
      <c r="C47" s="46">
        <f>IF($B47="","",EDATE('Debt Payoff'!$D$23,$B47-1))</f>
        <v>0</v>
      </c>
      <c r="D47" s="47">
        <f>IF($B47="","",SUM(Q47:Z47))</f>
        <v>0</v>
      </c>
      <c r="E47" s="48">
        <f>IF($B47="","",SUM(G47:P47)-F46)</f>
        <v>0</v>
      </c>
      <c r="F47" s="47">
        <f>IF($B47="","",SUM(AA47:AJ47))</f>
        <v>0</v>
      </c>
      <c r="G47" s="48">
        <f>IF($B47="","",ROUND(N(AA46)*(1+$Q$8/12),2))</f>
        <v>0</v>
      </c>
      <c r="H47" s="48">
        <f>IF($B47="","",ROUND(N(AB46)*(1+$R$8/12),2))</f>
        <v>0</v>
      </c>
      <c r="I47" s="48">
        <f>IF($B47="","",ROUND(N(AC46)*(1+$S$8/12),2))</f>
        <v>0</v>
      </c>
      <c r="J47" s="48">
        <f>IF($B47="","",ROUND(N(AD46)*(1+$T$8/12),2))</f>
        <v>0</v>
      </c>
      <c r="K47" s="48">
        <f>IF($B47="","",ROUND(N(AE46)*(1+$U$8/12),2))</f>
        <v>0</v>
      </c>
      <c r="L47" s="48">
        <f>IF($B47="","",ROUND(N(AF46)*(1+$V$8/12),2))</f>
        <v>0</v>
      </c>
      <c r="M47" s="48">
        <f>IF($B47="","",ROUND(N(AG46)*(1+$W$8/12),2))</f>
        <v>0</v>
      </c>
      <c r="N47" s="48">
        <f>IF($B47="","",ROUND(N(AH46)*(1+$X$8/12),2))</f>
        <v>0</v>
      </c>
      <c r="O47" s="48">
        <f>IF($B47="","",ROUND(N(AI46)*(1+$Y$8/12),2))</f>
        <v>0</v>
      </c>
      <c r="P47" s="48">
        <f>IF($B47="","",ROUND(N(AJ46)*(1+$Z$8/12),2))</f>
        <v>0</v>
      </c>
      <c r="Q47" s="33">
        <f>IF($B47="","",MIN($Q$9,G47)+MIN(MAX(0,'Debt Payoff'!$D$24-0-SUMPRODUCT((G47:P47&lt;$Q$9:$Z$9)*G47:P47+(G47:P47&gt;=$Q$9:$Z$9)*$Q$9:$Z$9)),G47-MIN($Q$9,G47)))</f>
        <v>0</v>
      </c>
      <c r="R47" s="33">
        <f>IF($B47="","",MIN($R$9,H47)+MIN(MAX(0,'Debt Payoff'!$D$24-SUM(Q47:Q47)-SUMPRODUCT((H47:P47&lt;$R$9:$Z$9)*H47:P47+(H47:P47&gt;=$R$9:$Z$9)*$R$9:$Z$9)),H47-MIN($R$9,H47)))</f>
        <v>0</v>
      </c>
      <c r="S47" s="33">
        <f>IF($B47="","",MIN($S$9,I47)+MIN(MAX(0,'Debt Payoff'!$D$24-SUM(Q47:R47)-SUMPRODUCT((I47:P47&lt;$S$9:$Z$9)*I47:P47+(I47:P47&gt;=$S$9:$Z$9)*$S$9:$Z$9)),I47-MIN($S$9,I47)))</f>
        <v>0</v>
      </c>
      <c r="T47" s="33">
        <f>IF($B47="","",MIN($T$9,J47)+MIN(MAX(0,'Debt Payoff'!$D$24-SUM(Q47:S47)-SUMPRODUCT((J47:P47&lt;$T$9:$Z$9)*J47:P47+(J47:P47&gt;=$T$9:$Z$9)*$T$9:$Z$9)),J47-MIN($T$9,J47)))</f>
        <v>0</v>
      </c>
      <c r="U47" s="33">
        <f>IF($B47="","",MIN($U$9,K47)+MIN(MAX(0,'Debt Payoff'!$D$24-SUM(Q47:T47)-SUMPRODUCT((K47:P47&lt;$U$9:$Z$9)*K47:P47+(K47:P47&gt;=$U$9:$Z$9)*$U$9:$Z$9)),K47-MIN($U$9,K47)))</f>
        <v>0</v>
      </c>
      <c r="V47" s="33">
        <f>IF($B47="","",MIN($V$9,L47)+MIN(MAX(0,'Debt Payoff'!$D$24-SUM(Q47:U47)-SUMPRODUCT((L47:P47&lt;$V$9:$Z$9)*L47:P47+(L47:P47&gt;=$V$9:$Z$9)*$V$9:$Z$9)),L47-MIN($V$9,L47)))</f>
        <v>0</v>
      </c>
      <c r="W47" s="33">
        <f>IF($B47="","",MIN($W$9,M47)+MIN(MAX(0,'Debt Payoff'!$D$24-SUM(Q47:V47)-SUMPRODUCT((M47:P47&lt;$W$9:$Z$9)*M47:P47+(M47:P47&gt;=$W$9:$Z$9)*$W$9:$Z$9)),M47-MIN($W$9,M47)))</f>
        <v>0</v>
      </c>
      <c r="X47" s="33">
        <f>IF($B47="","",MIN($X$9,N47)+MIN(MAX(0,'Debt Payoff'!$D$24-SUM(Q47:W47)-SUMPRODUCT((N47:P47&lt;$X$9:$Z$9)*N47:P47+(N47:P47&gt;=$X$9:$Z$9)*$X$9:$Z$9)),N47-MIN($X$9,N47)))</f>
        <v>0</v>
      </c>
      <c r="Y47" s="33">
        <f>IF($B47="","",MIN($Y$9,O47)+MIN(MAX(0,'Debt Payoff'!$D$24-SUM(Q47:X47)-SUMPRODUCT((O47:P47&lt;$Y$9:$Z$9)*O47:P47+(O47:P47&gt;=$Y$9:$Z$9)*$Y$9:$Z$9)),O47-MIN($Y$9,O47)))</f>
        <v>0</v>
      </c>
      <c r="Z47" s="33">
        <f>IF($B47="","",MIN($Z$9,P47)+MIN(MAX(0,'Debt Payoff'!$D$24-SUM(Q47:Y47)-SUMPRODUCT((P47:P47&lt;$Z$9:$Z$9)*P47:P47+(P47:P47&gt;=$Z$9:$Z$9)*$Z$9:$Z$9)),P47-MIN($Z$9,P47)))</f>
        <v>0</v>
      </c>
      <c r="AA47" s="33">
        <f>IF($B47="","",ROUND(G47-Q47,2))</f>
        <v>0</v>
      </c>
      <c r="AB47" s="33">
        <f>IF($B47="","",ROUND(H47-R47,2))</f>
        <v>0</v>
      </c>
      <c r="AC47" s="33">
        <f>IF($B47="","",ROUND(I47-S47,2))</f>
        <v>0</v>
      </c>
      <c r="AD47" s="33">
        <f>IF($B47="","",ROUND(J47-T47,2))</f>
        <v>0</v>
      </c>
      <c r="AE47" s="33">
        <f>IF($B47="","",ROUND(K47-U47,2))</f>
        <v>0</v>
      </c>
      <c r="AF47" s="33">
        <f>IF($B47="","",ROUND(L47-V47,2))</f>
        <v>0</v>
      </c>
      <c r="AG47" s="33">
        <f>IF($B47="","",ROUND(M47-W47,2))</f>
        <v>0</v>
      </c>
      <c r="AH47" s="33">
        <f>IF($B47="","",ROUND(N47-X47,2))</f>
        <v>0</v>
      </c>
      <c r="AI47" s="33">
        <f>IF($B47="","",ROUND(O47-Y47,2))</f>
        <v>0</v>
      </c>
      <c r="AJ47" s="33">
        <f>IF($B47="","",ROUND(P47-Z47,2))</f>
        <v>0</v>
      </c>
    </row>
    <row r="48" spans="2:36">
      <c r="B48" s="15">
        <f>IF(B47="","",IF(F47&gt;0.005,B47+1,""))</f>
        <v>0</v>
      </c>
      <c r="C48" s="46">
        <f>IF($B48="","",EDATE('Debt Payoff'!$D$23,$B48-1))</f>
        <v>0</v>
      </c>
      <c r="D48" s="47">
        <f>IF($B48="","",SUM(Q48:Z48))</f>
        <v>0</v>
      </c>
      <c r="E48" s="48">
        <f>IF($B48="","",SUM(G48:P48)-F47)</f>
        <v>0</v>
      </c>
      <c r="F48" s="47">
        <f>IF($B48="","",SUM(AA48:AJ48))</f>
        <v>0</v>
      </c>
      <c r="G48" s="48">
        <f>IF($B48="","",ROUND(N(AA47)*(1+$Q$8/12),2))</f>
        <v>0</v>
      </c>
      <c r="H48" s="48">
        <f>IF($B48="","",ROUND(N(AB47)*(1+$R$8/12),2))</f>
        <v>0</v>
      </c>
      <c r="I48" s="48">
        <f>IF($B48="","",ROUND(N(AC47)*(1+$S$8/12),2))</f>
        <v>0</v>
      </c>
      <c r="J48" s="48">
        <f>IF($B48="","",ROUND(N(AD47)*(1+$T$8/12),2))</f>
        <v>0</v>
      </c>
      <c r="K48" s="48">
        <f>IF($B48="","",ROUND(N(AE47)*(1+$U$8/12),2))</f>
        <v>0</v>
      </c>
      <c r="L48" s="48">
        <f>IF($B48="","",ROUND(N(AF47)*(1+$V$8/12),2))</f>
        <v>0</v>
      </c>
      <c r="M48" s="48">
        <f>IF($B48="","",ROUND(N(AG47)*(1+$W$8/12),2))</f>
        <v>0</v>
      </c>
      <c r="N48" s="48">
        <f>IF($B48="","",ROUND(N(AH47)*(1+$X$8/12),2))</f>
        <v>0</v>
      </c>
      <c r="O48" s="48">
        <f>IF($B48="","",ROUND(N(AI47)*(1+$Y$8/12),2))</f>
        <v>0</v>
      </c>
      <c r="P48" s="48">
        <f>IF($B48="","",ROUND(N(AJ47)*(1+$Z$8/12),2))</f>
        <v>0</v>
      </c>
      <c r="Q48" s="33">
        <f>IF($B48="","",MIN($Q$9,G48)+MIN(MAX(0,'Debt Payoff'!$D$24-0-SUMPRODUCT((G48:P48&lt;$Q$9:$Z$9)*G48:P48+(G48:P48&gt;=$Q$9:$Z$9)*$Q$9:$Z$9)),G48-MIN($Q$9,G48)))</f>
        <v>0</v>
      </c>
      <c r="R48" s="33">
        <f>IF($B48="","",MIN($R$9,H48)+MIN(MAX(0,'Debt Payoff'!$D$24-SUM(Q48:Q48)-SUMPRODUCT((H48:P48&lt;$R$9:$Z$9)*H48:P48+(H48:P48&gt;=$R$9:$Z$9)*$R$9:$Z$9)),H48-MIN($R$9,H48)))</f>
        <v>0</v>
      </c>
      <c r="S48" s="33">
        <f>IF($B48="","",MIN($S$9,I48)+MIN(MAX(0,'Debt Payoff'!$D$24-SUM(Q48:R48)-SUMPRODUCT((I48:P48&lt;$S$9:$Z$9)*I48:P48+(I48:P48&gt;=$S$9:$Z$9)*$S$9:$Z$9)),I48-MIN($S$9,I48)))</f>
        <v>0</v>
      </c>
      <c r="T48" s="33">
        <f>IF($B48="","",MIN($T$9,J48)+MIN(MAX(0,'Debt Payoff'!$D$24-SUM(Q48:S48)-SUMPRODUCT((J48:P48&lt;$T$9:$Z$9)*J48:P48+(J48:P48&gt;=$T$9:$Z$9)*$T$9:$Z$9)),J48-MIN($T$9,J48)))</f>
        <v>0</v>
      </c>
      <c r="U48" s="33">
        <f>IF($B48="","",MIN($U$9,K48)+MIN(MAX(0,'Debt Payoff'!$D$24-SUM(Q48:T48)-SUMPRODUCT((K48:P48&lt;$U$9:$Z$9)*K48:P48+(K48:P48&gt;=$U$9:$Z$9)*$U$9:$Z$9)),K48-MIN($U$9,K48)))</f>
        <v>0</v>
      </c>
      <c r="V48" s="33">
        <f>IF($B48="","",MIN($V$9,L48)+MIN(MAX(0,'Debt Payoff'!$D$24-SUM(Q48:U48)-SUMPRODUCT((L48:P48&lt;$V$9:$Z$9)*L48:P48+(L48:P48&gt;=$V$9:$Z$9)*$V$9:$Z$9)),L48-MIN($V$9,L48)))</f>
        <v>0</v>
      </c>
      <c r="W48" s="33">
        <f>IF($B48="","",MIN($W$9,M48)+MIN(MAX(0,'Debt Payoff'!$D$24-SUM(Q48:V48)-SUMPRODUCT((M48:P48&lt;$W$9:$Z$9)*M48:P48+(M48:P48&gt;=$W$9:$Z$9)*$W$9:$Z$9)),M48-MIN($W$9,M48)))</f>
        <v>0</v>
      </c>
      <c r="X48" s="33">
        <f>IF($B48="","",MIN($X$9,N48)+MIN(MAX(0,'Debt Payoff'!$D$24-SUM(Q48:W48)-SUMPRODUCT((N48:P48&lt;$X$9:$Z$9)*N48:P48+(N48:P48&gt;=$X$9:$Z$9)*$X$9:$Z$9)),N48-MIN($X$9,N48)))</f>
        <v>0</v>
      </c>
      <c r="Y48" s="33">
        <f>IF($B48="","",MIN($Y$9,O48)+MIN(MAX(0,'Debt Payoff'!$D$24-SUM(Q48:X48)-SUMPRODUCT((O48:P48&lt;$Y$9:$Z$9)*O48:P48+(O48:P48&gt;=$Y$9:$Z$9)*$Y$9:$Z$9)),O48-MIN($Y$9,O48)))</f>
        <v>0</v>
      </c>
      <c r="Z48" s="33">
        <f>IF($B48="","",MIN($Z$9,P48)+MIN(MAX(0,'Debt Payoff'!$D$24-SUM(Q48:Y48)-SUMPRODUCT((P48:P48&lt;$Z$9:$Z$9)*P48:P48+(P48:P48&gt;=$Z$9:$Z$9)*$Z$9:$Z$9)),P48-MIN($Z$9,P48)))</f>
        <v>0</v>
      </c>
      <c r="AA48" s="33">
        <f>IF($B48="","",ROUND(G48-Q48,2))</f>
        <v>0</v>
      </c>
      <c r="AB48" s="33">
        <f>IF($B48="","",ROUND(H48-R48,2))</f>
        <v>0</v>
      </c>
      <c r="AC48" s="33">
        <f>IF($B48="","",ROUND(I48-S48,2))</f>
        <v>0</v>
      </c>
      <c r="AD48" s="33">
        <f>IF($B48="","",ROUND(J48-T48,2))</f>
        <v>0</v>
      </c>
      <c r="AE48" s="33">
        <f>IF($B48="","",ROUND(K48-U48,2))</f>
        <v>0</v>
      </c>
      <c r="AF48" s="33">
        <f>IF($B48="","",ROUND(L48-V48,2))</f>
        <v>0</v>
      </c>
      <c r="AG48" s="33">
        <f>IF($B48="","",ROUND(M48-W48,2))</f>
        <v>0</v>
      </c>
      <c r="AH48" s="33">
        <f>IF($B48="","",ROUND(N48-X48,2))</f>
        <v>0</v>
      </c>
      <c r="AI48" s="33">
        <f>IF($B48="","",ROUND(O48-Y48,2))</f>
        <v>0</v>
      </c>
      <c r="AJ48" s="33">
        <f>IF($B48="","",ROUND(P48-Z48,2))</f>
        <v>0</v>
      </c>
    </row>
    <row r="49" spans="2:36">
      <c r="B49" s="15">
        <f>IF(B48="","",IF(F48&gt;0.005,B48+1,""))</f>
        <v>0</v>
      </c>
      <c r="C49" s="46">
        <f>IF($B49="","",EDATE('Debt Payoff'!$D$23,$B49-1))</f>
        <v>0</v>
      </c>
      <c r="D49" s="47">
        <f>IF($B49="","",SUM(Q49:Z49))</f>
        <v>0</v>
      </c>
      <c r="E49" s="48">
        <f>IF($B49="","",SUM(G49:P49)-F48)</f>
        <v>0</v>
      </c>
      <c r="F49" s="47">
        <f>IF($B49="","",SUM(AA49:AJ49))</f>
        <v>0</v>
      </c>
      <c r="G49" s="48">
        <f>IF($B49="","",ROUND(N(AA48)*(1+$Q$8/12),2))</f>
        <v>0</v>
      </c>
      <c r="H49" s="48">
        <f>IF($B49="","",ROUND(N(AB48)*(1+$R$8/12),2))</f>
        <v>0</v>
      </c>
      <c r="I49" s="48">
        <f>IF($B49="","",ROUND(N(AC48)*(1+$S$8/12),2))</f>
        <v>0</v>
      </c>
      <c r="J49" s="48">
        <f>IF($B49="","",ROUND(N(AD48)*(1+$T$8/12),2))</f>
        <v>0</v>
      </c>
      <c r="K49" s="48">
        <f>IF($B49="","",ROUND(N(AE48)*(1+$U$8/12),2))</f>
        <v>0</v>
      </c>
      <c r="L49" s="48">
        <f>IF($B49="","",ROUND(N(AF48)*(1+$V$8/12),2))</f>
        <v>0</v>
      </c>
      <c r="M49" s="48">
        <f>IF($B49="","",ROUND(N(AG48)*(1+$W$8/12),2))</f>
        <v>0</v>
      </c>
      <c r="N49" s="48">
        <f>IF($B49="","",ROUND(N(AH48)*(1+$X$8/12),2))</f>
        <v>0</v>
      </c>
      <c r="O49" s="48">
        <f>IF($B49="","",ROUND(N(AI48)*(1+$Y$8/12),2))</f>
        <v>0</v>
      </c>
      <c r="P49" s="48">
        <f>IF($B49="","",ROUND(N(AJ48)*(1+$Z$8/12),2))</f>
        <v>0</v>
      </c>
      <c r="Q49" s="33">
        <f>IF($B49="","",MIN($Q$9,G49)+MIN(MAX(0,'Debt Payoff'!$D$24-0-SUMPRODUCT((G49:P49&lt;$Q$9:$Z$9)*G49:P49+(G49:P49&gt;=$Q$9:$Z$9)*$Q$9:$Z$9)),G49-MIN($Q$9,G49)))</f>
        <v>0</v>
      </c>
      <c r="R49" s="33">
        <f>IF($B49="","",MIN($R$9,H49)+MIN(MAX(0,'Debt Payoff'!$D$24-SUM(Q49:Q49)-SUMPRODUCT((H49:P49&lt;$R$9:$Z$9)*H49:P49+(H49:P49&gt;=$R$9:$Z$9)*$R$9:$Z$9)),H49-MIN($R$9,H49)))</f>
        <v>0</v>
      </c>
      <c r="S49" s="33">
        <f>IF($B49="","",MIN($S$9,I49)+MIN(MAX(0,'Debt Payoff'!$D$24-SUM(Q49:R49)-SUMPRODUCT((I49:P49&lt;$S$9:$Z$9)*I49:P49+(I49:P49&gt;=$S$9:$Z$9)*$S$9:$Z$9)),I49-MIN($S$9,I49)))</f>
        <v>0</v>
      </c>
      <c r="T49" s="33">
        <f>IF($B49="","",MIN($T$9,J49)+MIN(MAX(0,'Debt Payoff'!$D$24-SUM(Q49:S49)-SUMPRODUCT((J49:P49&lt;$T$9:$Z$9)*J49:P49+(J49:P49&gt;=$T$9:$Z$9)*$T$9:$Z$9)),J49-MIN($T$9,J49)))</f>
        <v>0</v>
      </c>
      <c r="U49" s="33">
        <f>IF($B49="","",MIN($U$9,K49)+MIN(MAX(0,'Debt Payoff'!$D$24-SUM(Q49:T49)-SUMPRODUCT((K49:P49&lt;$U$9:$Z$9)*K49:P49+(K49:P49&gt;=$U$9:$Z$9)*$U$9:$Z$9)),K49-MIN($U$9,K49)))</f>
        <v>0</v>
      </c>
      <c r="V49" s="33">
        <f>IF($B49="","",MIN($V$9,L49)+MIN(MAX(0,'Debt Payoff'!$D$24-SUM(Q49:U49)-SUMPRODUCT((L49:P49&lt;$V$9:$Z$9)*L49:P49+(L49:P49&gt;=$V$9:$Z$9)*$V$9:$Z$9)),L49-MIN($V$9,L49)))</f>
        <v>0</v>
      </c>
      <c r="W49" s="33">
        <f>IF($B49="","",MIN($W$9,M49)+MIN(MAX(0,'Debt Payoff'!$D$24-SUM(Q49:V49)-SUMPRODUCT((M49:P49&lt;$W$9:$Z$9)*M49:P49+(M49:P49&gt;=$W$9:$Z$9)*$W$9:$Z$9)),M49-MIN($W$9,M49)))</f>
        <v>0</v>
      </c>
      <c r="X49" s="33">
        <f>IF($B49="","",MIN($X$9,N49)+MIN(MAX(0,'Debt Payoff'!$D$24-SUM(Q49:W49)-SUMPRODUCT((N49:P49&lt;$X$9:$Z$9)*N49:P49+(N49:P49&gt;=$X$9:$Z$9)*$X$9:$Z$9)),N49-MIN($X$9,N49)))</f>
        <v>0</v>
      </c>
      <c r="Y49" s="33">
        <f>IF($B49="","",MIN($Y$9,O49)+MIN(MAX(0,'Debt Payoff'!$D$24-SUM(Q49:X49)-SUMPRODUCT((O49:P49&lt;$Y$9:$Z$9)*O49:P49+(O49:P49&gt;=$Y$9:$Z$9)*$Y$9:$Z$9)),O49-MIN($Y$9,O49)))</f>
        <v>0</v>
      </c>
      <c r="Z49" s="33">
        <f>IF($B49="","",MIN($Z$9,P49)+MIN(MAX(0,'Debt Payoff'!$D$24-SUM(Q49:Y49)-SUMPRODUCT((P49:P49&lt;$Z$9:$Z$9)*P49:P49+(P49:P49&gt;=$Z$9:$Z$9)*$Z$9:$Z$9)),P49-MIN($Z$9,P49)))</f>
        <v>0</v>
      </c>
      <c r="AA49" s="33">
        <f>IF($B49="","",ROUND(G49-Q49,2))</f>
        <v>0</v>
      </c>
      <c r="AB49" s="33">
        <f>IF($B49="","",ROUND(H49-R49,2))</f>
        <v>0</v>
      </c>
      <c r="AC49" s="33">
        <f>IF($B49="","",ROUND(I49-S49,2))</f>
        <v>0</v>
      </c>
      <c r="AD49" s="33">
        <f>IF($B49="","",ROUND(J49-T49,2))</f>
        <v>0</v>
      </c>
      <c r="AE49" s="33">
        <f>IF($B49="","",ROUND(K49-U49,2))</f>
        <v>0</v>
      </c>
      <c r="AF49" s="33">
        <f>IF($B49="","",ROUND(L49-V49,2))</f>
        <v>0</v>
      </c>
      <c r="AG49" s="33">
        <f>IF($B49="","",ROUND(M49-W49,2))</f>
        <v>0</v>
      </c>
      <c r="AH49" s="33">
        <f>IF($B49="","",ROUND(N49-X49,2))</f>
        <v>0</v>
      </c>
      <c r="AI49" s="33">
        <f>IF($B49="","",ROUND(O49-Y49,2))</f>
        <v>0</v>
      </c>
      <c r="AJ49" s="33">
        <f>IF($B49="","",ROUND(P49-Z49,2))</f>
        <v>0</v>
      </c>
    </row>
    <row r="50" spans="2:36">
      <c r="B50" s="15">
        <f>IF(B49="","",IF(F49&gt;0.005,B49+1,""))</f>
        <v>0</v>
      </c>
      <c r="C50" s="46">
        <f>IF($B50="","",EDATE('Debt Payoff'!$D$23,$B50-1))</f>
        <v>0</v>
      </c>
      <c r="D50" s="47">
        <f>IF($B50="","",SUM(Q50:Z50))</f>
        <v>0</v>
      </c>
      <c r="E50" s="48">
        <f>IF($B50="","",SUM(G50:P50)-F49)</f>
        <v>0</v>
      </c>
      <c r="F50" s="47">
        <f>IF($B50="","",SUM(AA50:AJ50))</f>
        <v>0</v>
      </c>
      <c r="G50" s="48">
        <f>IF($B50="","",ROUND(N(AA49)*(1+$Q$8/12),2))</f>
        <v>0</v>
      </c>
      <c r="H50" s="48">
        <f>IF($B50="","",ROUND(N(AB49)*(1+$R$8/12),2))</f>
        <v>0</v>
      </c>
      <c r="I50" s="48">
        <f>IF($B50="","",ROUND(N(AC49)*(1+$S$8/12),2))</f>
        <v>0</v>
      </c>
      <c r="J50" s="48">
        <f>IF($B50="","",ROUND(N(AD49)*(1+$T$8/12),2))</f>
        <v>0</v>
      </c>
      <c r="K50" s="48">
        <f>IF($B50="","",ROUND(N(AE49)*(1+$U$8/12),2))</f>
        <v>0</v>
      </c>
      <c r="L50" s="48">
        <f>IF($B50="","",ROUND(N(AF49)*(1+$V$8/12),2))</f>
        <v>0</v>
      </c>
      <c r="M50" s="48">
        <f>IF($B50="","",ROUND(N(AG49)*(1+$W$8/12),2))</f>
        <v>0</v>
      </c>
      <c r="N50" s="48">
        <f>IF($B50="","",ROUND(N(AH49)*(1+$X$8/12),2))</f>
        <v>0</v>
      </c>
      <c r="O50" s="48">
        <f>IF($B50="","",ROUND(N(AI49)*(1+$Y$8/12),2))</f>
        <v>0</v>
      </c>
      <c r="P50" s="48">
        <f>IF($B50="","",ROUND(N(AJ49)*(1+$Z$8/12),2))</f>
        <v>0</v>
      </c>
      <c r="Q50" s="33">
        <f>IF($B50="","",MIN($Q$9,G50)+MIN(MAX(0,'Debt Payoff'!$D$24-0-SUMPRODUCT((G50:P50&lt;$Q$9:$Z$9)*G50:P50+(G50:P50&gt;=$Q$9:$Z$9)*$Q$9:$Z$9)),G50-MIN($Q$9,G50)))</f>
        <v>0</v>
      </c>
      <c r="R50" s="33">
        <f>IF($B50="","",MIN($R$9,H50)+MIN(MAX(0,'Debt Payoff'!$D$24-SUM(Q50:Q50)-SUMPRODUCT((H50:P50&lt;$R$9:$Z$9)*H50:P50+(H50:P50&gt;=$R$9:$Z$9)*$R$9:$Z$9)),H50-MIN($R$9,H50)))</f>
        <v>0</v>
      </c>
      <c r="S50" s="33">
        <f>IF($B50="","",MIN($S$9,I50)+MIN(MAX(0,'Debt Payoff'!$D$24-SUM(Q50:R50)-SUMPRODUCT((I50:P50&lt;$S$9:$Z$9)*I50:P50+(I50:P50&gt;=$S$9:$Z$9)*$S$9:$Z$9)),I50-MIN($S$9,I50)))</f>
        <v>0</v>
      </c>
      <c r="T50" s="33">
        <f>IF($B50="","",MIN($T$9,J50)+MIN(MAX(0,'Debt Payoff'!$D$24-SUM(Q50:S50)-SUMPRODUCT((J50:P50&lt;$T$9:$Z$9)*J50:P50+(J50:P50&gt;=$T$9:$Z$9)*$T$9:$Z$9)),J50-MIN($T$9,J50)))</f>
        <v>0</v>
      </c>
      <c r="U50" s="33">
        <f>IF($B50="","",MIN($U$9,K50)+MIN(MAX(0,'Debt Payoff'!$D$24-SUM(Q50:T50)-SUMPRODUCT((K50:P50&lt;$U$9:$Z$9)*K50:P50+(K50:P50&gt;=$U$9:$Z$9)*$U$9:$Z$9)),K50-MIN($U$9,K50)))</f>
        <v>0</v>
      </c>
      <c r="V50" s="33">
        <f>IF($B50="","",MIN($V$9,L50)+MIN(MAX(0,'Debt Payoff'!$D$24-SUM(Q50:U50)-SUMPRODUCT((L50:P50&lt;$V$9:$Z$9)*L50:P50+(L50:P50&gt;=$V$9:$Z$9)*$V$9:$Z$9)),L50-MIN($V$9,L50)))</f>
        <v>0</v>
      </c>
      <c r="W50" s="33">
        <f>IF($B50="","",MIN($W$9,M50)+MIN(MAX(0,'Debt Payoff'!$D$24-SUM(Q50:V50)-SUMPRODUCT((M50:P50&lt;$W$9:$Z$9)*M50:P50+(M50:P50&gt;=$W$9:$Z$9)*$W$9:$Z$9)),M50-MIN($W$9,M50)))</f>
        <v>0</v>
      </c>
      <c r="X50" s="33">
        <f>IF($B50="","",MIN($X$9,N50)+MIN(MAX(0,'Debt Payoff'!$D$24-SUM(Q50:W50)-SUMPRODUCT((N50:P50&lt;$X$9:$Z$9)*N50:P50+(N50:P50&gt;=$X$9:$Z$9)*$X$9:$Z$9)),N50-MIN($X$9,N50)))</f>
        <v>0</v>
      </c>
      <c r="Y50" s="33">
        <f>IF($B50="","",MIN($Y$9,O50)+MIN(MAX(0,'Debt Payoff'!$D$24-SUM(Q50:X50)-SUMPRODUCT((O50:P50&lt;$Y$9:$Z$9)*O50:P50+(O50:P50&gt;=$Y$9:$Z$9)*$Y$9:$Z$9)),O50-MIN($Y$9,O50)))</f>
        <v>0</v>
      </c>
      <c r="Z50" s="33">
        <f>IF($B50="","",MIN($Z$9,P50)+MIN(MAX(0,'Debt Payoff'!$D$24-SUM(Q50:Y50)-SUMPRODUCT((P50:P50&lt;$Z$9:$Z$9)*P50:P50+(P50:P50&gt;=$Z$9:$Z$9)*$Z$9:$Z$9)),P50-MIN($Z$9,P50)))</f>
        <v>0</v>
      </c>
      <c r="AA50" s="33">
        <f>IF($B50="","",ROUND(G50-Q50,2))</f>
        <v>0</v>
      </c>
      <c r="AB50" s="33">
        <f>IF($B50="","",ROUND(H50-R50,2))</f>
        <v>0</v>
      </c>
      <c r="AC50" s="33">
        <f>IF($B50="","",ROUND(I50-S50,2))</f>
        <v>0</v>
      </c>
      <c r="AD50" s="33">
        <f>IF($B50="","",ROUND(J50-T50,2))</f>
        <v>0</v>
      </c>
      <c r="AE50" s="33">
        <f>IF($B50="","",ROUND(K50-U50,2))</f>
        <v>0</v>
      </c>
      <c r="AF50" s="33">
        <f>IF($B50="","",ROUND(L50-V50,2))</f>
        <v>0</v>
      </c>
      <c r="AG50" s="33">
        <f>IF($B50="","",ROUND(M50-W50,2))</f>
        <v>0</v>
      </c>
      <c r="AH50" s="33">
        <f>IF($B50="","",ROUND(N50-X50,2))</f>
        <v>0</v>
      </c>
      <c r="AI50" s="33">
        <f>IF($B50="","",ROUND(O50-Y50,2))</f>
        <v>0</v>
      </c>
      <c r="AJ50" s="33">
        <f>IF($B50="","",ROUND(P50-Z50,2))</f>
        <v>0</v>
      </c>
    </row>
    <row r="51" spans="2:36">
      <c r="B51" s="15">
        <f>IF(B50="","",IF(F50&gt;0.005,B50+1,""))</f>
        <v>0</v>
      </c>
      <c r="C51" s="46">
        <f>IF($B51="","",EDATE('Debt Payoff'!$D$23,$B51-1))</f>
        <v>0</v>
      </c>
      <c r="D51" s="47">
        <f>IF($B51="","",SUM(Q51:Z51))</f>
        <v>0</v>
      </c>
      <c r="E51" s="48">
        <f>IF($B51="","",SUM(G51:P51)-F50)</f>
        <v>0</v>
      </c>
      <c r="F51" s="47">
        <f>IF($B51="","",SUM(AA51:AJ51))</f>
        <v>0</v>
      </c>
      <c r="G51" s="48">
        <f>IF($B51="","",ROUND(N(AA50)*(1+$Q$8/12),2))</f>
        <v>0</v>
      </c>
      <c r="H51" s="48">
        <f>IF($B51="","",ROUND(N(AB50)*(1+$R$8/12),2))</f>
        <v>0</v>
      </c>
      <c r="I51" s="48">
        <f>IF($B51="","",ROUND(N(AC50)*(1+$S$8/12),2))</f>
        <v>0</v>
      </c>
      <c r="J51" s="48">
        <f>IF($B51="","",ROUND(N(AD50)*(1+$T$8/12),2))</f>
        <v>0</v>
      </c>
      <c r="K51" s="48">
        <f>IF($B51="","",ROUND(N(AE50)*(1+$U$8/12),2))</f>
        <v>0</v>
      </c>
      <c r="L51" s="48">
        <f>IF($B51="","",ROUND(N(AF50)*(1+$V$8/12),2))</f>
        <v>0</v>
      </c>
      <c r="M51" s="48">
        <f>IF($B51="","",ROUND(N(AG50)*(1+$W$8/12),2))</f>
        <v>0</v>
      </c>
      <c r="N51" s="48">
        <f>IF($B51="","",ROUND(N(AH50)*(1+$X$8/12),2))</f>
        <v>0</v>
      </c>
      <c r="O51" s="48">
        <f>IF($B51="","",ROUND(N(AI50)*(1+$Y$8/12),2))</f>
        <v>0</v>
      </c>
      <c r="P51" s="48">
        <f>IF($B51="","",ROUND(N(AJ50)*(1+$Z$8/12),2))</f>
        <v>0</v>
      </c>
      <c r="Q51" s="33">
        <f>IF($B51="","",MIN($Q$9,G51)+MIN(MAX(0,'Debt Payoff'!$D$24-0-SUMPRODUCT((G51:P51&lt;$Q$9:$Z$9)*G51:P51+(G51:P51&gt;=$Q$9:$Z$9)*$Q$9:$Z$9)),G51-MIN($Q$9,G51)))</f>
        <v>0</v>
      </c>
      <c r="R51" s="33">
        <f>IF($B51="","",MIN($R$9,H51)+MIN(MAX(0,'Debt Payoff'!$D$24-SUM(Q51:Q51)-SUMPRODUCT((H51:P51&lt;$R$9:$Z$9)*H51:P51+(H51:P51&gt;=$R$9:$Z$9)*$R$9:$Z$9)),H51-MIN($R$9,H51)))</f>
        <v>0</v>
      </c>
      <c r="S51" s="33">
        <f>IF($B51="","",MIN($S$9,I51)+MIN(MAX(0,'Debt Payoff'!$D$24-SUM(Q51:R51)-SUMPRODUCT((I51:P51&lt;$S$9:$Z$9)*I51:P51+(I51:P51&gt;=$S$9:$Z$9)*$S$9:$Z$9)),I51-MIN($S$9,I51)))</f>
        <v>0</v>
      </c>
      <c r="T51" s="33">
        <f>IF($B51="","",MIN($T$9,J51)+MIN(MAX(0,'Debt Payoff'!$D$24-SUM(Q51:S51)-SUMPRODUCT((J51:P51&lt;$T$9:$Z$9)*J51:P51+(J51:P51&gt;=$T$9:$Z$9)*$T$9:$Z$9)),J51-MIN($T$9,J51)))</f>
        <v>0</v>
      </c>
      <c r="U51" s="33">
        <f>IF($B51="","",MIN($U$9,K51)+MIN(MAX(0,'Debt Payoff'!$D$24-SUM(Q51:T51)-SUMPRODUCT((K51:P51&lt;$U$9:$Z$9)*K51:P51+(K51:P51&gt;=$U$9:$Z$9)*$U$9:$Z$9)),K51-MIN($U$9,K51)))</f>
        <v>0</v>
      </c>
      <c r="V51" s="33">
        <f>IF($B51="","",MIN($V$9,L51)+MIN(MAX(0,'Debt Payoff'!$D$24-SUM(Q51:U51)-SUMPRODUCT((L51:P51&lt;$V$9:$Z$9)*L51:P51+(L51:P51&gt;=$V$9:$Z$9)*$V$9:$Z$9)),L51-MIN($V$9,L51)))</f>
        <v>0</v>
      </c>
      <c r="W51" s="33">
        <f>IF($B51="","",MIN($W$9,M51)+MIN(MAX(0,'Debt Payoff'!$D$24-SUM(Q51:V51)-SUMPRODUCT((M51:P51&lt;$W$9:$Z$9)*M51:P51+(M51:P51&gt;=$W$9:$Z$9)*$W$9:$Z$9)),M51-MIN($W$9,M51)))</f>
        <v>0</v>
      </c>
      <c r="X51" s="33">
        <f>IF($B51="","",MIN($X$9,N51)+MIN(MAX(0,'Debt Payoff'!$D$24-SUM(Q51:W51)-SUMPRODUCT((N51:P51&lt;$X$9:$Z$9)*N51:P51+(N51:P51&gt;=$X$9:$Z$9)*$X$9:$Z$9)),N51-MIN($X$9,N51)))</f>
        <v>0</v>
      </c>
      <c r="Y51" s="33">
        <f>IF($B51="","",MIN($Y$9,O51)+MIN(MAX(0,'Debt Payoff'!$D$24-SUM(Q51:X51)-SUMPRODUCT((O51:P51&lt;$Y$9:$Z$9)*O51:P51+(O51:P51&gt;=$Y$9:$Z$9)*$Y$9:$Z$9)),O51-MIN($Y$9,O51)))</f>
        <v>0</v>
      </c>
      <c r="Z51" s="33">
        <f>IF($B51="","",MIN($Z$9,P51)+MIN(MAX(0,'Debt Payoff'!$D$24-SUM(Q51:Y51)-SUMPRODUCT((P51:P51&lt;$Z$9:$Z$9)*P51:P51+(P51:P51&gt;=$Z$9:$Z$9)*$Z$9:$Z$9)),P51-MIN($Z$9,P51)))</f>
        <v>0</v>
      </c>
      <c r="AA51" s="33">
        <f>IF($B51="","",ROUND(G51-Q51,2))</f>
        <v>0</v>
      </c>
      <c r="AB51" s="33">
        <f>IF($B51="","",ROUND(H51-R51,2))</f>
        <v>0</v>
      </c>
      <c r="AC51" s="33">
        <f>IF($B51="","",ROUND(I51-S51,2))</f>
        <v>0</v>
      </c>
      <c r="AD51" s="33">
        <f>IF($B51="","",ROUND(J51-T51,2))</f>
        <v>0</v>
      </c>
      <c r="AE51" s="33">
        <f>IF($B51="","",ROUND(K51-U51,2))</f>
        <v>0</v>
      </c>
      <c r="AF51" s="33">
        <f>IF($B51="","",ROUND(L51-V51,2))</f>
        <v>0</v>
      </c>
      <c r="AG51" s="33">
        <f>IF($B51="","",ROUND(M51-W51,2))</f>
        <v>0</v>
      </c>
      <c r="AH51" s="33">
        <f>IF($B51="","",ROUND(N51-X51,2))</f>
        <v>0</v>
      </c>
      <c r="AI51" s="33">
        <f>IF($B51="","",ROUND(O51-Y51,2))</f>
        <v>0</v>
      </c>
      <c r="AJ51" s="33">
        <f>IF($B51="","",ROUND(P51-Z51,2))</f>
        <v>0</v>
      </c>
    </row>
    <row r="52" spans="2:36">
      <c r="B52" s="15">
        <f>IF(B51="","",IF(F51&gt;0.005,B51+1,""))</f>
        <v>0</v>
      </c>
      <c r="C52" s="46">
        <f>IF($B52="","",EDATE('Debt Payoff'!$D$23,$B52-1))</f>
        <v>0</v>
      </c>
      <c r="D52" s="47">
        <f>IF($B52="","",SUM(Q52:Z52))</f>
        <v>0</v>
      </c>
      <c r="E52" s="48">
        <f>IF($B52="","",SUM(G52:P52)-F51)</f>
        <v>0</v>
      </c>
      <c r="F52" s="47">
        <f>IF($B52="","",SUM(AA52:AJ52))</f>
        <v>0</v>
      </c>
      <c r="G52" s="48">
        <f>IF($B52="","",ROUND(N(AA51)*(1+$Q$8/12),2))</f>
        <v>0</v>
      </c>
      <c r="H52" s="48">
        <f>IF($B52="","",ROUND(N(AB51)*(1+$R$8/12),2))</f>
        <v>0</v>
      </c>
      <c r="I52" s="48">
        <f>IF($B52="","",ROUND(N(AC51)*(1+$S$8/12),2))</f>
        <v>0</v>
      </c>
      <c r="J52" s="48">
        <f>IF($B52="","",ROUND(N(AD51)*(1+$T$8/12),2))</f>
        <v>0</v>
      </c>
      <c r="K52" s="48">
        <f>IF($B52="","",ROUND(N(AE51)*(1+$U$8/12),2))</f>
        <v>0</v>
      </c>
      <c r="L52" s="48">
        <f>IF($B52="","",ROUND(N(AF51)*(1+$V$8/12),2))</f>
        <v>0</v>
      </c>
      <c r="M52" s="48">
        <f>IF($B52="","",ROUND(N(AG51)*(1+$W$8/12),2))</f>
        <v>0</v>
      </c>
      <c r="N52" s="48">
        <f>IF($B52="","",ROUND(N(AH51)*(1+$X$8/12),2))</f>
        <v>0</v>
      </c>
      <c r="O52" s="48">
        <f>IF($B52="","",ROUND(N(AI51)*(1+$Y$8/12),2))</f>
        <v>0</v>
      </c>
      <c r="P52" s="48">
        <f>IF($B52="","",ROUND(N(AJ51)*(1+$Z$8/12),2))</f>
        <v>0</v>
      </c>
      <c r="Q52" s="33">
        <f>IF($B52="","",MIN($Q$9,G52)+MIN(MAX(0,'Debt Payoff'!$D$24-0-SUMPRODUCT((G52:P52&lt;$Q$9:$Z$9)*G52:P52+(G52:P52&gt;=$Q$9:$Z$9)*$Q$9:$Z$9)),G52-MIN($Q$9,G52)))</f>
        <v>0</v>
      </c>
      <c r="R52" s="33">
        <f>IF($B52="","",MIN($R$9,H52)+MIN(MAX(0,'Debt Payoff'!$D$24-SUM(Q52:Q52)-SUMPRODUCT((H52:P52&lt;$R$9:$Z$9)*H52:P52+(H52:P52&gt;=$R$9:$Z$9)*$R$9:$Z$9)),H52-MIN($R$9,H52)))</f>
        <v>0</v>
      </c>
      <c r="S52" s="33">
        <f>IF($B52="","",MIN($S$9,I52)+MIN(MAX(0,'Debt Payoff'!$D$24-SUM(Q52:R52)-SUMPRODUCT((I52:P52&lt;$S$9:$Z$9)*I52:P52+(I52:P52&gt;=$S$9:$Z$9)*$S$9:$Z$9)),I52-MIN($S$9,I52)))</f>
        <v>0</v>
      </c>
      <c r="T52" s="33">
        <f>IF($B52="","",MIN($T$9,J52)+MIN(MAX(0,'Debt Payoff'!$D$24-SUM(Q52:S52)-SUMPRODUCT((J52:P52&lt;$T$9:$Z$9)*J52:P52+(J52:P52&gt;=$T$9:$Z$9)*$T$9:$Z$9)),J52-MIN($T$9,J52)))</f>
        <v>0</v>
      </c>
      <c r="U52" s="33">
        <f>IF($B52="","",MIN($U$9,K52)+MIN(MAX(0,'Debt Payoff'!$D$24-SUM(Q52:T52)-SUMPRODUCT((K52:P52&lt;$U$9:$Z$9)*K52:P52+(K52:P52&gt;=$U$9:$Z$9)*$U$9:$Z$9)),K52-MIN($U$9,K52)))</f>
        <v>0</v>
      </c>
      <c r="V52" s="33">
        <f>IF($B52="","",MIN($V$9,L52)+MIN(MAX(0,'Debt Payoff'!$D$24-SUM(Q52:U52)-SUMPRODUCT((L52:P52&lt;$V$9:$Z$9)*L52:P52+(L52:P52&gt;=$V$9:$Z$9)*$V$9:$Z$9)),L52-MIN($V$9,L52)))</f>
        <v>0</v>
      </c>
      <c r="W52" s="33">
        <f>IF($B52="","",MIN($W$9,M52)+MIN(MAX(0,'Debt Payoff'!$D$24-SUM(Q52:V52)-SUMPRODUCT((M52:P52&lt;$W$9:$Z$9)*M52:P52+(M52:P52&gt;=$W$9:$Z$9)*$W$9:$Z$9)),M52-MIN($W$9,M52)))</f>
        <v>0</v>
      </c>
      <c r="X52" s="33">
        <f>IF($B52="","",MIN($X$9,N52)+MIN(MAX(0,'Debt Payoff'!$D$24-SUM(Q52:W52)-SUMPRODUCT((N52:P52&lt;$X$9:$Z$9)*N52:P52+(N52:P52&gt;=$X$9:$Z$9)*$X$9:$Z$9)),N52-MIN($X$9,N52)))</f>
        <v>0</v>
      </c>
      <c r="Y52" s="33">
        <f>IF($B52="","",MIN($Y$9,O52)+MIN(MAX(0,'Debt Payoff'!$D$24-SUM(Q52:X52)-SUMPRODUCT((O52:P52&lt;$Y$9:$Z$9)*O52:P52+(O52:P52&gt;=$Y$9:$Z$9)*$Y$9:$Z$9)),O52-MIN($Y$9,O52)))</f>
        <v>0</v>
      </c>
      <c r="Z52" s="33">
        <f>IF($B52="","",MIN($Z$9,P52)+MIN(MAX(0,'Debt Payoff'!$D$24-SUM(Q52:Y52)-SUMPRODUCT((P52:P52&lt;$Z$9:$Z$9)*P52:P52+(P52:P52&gt;=$Z$9:$Z$9)*$Z$9:$Z$9)),P52-MIN($Z$9,P52)))</f>
        <v>0</v>
      </c>
      <c r="AA52" s="33">
        <f>IF($B52="","",ROUND(G52-Q52,2))</f>
        <v>0</v>
      </c>
      <c r="AB52" s="33">
        <f>IF($B52="","",ROUND(H52-R52,2))</f>
        <v>0</v>
      </c>
      <c r="AC52" s="33">
        <f>IF($B52="","",ROUND(I52-S52,2))</f>
        <v>0</v>
      </c>
      <c r="AD52" s="33">
        <f>IF($B52="","",ROUND(J52-T52,2))</f>
        <v>0</v>
      </c>
      <c r="AE52" s="33">
        <f>IF($B52="","",ROUND(K52-U52,2))</f>
        <v>0</v>
      </c>
      <c r="AF52" s="33">
        <f>IF($B52="","",ROUND(L52-V52,2))</f>
        <v>0</v>
      </c>
      <c r="AG52" s="33">
        <f>IF($B52="","",ROUND(M52-W52,2))</f>
        <v>0</v>
      </c>
      <c r="AH52" s="33">
        <f>IF($B52="","",ROUND(N52-X52,2))</f>
        <v>0</v>
      </c>
      <c r="AI52" s="33">
        <f>IF($B52="","",ROUND(O52-Y52,2))</f>
        <v>0</v>
      </c>
      <c r="AJ52" s="33">
        <f>IF($B52="","",ROUND(P52-Z52,2))</f>
        <v>0</v>
      </c>
    </row>
    <row r="53" spans="2:36">
      <c r="B53" s="15">
        <f>IF(B52="","",IF(F52&gt;0.005,B52+1,""))</f>
        <v>0</v>
      </c>
      <c r="C53" s="46">
        <f>IF($B53="","",EDATE('Debt Payoff'!$D$23,$B53-1))</f>
        <v>0</v>
      </c>
      <c r="D53" s="47">
        <f>IF($B53="","",SUM(Q53:Z53))</f>
        <v>0</v>
      </c>
      <c r="E53" s="48">
        <f>IF($B53="","",SUM(G53:P53)-F52)</f>
        <v>0</v>
      </c>
      <c r="F53" s="47">
        <f>IF($B53="","",SUM(AA53:AJ53))</f>
        <v>0</v>
      </c>
      <c r="G53" s="48">
        <f>IF($B53="","",ROUND(N(AA52)*(1+$Q$8/12),2))</f>
        <v>0</v>
      </c>
      <c r="H53" s="48">
        <f>IF($B53="","",ROUND(N(AB52)*(1+$R$8/12),2))</f>
        <v>0</v>
      </c>
      <c r="I53" s="48">
        <f>IF($B53="","",ROUND(N(AC52)*(1+$S$8/12),2))</f>
        <v>0</v>
      </c>
      <c r="J53" s="48">
        <f>IF($B53="","",ROUND(N(AD52)*(1+$T$8/12),2))</f>
        <v>0</v>
      </c>
      <c r="K53" s="48">
        <f>IF($B53="","",ROUND(N(AE52)*(1+$U$8/12),2))</f>
        <v>0</v>
      </c>
      <c r="L53" s="48">
        <f>IF($B53="","",ROUND(N(AF52)*(1+$V$8/12),2))</f>
        <v>0</v>
      </c>
      <c r="M53" s="48">
        <f>IF($B53="","",ROUND(N(AG52)*(1+$W$8/12),2))</f>
        <v>0</v>
      </c>
      <c r="N53" s="48">
        <f>IF($B53="","",ROUND(N(AH52)*(1+$X$8/12),2))</f>
        <v>0</v>
      </c>
      <c r="O53" s="48">
        <f>IF($B53="","",ROUND(N(AI52)*(1+$Y$8/12),2))</f>
        <v>0</v>
      </c>
      <c r="P53" s="48">
        <f>IF($B53="","",ROUND(N(AJ52)*(1+$Z$8/12),2))</f>
        <v>0</v>
      </c>
      <c r="Q53" s="33">
        <f>IF($B53="","",MIN($Q$9,G53)+MIN(MAX(0,'Debt Payoff'!$D$24-0-SUMPRODUCT((G53:P53&lt;$Q$9:$Z$9)*G53:P53+(G53:P53&gt;=$Q$9:$Z$9)*$Q$9:$Z$9)),G53-MIN($Q$9,G53)))</f>
        <v>0</v>
      </c>
      <c r="R53" s="33">
        <f>IF($B53="","",MIN($R$9,H53)+MIN(MAX(0,'Debt Payoff'!$D$24-SUM(Q53:Q53)-SUMPRODUCT((H53:P53&lt;$R$9:$Z$9)*H53:P53+(H53:P53&gt;=$R$9:$Z$9)*$R$9:$Z$9)),H53-MIN($R$9,H53)))</f>
        <v>0</v>
      </c>
      <c r="S53" s="33">
        <f>IF($B53="","",MIN($S$9,I53)+MIN(MAX(0,'Debt Payoff'!$D$24-SUM(Q53:R53)-SUMPRODUCT((I53:P53&lt;$S$9:$Z$9)*I53:P53+(I53:P53&gt;=$S$9:$Z$9)*$S$9:$Z$9)),I53-MIN($S$9,I53)))</f>
        <v>0</v>
      </c>
      <c r="T53" s="33">
        <f>IF($B53="","",MIN($T$9,J53)+MIN(MAX(0,'Debt Payoff'!$D$24-SUM(Q53:S53)-SUMPRODUCT((J53:P53&lt;$T$9:$Z$9)*J53:P53+(J53:P53&gt;=$T$9:$Z$9)*$T$9:$Z$9)),J53-MIN($T$9,J53)))</f>
        <v>0</v>
      </c>
      <c r="U53" s="33">
        <f>IF($B53="","",MIN($U$9,K53)+MIN(MAX(0,'Debt Payoff'!$D$24-SUM(Q53:T53)-SUMPRODUCT((K53:P53&lt;$U$9:$Z$9)*K53:P53+(K53:P53&gt;=$U$9:$Z$9)*$U$9:$Z$9)),K53-MIN($U$9,K53)))</f>
        <v>0</v>
      </c>
      <c r="V53" s="33">
        <f>IF($B53="","",MIN($V$9,L53)+MIN(MAX(0,'Debt Payoff'!$D$24-SUM(Q53:U53)-SUMPRODUCT((L53:P53&lt;$V$9:$Z$9)*L53:P53+(L53:P53&gt;=$V$9:$Z$9)*$V$9:$Z$9)),L53-MIN($V$9,L53)))</f>
        <v>0</v>
      </c>
      <c r="W53" s="33">
        <f>IF($B53="","",MIN($W$9,M53)+MIN(MAX(0,'Debt Payoff'!$D$24-SUM(Q53:V53)-SUMPRODUCT((M53:P53&lt;$W$9:$Z$9)*M53:P53+(M53:P53&gt;=$W$9:$Z$9)*$W$9:$Z$9)),M53-MIN($W$9,M53)))</f>
        <v>0</v>
      </c>
      <c r="X53" s="33">
        <f>IF($B53="","",MIN($X$9,N53)+MIN(MAX(0,'Debt Payoff'!$D$24-SUM(Q53:W53)-SUMPRODUCT((N53:P53&lt;$X$9:$Z$9)*N53:P53+(N53:P53&gt;=$X$9:$Z$9)*$X$9:$Z$9)),N53-MIN($X$9,N53)))</f>
        <v>0</v>
      </c>
      <c r="Y53" s="33">
        <f>IF($B53="","",MIN($Y$9,O53)+MIN(MAX(0,'Debt Payoff'!$D$24-SUM(Q53:X53)-SUMPRODUCT((O53:P53&lt;$Y$9:$Z$9)*O53:P53+(O53:P53&gt;=$Y$9:$Z$9)*$Y$9:$Z$9)),O53-MIN($Y$9,O53)))</f>
        <v>0</v>
      </c>
      <c r="Z53" s="33">
        <f>IF($B53="","",MIN($Z$9,P53)+MIN(MAX(0,'Debt Payoff'!$D$24-SUM(Q53:Y53)-SUMPRODUCT((P53:P53&lt;$Z$9:$Z$9)*P53:P53+(P53:P53&gt;=$Z$9:$Z$9)*$Z$9:$Z$9)),P53-MIN($Z$9,P53)))</f>
        <v>0</v>
      </c>
      <c r="AA53" s="33">
        <f>IF($B53="","",ROUND(G53-Q53,2))</f>
        <v>0</v>
      </c>
      <c r="AB53" s="33">
        <f>IF($B53="","",ROUND(H53-R53,2))</f>
        <v>0</v>
      </c>
      <c r="AC53" s="33">
        <f>IF($B53="","",ROUND(I53-S53,2))</f>
        <v>0</v>
      </c>
      <c r="AD53" s="33">
        <f>IF($B53="","",ROUND(J53-T53,2))</f>
        <v>0</v>
      </c>
      <c r="AE53" s="33">
        <f>IF($B53="","",ROUND(K53-U53,2))</f>
        <v>0</v>
      </c>
      <c r="AF53" s="33">
        <f>IF($B53="","",ROUND(L53-V53,2))</f>
        <v>0</v>
      </c>
      <c r="AG53" s="33">
        <f>IF($B53="","",ROUND(M53-W53,2))</f>
        <v>0</v>
      </c>
      <c r="AH53" s="33">
        <f>IF($B53="","",ROUND(N53-X53,2))</f>
        <v>0</v>
      </c>
      <c r="AI53" s="33">
        <f>IF($B53="","",ROUND(O53-Y53,2))</f>
        <v>0</v>
      </c>
      <c r="AJ53" s="33">
        <f>IF($B53="","",ROUND(P53-Z53,2))</f>
        <v>0</v>
      </c>
    </row>
    <row r="54" spans="2:36">
      <c r="B54" s="15">
        <f>IF(B53="","",IF(F53&gt;0.005,B53+1,""))</f>
        <v>0</v>
      </c>
      <c r="C54" s="46">
        <f>IF($B54="","",EDATE('Debt Payoff'!$D$23,$B54-1))</f>
        <v>0</v>
      </c>
      <c r="D54" s="47">
        <f>IF($B54="","",SUM(Q54:Z54))</f>
        <v>0</v>
      </c>
      <c r="E54" s="48">
        <f>IF($B54="","",SUM(G54:P54)-F53)</f>
        <v>0</v>
      </c>
      <c r="F54" s="47">
        <f>IF($B54="","",SUM(AA54:AJ54))</f>
        <v>0</v>
      </c>
      <c r="G54" s="48">
        <f>IF($B54="","",ROUND(N(AA53)*(1+$Q$8/12),2))</f>
        <v>0</v>
      </c>
      <c r="H54" s="48">
        <f>IF($B54="","",ROUND(N(AB53)*(1+$R$8/12),2))</f>
        <v>0</v>
      </c>
      <c r="I54" s="48">
        <f>IF($B54="","",ROUND(N(AC53)*(1+$S$8/12),2))</f>
        <v>0</v>
      </c>
      <c r="J54" s="48">
        <f>IF($B54="","",ROUND(N(AD53)*(1+$T$8/12),2))</f>
        <v>0</v>
      </c>
      <c r="K54" s="48">
        <f>IF($B54="","",ROUND(N(AE53)*(1+$U$8/12),2))</f>
        <v>0</v>
      </c>
      <c r="L54" s="48">
        <f>IF($B54="","",ROUND(N(AF53)*(1+$V$8/12),2))</f>
        <v>0</v>
      </c>
      <c r="M54" s="48">
        <f>IF($B54="","",ROUND(N(AG53)*(1+$W$8/12),2))</f>
        <v>0</v>
      </c>
      <c r="N54" s="48">
        <f>IF($B54="","",ROUND(N(AH53)*(1+$X$8/12),2))</f>
        <v>0</v>
      </c>
      <c r="O54" s="48">
        <f>IF($B54="","",ROUND(N(AI53)*(1+$Y$8/12),2))</f>
        <v>0</v>
      </c>
      <c r="P54" s="48">
        <f>IF($B54="","",ROUND(N(AJ53)*(1+$Z$8/12),2))</f>
        <v>0</v>
      </c>
      <c r="Q54" s="33">
        <f>IF($B54="","",MIN($Q$9,G54)+MIN(MAX(0,'Debt Payoff'!$D$24-0-SUMPRODUCT((G54:P54&lt;$Q$9:$Z$9)*G54:P54+(G54:P54&gt;=$Q$9:$Z$9)*$Q$9:$Z$9)),G54-MIN($Q$9,G54)))</f>
        <v>0</v>
      </c>
      <c r="R54" s="33">
        <f>IF($B54="","",MIN($R$9,H54)+MIN(MAX(0,'Debt Payoff'!$D$24-SUM(Q54:Q54)-SUMPRODUCT((H54:P54&lt;$R$9:$Z$9)*H54:P54+(H54:P54&gt;=$R$9:$Z$9)*$R$9:$Z$9)),H54-MIN($R$9,H54)))</f>
        <v>0</v>
      </c>
      <c r="S54" s="33">
        <f>IF($B54="","",MIN($S$9,I54)+MIN(MAX(0,'Debt Payoff'!$D$24-SUM(Q54:R54)-SUMPRODUCT((I54:P54&lt;$S$9:$Z$9)*I54:P54+(I54:P54&gt;=$S$9:$Z$9)*$S$9:$Z$9)),I54-MIN($S$9,I54)))</f>
        <v>0</v>
      </c>
      <c r="T54" s="33">
        <f>IF($B54="","",MIN($T$9,J54)+MIN(MAX(0,'Debt Payoff'!$D$24-SUM(Q54:S54)-SUMPRODUCT((J54:P54&lt;$T$9:$Z$9)*J54:P54+(J54:P54&gt;=$T$9:$Z$9)*$T$9:$Z$9)),J54-MIN($T$9,J54)))</f>
        <v>0</v>
      </c>
      <c r="U54" s="33">
        <f>IF($B54="","",MIN($U$9,K54)+MIN(MAX(0,'Debt Payoff'!$D$24-SUM(Q54:T54)-SUMPRODUCT((K54:P54&lt;$U$9:$Z$9)*K54:P54+(K54:P54&gt;=$U$9:$Z$9)*$U$9:$Z$9)),K54-MIN($U$9,K54)))</f>
        <v>0</v>
      </c>
      <c r="V54" s="33">
        <f>IF($B54="","",MIN($V$9,L54)+MIN(MAX(0,'Debt Payoff'!$D$24-SUM(Q54:U54)-SUMPRODUCT((L54:P54&lt;$V$9:$Z$9)*L54:P54+(L54:P54&gt;=$V$9:$Z$9)*$V$9:$Z$9)),L54-MIN($V$9,L54)))</f>
        <v>0</v>
      </c>
      <c r="W54" s="33">
        <f>IF($B54="","",MIN($W$9,M54)+MIN(MAX(0,'Debt Payoff'!$D$24-SUM(Q54:V54)-SUMPRODUCT((M54:P54&lt;$W$9:$Z$9)*M54:P54+(M54:P54&gt;=$W$9:$Z$9)*$W$9:$Z$9)),M54-MIN($W$9,M54)))</f>
        <v>0</v>
      </c>
      <c r="X54" s="33">
        <f>IF($B54="","",MIN($X$9,N54)+MIN(MAX(0,'Debt Payoff'!$D$24-SUM(Q54:W54)-SUMPRODUCT((N54:P54&lt;$X$9:$Z$9)*N54:P54+(N54:P54&gt;=$X$9:$Z$9)*$X$9:$Z$9)),N54-MIN($X$9,N54)))</f>
        <v>0</v>
      </c>
      <c r="Y54" s="33">
        <f>IF($B54="","",MIN($Y$9,O54)+MIN(MAX(0,'Debt Payoff'!$D$24-SUM(Q54:X54)-SUMPRODUCT((O54:P54&lt;$Y$9:$Z$9)*O54:P54+(O54:P54&gt;=$Y$9:$Z$9)*$Y$9:$Z$9)),O54-MIN($Y$9,O54)))</f>
        <v>0</v>
      </c>
      <c r="Z54" s="33">
        <f>IF($B54="","",MIN($Z$9,P54)+MIN(MAX(0,'Debt Payoff'!$D$24-SUM(Q54:Y54)-SUMPRODUCT((P54:P54&lt;$Z$9:$Z$9)*P54:P54+(P54:P54&gt;=$Z$9:$Z$9)*$Z$9:$Z$9)),P54-MIN($Z$9,P54)))</f>
        <v>0</v>
      </c>
      <c r="AA54" s="33">
        <f>IF($B54="","",ROUND(G54-Q54,2))</f>
        <v>0</v>
      </c>
      <c r="AB54" s="33">
        <f>IF($B54="","",ROUND(H54-R54,2))</f>
        <v>0</v>
      </c>
      <c r="AC54" s="33">
        <f>IF($B54="","",ROUND(I54-S54,2))</f>
        <v>0</v>
      </c>
      <c r="AD54" s="33">
        <f>IF($B54="","",ROUND(J54-T54,2))</f>
        <v>0</v>
      </c>
      <c r="AE54" s="33">
        <f>IF($B54="","",ROUND(K54-U54,2))</f>
        <v>0</v>
      </c>
      <c r="AF54" s="33">
        <f>IF($B54="","",ROUND(L54-V54,2))</f>
        <v>0</v>
      </c>
      <c r="AG54" s="33">
        <f>IF($B54="","",ROUND(M54-W54,2))</f>
        <v>0</v>
      </c>
      <c r="AH54" s="33">
        <f>IF($B54="","",ROUND(N54-X54,2))</f>
        <v>0</v>
      </c>
      <c r="AI54" s="33">
        <f>IF($B54="","",ROUND(O54-Y54,2))</f>
        <v>0</v>
      </c>
      <c r="AJ54" s="33">
        <f>IF($B54="","",ROUND(P54-Z54,2))</f>
        <v>0</v>
      </c>
    </row>
    <row r="55" spans="2:36">
      <c r="B55" s="15">
        <f>IF(B54="","",IF(F54&gt;0.005,B54+1,""))</f>
        <v>0</v>
      </c>
      <c r="C55" s="46">
        <f>IF($B55="","",EDATE('Debt Payoff'!$D$23,$B55-1))</f>
        <v>0</v>
      </c>
      <c r="D55" s="47">
        <f>IF($B55="","",SUM(Q55:Z55))</f>
        <v>0</v>
      </c>
      <c r="E55" s="48">
        <f>IF($B55="","",SUM(G55:P55)-F54)</f>
        <v>0</v>
      </c>
      <c r="F55" s="47">
        <f>IF($B55="","",SUM(AA55:AJ55))</f>
        <v>0</v>
      </c>
      <c r="G55" s="48">
        <f>IF($B55="","",ROUND(N(AA54)*(1+$Q$8/12),2))</f>
        <v>0</v>
      </c>
      <c r="H55" s="48">
        <f>IF($B55="","",ROUND(N(AB54)*(1+$R$8/12),2))</f>
        <v>0</v>
      </c>
      <c r="I55" s="48">
        <f>IF($B55="","",ROUND(N(AC54)*(1+$S$8/12),2))</f>
        <v>0</v>
      </c>
      <c r="J55" s="48">
        <f>IF($B55="","",ROUND(N(AD54)*(1+$T$8/12),2))</f>
        <v>0</v>
      </c>
      <c r="K55" s="48">
        <f>IF($B55="","",ROUND(N(AE54)*(1+$U$8/12),2))</f>
        <v>0</v>
      </c>
      <c r="L55" s="48">
        <f>IF($B55="","",ROUND(N(AF54)*(1+$V$8/12),2))</f>
        <v>0</v>
      </c>
      <c r="M55" s="48">
        <f>IF($B55="","",ROUND(N(AG54)*(1+$W$8/12),2))</f>
        <v>0</v>
      </c>
      <c r="N55" s="48">
        <f>IF($B55="","",ROUND(N(AH54)*(1+$X$8/12),2))</f>
        <v>0</v>
      </c>
      <c r="O55" s="48">
        <f>IF($B55="","",ROUND(N(AI54)*(1+$Y$8/12),2))</f>
        <v>0</v>
      </c>
      <c r="P55" s="48">
        <f>IF($B55="","",ROUND(N(AJ54)*(1+$Z$8/12),2))</f>
        <v>0</v>
      </c>
      <c r="Q55" s="33">
        <f>IF($B55="","",MIN($Q$9,G55)+MIN(MAX(0,'Debt Payoff'!$D$24-0-SUMPRODUCT((G55:P55&lt;$Q$9:$Z$9)*G55:P55+(G55:P55&gt;=$Q$9:$Z$9)*$Q$9:$Z$9)),G55-MIN($Q$9,G55)))</f>
        <v>0</v>
      </c>
      <c r="R55" s="33">
        <f>IF($B55="","",MIN($R$9,H55)+MIN(MAX(0,'Debt Payoff'!$D$24-SUM(Q55:Q55)-SUMPRODUCT((H55:P55&lt;$R$9:$Z$9)*H55:P55+(H55:P55&gt;=$R$9:$Z$9)*$R$9:$Z$9)),H55-MIN($R$9,H55)))</f>
        <v>0</v>
      </c>
      <c r="S55" s="33">
        <f>IF($B55="","",MIN($S$9,I55)+MIN(MAX(0,'Debt Payoff'!$D$24-SUM(Q55:R55)-SUMPRODUCT((I55:P55&lt;$S$9:$Z$9)*I55:P55+(I55:P55&gt;=$S$9:$Z$9)*$S$9:$Z$9)),I55-MIN($S$9,I55)))</f>
        <v>0</v>
      </c>
      <c r="T55" s="33">
        <f>IF($B55="","",MIN($T$9,J55)+MIN(MAX(0,'Debt Payoff'!$D$24-SUM(Q55:S55)-SUMPRODUCT((J55:P55&lt;$T$9:$Z$9)*J55:P55+(J55:P55&gt;=$T$9:$Z$9)*$T$9:$Z$9)),J55-MIN($T$9,J55)))</f>
        <v>0</v>
      </c>
      <c r="U55" s="33">
        <f>IF($B55="","",MIN($U$9,K55)+MIN(MAX(0,'Debt Payoff'!$D$24-SUM(Q55:T55)-SUMPRODUCT((K55:P55&lt;$U$9:$Z$9)*K55:P55+(K55:P55&gt;=$U$9:$Z$9)*$U$9:$Z$9)),K55-MIN($U$9,K55)))</f>
        <v>0</v>
      </c>
      <c r="V55" s="33">
        <f>IF($B55="","",MIN($V$9,L55)+MIN(MAX(0,'Debt Payoff'!$D$24-SUM(Q55:U55)-SUMPRODUCT((L55:P55&lt;$V$9:$Z$9)*L55:P55+(L55:P55&gt;=$V$9:$Z$9)*$V$9:$Z$9)),L55-MIN($V$9,L55)))</f>
        <v>0</v>
      </c>
      <c r="W55" s="33">
        <f>IF($B55="","",MIN($W$9,M55)+MIN(MAX(0,'Debt Payoff'!$D$24-SUM(Q55:V55)-SUMPRODUCT((M55:P55&lt;$W$9:$Z$9)*M55:P55+(M55:P55&gt;=$W$9:$Z$9)*$W$9:$Z$9)),M55-MIN($W$9,M55)))</f>
        <v>0</v>
      </c>
      <c r="X55" s="33">
        <f>IF($B55="","",MIN($X$9,N55)+MIN(MAX(0,'Debt Payoff'!$D$24-SUM(Q55:W55)-SUMPRODUCT((N55:P55&lt;$X$9:$Z$9)*N55:P55+(N55:P55&gt;=$X$9:$Z$9)*$X$9:$Z$9)),N55-MIN($X$9,N55)))</f>
        <v>0</v>
      </c>
      <c r="Y55" s="33">
        <f>IF($B55="","",MIN($Y$9,O55)+MIN(MAX(0,'Debt Payoff'!$D$24-SUM(Q55:X55)-SUMPRODUCT((O55:P55&lt;$Y$9:$Z$9)*O55:P55+(O55:P55&gt;=$Y$9:$Z$9)*$Y$9:$Z$9)),O55-MIN($Y$9,O55)))</f>
        <v>0</v>
      </c>
      <c r="Z55" s="33">
        <f>IF($B55="","",MIN($Z$9,P55)+MIN(MAX(0,'Debt Payoff'!$D$24-SUM(Q55:Y55)-SUMPRODUCT((P55:P55&lt;$Z$9:$Z$9)*P55:P55+(P55:P55&gt;=$Z$9:$Z$9)*$Z$9:$Z$9)),P55-MIN($Z$9,P55)))</f>
        <v>0</v>
      </c>
      <c r="AA55" s="33">
        <f>IF($B55="","",ROUND(G55-Q55,2))</f>
        <v>0</v>
      </c>
      <c r="AB55" s="33">
        <f>IF($B55="","",ROUND(H55-R55,2))</f>
        <v>0</v>
      </c>
      <c r="AC55" s="33">
        <f>IF($B55="","",ROUND(I55-S55,2))</f>
        <v>0</v>
      </c>
      <c r="AD55" s="33">
        <f>IF($B55="","",ROUND(J55-T55,2))</f>
        <v>0</v>
      </c>
      <c r="AE55" s="33">
        <f>IF($B55="","",ROUND(K55-U55,2))</f>
        <v>0</v>
      </c>
      <c r="AF55" s="33">
        <f>IF($B55="","",ROUND(L55-V55,2))</f>
        <v>0</v>
      </c>
      <c r="AG55" s="33">
        <f>IF($B55="","",ROUND(M55-W55,2))</f>
        <v>0</v>
      </c>
      <c r="AH55" s="33">
        <f>IF($B55="","",ROUND(N55-X55,2))</f>
        <v>0</v>
      </c>
      <c r="AI55" s="33">
        <f>IF($B55="","",ROUND(O55-Y55,2))</f>
        <v>0</v>
      </c>
      <c r="AJ55" s="33">
        <f>IF($B55="","",ROUND(P55-Z55,2))</f>
        <v>0</v>
      </c>
    </row>
    <row r="56" spans="2:36">
      <c r="B56" s="15">
        <f>IF(B55="","",IF(F55&gt;0.005,B55+1,""))</f>
        <v>0</v>
      </c>
      <c r="C56" s="46">
        <f>IF($B56="","",EDATE('Debt Payoff'!$D$23,$B56-1))</f>
        <v>0</v>
      </c>
      <c r="D56" s="47">
        <f>IF($B56="","",SUM(Q56:Z56))</f>
        <v>0</v>
      </c>
      <c r="E56" s="48">
        <f>IF($B56="","",SUM(G56:P56)-F55)</f>
        <v>0</v>
      </c>
      <c r="F56" s="47">
        <f>IF($B56="","",SUM(AA56:AJ56))</f>
        <v>0</v>
      </c>
      <c r="G56" s="48">
        <f>IF($B56="","",ROUND(N(AA55)*(1+$Q$8/12),2))</f>
        <v>0</v>
      </c>
      <c r="H56" s="48">
        <f>IF($B56="","",ROUND(N(AB55)*(1+$R$8/12),2))</f>
        <v>0</v>
      </c>
      <c r="I56" s="48">
        <f>IF($B56="","",ROUND(N(AC55)*(1+$S$8/12),2))</f>
        <v>0</v>
      </c>
      <c r="J56" s="48">
        <f>IF($B56="","",ROUND(N(AD55)*(1+$T$8/12),2))</f>
        <v>0</v>
      </c>
      <c r="K56" s="48">
        <f>IF($B56="","",ROUND(N(AE55)*(1+$U$8/12),2))</f>
        <v>0</v>
      </c>
      <c r="L56" s="48">
        <f>IF($B56="","",ROUND(N(AF55)*(1+$V$8/12),2))</f>
        <v>0</v>
      </c>
      <c r="M56" s="48">
        <f>IF($B56="","",ROUND(N(AG55)*(1+$W$8/12),2))</f>
        <v>0</v>
      </c>
      <c r="N56" s="48">
        <f>IF($B56="","",ROUND(N(AH55)*(1+$X$8/12),2))</f>
        <v>0</v>
      </c>
      <c r="O56" s="48">
        <f>IF($B56="","",ROUND(N(AI55)*(1+$Y$8/12),2))</f>
        <v>0</v>
      </c>
      <c r="P56" s="48">
        <f>IF($B56="","",ROUND(N(AJ55)*(1+$Z$8/12),2))</f>
        <v>0</v>
      </c>
      <c r="Q56" s="33">
        <f>IF($B56="","",MIN($Q$9,G56)+MIN(MAX(0,'Debt Payoff'!$D$24-0-SUMPRODUCT((G56:P56&lt;$Q$9:$Z$9)*G56:P56+(G56:P56&gt;=$Q$9:$Z$9)*$Q$9:$Z$9)),G56-MIN($Q$9,G56)))</f>
        <v>0</v>
      </c>
      <c r="R56" s="33">
        <f>IF($B56="","",MIN($R$9,H56)+MIN(MAX(0,'Debt Payoff'!$D$24-SUM(Q56:Q56)-SUMPRODUCT((H56:P56&lt;$R$9:$Z$9)*H56:P56+(H56:P56&gt;=$R$9:$Z$9)*$R$9:$Z$9)),H56-MIN($R$9,H56)))</f>
        <v>0</v>
      </c>
      <c r="S56" s="33">
        <f>IF($B56="","",MIN($S$9,I56)+MIN(MAX(0,'Debt Payoff'!$D$24-SUM(Q56:R56)-SUMPRODUCT((I56:P56&lt;$S$9:$Z$9)*I56:P56+(I56:P56&gt;=$S$9:$Z$9)*$S$9:$Z$9)),I56-MIN($S$9,I56)))</f>
        <v>0</v>
      </c>
      <c r="T56" s="33">
        <f>IF($B56="","",MIN($T$9,J56)+MIN(MAX(0,'Debt Payoff'!$D$24-SUM(Q56:S56)-SUMPRODUCT((J56:P56&lt;$T$9:$Z$9)*J56:P56+(J56:P56&gt;=$T$9:$Z$9)*$T$9:$Z$9)),J56-MIN($T$9,J56)))</f>
        <v>0</v>
      </c>
      <c r="U56" s="33">
        <f>IF($B56="","",MIN($U$9,K56)+MIN(MAX(0,'Debt Payoff'!$D$24-SUM(Q56:T56)-SUMPRODUCT((K56:P56&lt;$U$9:$Z$9)*K56:P56+(K56:P56&gt;=$U$9:$Z$9)*$U$9:$Z$9)),K56-MIN($U$9,K56)))</f>
        <v>0</v>
      </c>
      <c r="V56" s="33">
        <f>IF($B56="","",MIN($V$9,L56)+MIN(MAX(0,'Debt Payoff'!$D$24-SUM(Q56:U56)-SUMPRODUCT((L56:P56&lt;$V$9:$Z$9)*L56:P56+(L56:P56&gt;=$V$9:$Z$9)*$V$9:$Z$9)),L56-MIN($V$9,L56)))</f>
        <v>0</v>
      </c>
      <c r="W56" s="33">
        <f>IF($B56="","",MIN($W$9,M56)+MIN(MAX(0,'Debt Payoff'!$D$24-SUM(Q56:V56)-SUMPRODUCT((M56:P56&lt;$W$9:$Z$9)*M56:P56+(M56:P56&gt;=$W$9:$Z$9)*$W$9:$Z$9)),M56-MIN($W$9,M56)))</f>
        <v>0</v>
      </c>
      <c r="X56" s="33">
        <f>IF($B56="","",MIN($X$9,N56)+MIN(MAX(0,'Debt Payoff'!$D$24-SUM(Q56:W56)-SUMPRODUCT((N56:P56&lt;$X$9:$Z$9)*N56:P56+(N56:P56&gt;=$X$9:$Z$9)*$X$9:$Z$9)),N56-MIN($X$9,N56)))</f>
        <v>0</v>
      </c>
      <c r="Y56" s="33">
        <f>IF($B56="","",MIN($Y$9,O56)+MIN(MAX(0,'Debt Payoff'!$D$24-SUM(Q56:X56)-SUMPRODUCT((O56:P56&lt;$Y$9:$Z$9)*O56:P56+(O56:P56&gt;=$Y$9:$Z$9)*$Y$9:$Z$9)),O56-MIN($Y$9,O56)))</f>
        <v>0</v>
      </c>
      <c r="Z56" s="33">
        <f>IF($B56="","",MIN($Z$9,P56)+MIN(MAX(0,'Debt Payoff'!$D$24-SUM(Q56:Y56)-SUMPRODUCT((P56:P56&lt;$Z$9:$Z$9)*P56:P56+(P56:P56&gt;=$Z$9:$Z$9)*$Z$9:$Z$9)),P56-MIN($Z$9,P56)))</f>
        <v>0</v>
      </c>
      <c r="AA56" s="33">
        <f>IF($B56="","",ROUND(G56-Q56,2))</f>
        <v>0</v>
      </c>
      <c r="AB56" s="33">
        <f>IF($B56="","",ROUND(H56-R56,2))</f>
        <v>0</v>
      </c>
      <c r="AC56" s="33">
        <f>IF($B56="","",ROUND(I56-S56,2))</f>
        <v>0</v>
      </c>
      <c r="AD56" s="33">
        <f>IF($B56="","",ROUND(J56-T56,2))</f>
        <v>0</v>
      </c>
      <c r="AE56" s="33">
        <f>IF($B56="","",ROUND(K56-U56,2))</f>
        <v>0</v>
      </c>
      <c r="AF56" s="33">
        <f>IF($B56="","",ROUND(L56-V56,2))</f>
        <v>0</v>
      </c>
      <c r="AG56" s="33">
        <f>IF($B56="","",ROUND(M56-W56,2))</f>
        <v>0</v>
      </c>
      <c r="AH56" s="33">
        <f>IF($B56="","",ROUND(N56-X56,2))</f>
        <v>0</v>
      </c>
      <c r="AI56" s="33">
        <f>IF($B56="","",ROUND(O56-Y56,2))</f>
        <v>0</v>
      </c>
      <c r="AJ56" s="33">
        <f>IF($B56="","",ROUND(P56-Z56,2))</f>
        <v>0</v>
      </c>
    </row>
    <row r="57" spans="2:36">
      <c r="B57" s="15">
        <f>IF(B56="","",IF(F56&gt;0.005,B56+1,""))</f>
        <v>0</v>
      </c>
      <c r="C57" s="46">
        <f>IF($B57="","",EDATE('Debt Payoff'!$D$23,$B57-1))</f>
        <v>0</v>
      </c>
      <c r="D57" s="47">
        <f>IF($B57="","",SUM(Q57:Z57))</f>
        <v>0</v>
      </c>
      <c r="E57" s="48">
        <f>IF($B57="","",SUM(G57:P57)-F56)</f>
        <v>0</v>
      </c>
      <c r="F57" s="47">
        <f>IF($B57="","",SUM(AA57:AJ57))</f>
        <v>0</v>
      </c>
      <c r="G57" s="48">
        <f>IF($B57="","",ROUND(N(AA56)*(1+$Q$8/12),2))</f>
        <v>0</v>
      </c>
      <c r="H57" s="48">
        <f>IF($B57="","",ROUND(N(AB56)*(1+$R$8/12),2))</f>
        <v>0</v>
      </c>
      <c r="I57" s="48">
        <f>IF($B57="","",ROUND(N(AC56)*(1+$S$8/12),2))</f>
        <v>0</v>
      </c>
      <c r="J57" s="48">
        <f>IF($B57="","",ROUND(N(AD56)*(1+$T$8/12),2))</f>
        <v>0</v>
      </c>
      <c r="K57" s="48">
        <f>IF($B57="","",ROUND(N(AE56)*(1+$U$8/12),2))</f>
        <v>0</v>
      </c>
      <c r="L57" s="48">
        <f>IF($B57="","",ROUND(N(AF56)*(1+$V$8/12),2))</f>
        <v>0</v>
      </c>
      <c r="M57" s="48">
        <f>IF($B57="","",ROUND(N(AG56)*(1+$W$8/12),2))</f>
        <v>0</v>
      </c>
      <c r="N57" s="48">
        <f>IF($B57="","",ROUND(N(AH56)*(1+$X$8/12),2))</f>
        <v>0</v>
      </c>
      <c r="O57" s="48">
        <f>IF($B57="","",ROUND(N(AI56)*(1+$Y$8/12),2))</f>
        <v>0</v>
      </c>
      <c r="P57" s="48">
        <f>IF($B57="","",ROUND(N(AJ56)*(1+$Z$8/12),2))</f>
        <v>0</v>
      </c>
      <c r="Q57" s="33">
        <f>IF($B57="","",MIN($Q$9,G57)+MIN(MAX(0,'Debt Payoff'!$D$24-0-SUMPRODUCT((G57:P57&lt;$Q$9:$Z$9)*G57:P57+(G57:P57&gt;=$Q$9:$Z$9)*$Q$9:$Z$9)),G57-MIN($Q$9,G57)))</f>
        <v>0</v>
      </c>
      <c r="R57" s="33">
        <f>IF($B57="","",MIN($R$9,H57)+MIN(MAX(0,'Debt Payoff'!$D$24-SUM(Q57:Q57)-SUMPRODUCT((H57:P57&lt;$R$9:$Z$9)*H57:P57+(H57:P57&gt;=$R$9:$Z$9)*$R$9:$Z$9)),H57-MIN($R$9,H57)))</f>
        <v>0</v>
      </c>
      <c r="S57" s="33">
        <f>IF($B57="","",MIN($S$9,I57)+MIN(MAX(0,'Debt Payoff'!$D$24-SUM(Q57:R57)-SUMPRODUCT((I57:P57&lt;$S$9:$Z$9)*I57:P57+(I57:P57&gt;=$S$9:$Z$9)*$S$9:$Z$9)),I57-MIN($S$9,I57)))</f>
        <v>0</v>
      </c>
      <c r="T57" s="33">
        <f>IF($B57="","",MIN($T$9,J57)+MIN(MAX(0,'Debt Payoff'!$D$24-SUM(Q57:S57)-SUMPRODUCT((J57:P57&lt;$T$9:$Z$9)*J57:P57+(J57:P57&gt;=$T$9:$Z$9)*$T$9:$Z$9)),J57-MIN($T$9,J57)))</f>
        <v>0</v>
      </c>
      <c r="U57" s="33">
        <f>IF($B57="","",MIN($U$9,K57)+MIN(MAX(0,'Debt Payoff'!$D$24-SUM(Q57:T57)-SUMPRODUCT((K57:P57&lt;$U$9:$Z$9)*K57:P57+(K57:P57&gt;=$U$9:$Z$9)*$U$9:$Z$9)),K57-MIN($U$9,K57)))</f>
        <v>0</v>
      </c>
      <c r="V57" s="33">
        <f>IF($B57="","",MIN($V$9,L57)+MIN(MAX(0,'Debt Payoff'!$D$24-SUM(Q57:U57)-SUMPRODUCT((L57:P57&lt;$V$9:$Z$9)*L57:P57+(L57:P57&gt;=$V$9:$Z$9)*$V$9:$Z$9)),L57-MIN($V$9,L57)))</f>
        <v>0</v>
      </c>
      <c r="W57" s="33">
        <f>IF($B57="","",MIN($W$9,M57)+MIN(MAX(0,'Debt Payoff'!$D$24-SUM(Q57:V57)-SUMPRODUCT((M57:P57&lt;$W$9:$Z$9)*M57:P57+(M57:P57&gt;=$W$9:$Z$9)*$W$9:$Z$9)),M57-MIN($W$9,M57)))</f>
        <v>0</v>
      </c>
      <c r="X57" s="33">
        <f>IF($B57="","",MIN($X$9,N57)+MIN(MAX(0,'Debt Payoff'!$D$24-SUM(Q57:W57)-SUMPRODUCT((N57:P57&lt;$X$9:$Z$9)*N57:P57+(N57:P57&gt;=$X$9:$Z$9)*$X$9:$Z$9)),N57-MIN($X$9,N57)))</f>
        <v>0</v>
      </c>
      <c r="Y57" s="33">
        <f>IF($B57="","",MIN($Y$9,O57)+MIN(MAX(0,'Debt Payoff'!$D$24-SUM(Q57:X57)-SUMPRODUCT((O57:P57&lt;$Y$9:$Z$9)*O57:P57+(O57:P57&gt;=$Y$9:$Z$9)*$Y$9:$Z$9)),O57-MIN($Y$9,O57)))</f>
        <v>0</v>
      </c>
      <c r="Z57" s="33">
        <f>IF($B57="","",MIN($Z$9,P57)+MIN(MAX(0,'Debt Payoff'!$D$24-SUM(Q57:Y57)-SUMPRODUCT((P57:P57&lt;$Z$9:$Z$9)*P57:P57+(P57:P57&gt;=$Z$9:$Z$9)*$Z$9:$Z$9)),P57-MIN($Z$9,P57)))</f>
        <v>0</v>
      </c>
      <c r="AA57" s="33">
        <f>IF($B57="","",ROUND(G57-Q57,2))</f>
        <v>0</v>
      </c>
      <c r="AB57" s="33">
        <f>IF($B57="","",ROUND(H57-R57,2))</f>
        <v>0</v>
      </c>
      <c r="AC57" s="33">
        <f>IF($B57="","",ROUND(I57-S57,2))</f>
        <v>0</v>
      </c>
      <c r="AD57" s="33">
        <f>IF($B57="","",ROUND(J57-T57,2))</f>
        <v>0</v>
      </c>
      <c r="AE57" s="33">
        <f>IF($B57="","",ROUND(K57-U57,2))</f>
        <v>0</v>
      </c>
      <c r="AF57" s="33">
        <f>IF($B57="","",ROUND(L57-V57,2))</f>
        <v>0</v>
      </c>
      <c r="AG57" s="33">
        <f>IF($B57="","",ROUND(M57-W57,2))</f>
        <v>0</v>
      </c>
      <c r="AH57" s="33">
        <f>IF($B57="","",ROUND(N57-X57,2))</f>
        <v>0</v>
      </c>
      <c r="AI57" s="33">
        <f>IF($B57="","",ROUND(O57-Y57,2))</f>
        <v>0</v>
      </c>
      <c r="AJ57" s="33">
        <f>IF($B57="","",ROUND(P57-Z57,2))</f>
        <v>0</v>
      </c>
    </row>
    <row r="58" spans="2:36">
      <c r="B58" s="15">
        <f>IF(B57="","",IF(F57&gt;0.005,B57+1,""))</f>
        <v>0</v>
      </c>
      <c r="C58" s="46">
        <f>IF($B58="","",EDATE('Debt Payoff'!$D$23,$B58-1))</f>
        <v>0</v>
      </c>
      <c r="D58" s="47">
        <f>IF($B58="","",SUM(Q58:Z58))</f>
        <v>0</v>
      </c>
      <c r="E58" s="48">
        <f>IF($B58="","",SUM(G58:P58)-F57)</f>
        <v>0</v>
      </c>
      <c r="F58" s="47">
        <f>IF($B58="","",SUM(AA58:AJ58))</f>
        <v>0</v>
      </c>
      <c r="G58" s="48">
        <f>IF($B58="","",ROUND(N(AA57)*(1+$Q$8/12),2))</f>
        <v>0</v>
      </c>
      <c r="H58" s="48">
        <f>IF($B58="","",ROUND(N(AB57)*(1+$R$8/12),2))</f>
        <v>0</v>
      </c>
      <c r="I58" s="48">
        <f>IF($B58="","",ROUND(N(AC57)*(1+$S$8/12),2))</f>
        <v>0</v>
      </c>
      <c r="J58" s="48">
        <f>IF($B58="","",ROUND(N(AD57)*(1+$T$8/12),2))</f>
        <v>0</v>
      </c>
      <c r="K58" s="48">
        <f>IF($B58="","",ROUND(N(AE57)*(1+$U$8/12),2))</f>
        <v>0</v>
      </c>
      <c r="L58" s="48">
        <f>IF($B58="","",ROUND(N(AF57)*(1+$V$8/12),2))</f>
        <v>0</v>
      </c>
      <c r="M58" s="48">
        <f>IF($B58="","",ROUND(N(AG57)*(1+$W$8/12),2))</f>
        <v>0</v>
      </c>
      <c r="N58" s="48">
        <f>IF($B58="","",ROUND(N(AH57)*(1+$X$8/12),2))</f>
        <v>0</v>
      </c>
      <c r="O58" s="48">
        <f>IF($B58="","",ROUND(N(AI57)*(1+$Y$8/12),2))</f>
        <v>0</v>
      </c>
      <c r="P58" s="48">
        <f>IF($B58="","",ROUND(N(AJ57)*(1+$Z$8/12),2))</f>
        <v>0</v>
      </c>
      <c r="Q58" s="33">
        <f>IF($B58="","",MIN($Q$9,G58)+MIN(MAX(0,'Debt Payoff'!$D$24-0-SUMPRODUCT((G58:P58&lt;$Q$9:$Z$9)*G58:P58+(G58:P58&gt;=$Q$9:$Z$9)*$Q$9:$Z$9)),G58-MIN($Q$9,G58)))</f>
        <v>0</v>
      </c>
      <c r="R58" s="33">
        <f>IF($B58="","",MIN($R$9,H58)+MIN(MAX(0,'Debt Payoff'!$D$24-SUM(Q58:Q58)-SUMPRODUCT((H58:P58&lt;$R$9:$Z$9)*H58:P58+(H58:P58&gt;=$R$9:$Z$9)*$R$9:$Z$9)),H58-MIN($R$9,H58)))</f>
        <v>0</v>
      </c>
      <c r="S58" s="33">
        <f>IF($B58="","",MIN($S$9,I58)+MIN(MAX(0,'Debt Payoff'!$D$24-SUM(Q58:R58)-SUMPRODUCT((I58:P58&lt;$S$9:$Z$9)*I58:P58+(I58:P58&gt;=$S$9:$Z$9)*$S$9:$Z$9)),I58-MIN($S$9,I58)))</f>
        <v>0</v>
      </c>
      <c r="T58" s="33">
        <f>IF($B58="","",MIN($T$9,J58)+MIN(MAX(0,'Debt Payoff'!$D$24-SUM(Q58:S58)-SUMPRODUCT((J58:P58&lt;$T$9:$Z$9)*J58:P58+(J58:P58&gt;=$T$9:$Z$9)*$T$9:$Z$9)),J58-MIN($T$9,J58)))</f>
        <v>0</v>
      </c>
      <c r="U58" s="33">
        <f>IF($B58="","",MIN($U$9,K58)+MIN(MAX(0,'Debt Payoff'!$D$24-SUM(Q58:T58)-SUMPRODUCT((K58:P58&lt;$U$9:$Z$9)*K58:P58+(K58:P58&gt;=$U$9:$Z$9)*$U$9:$Z$9)),K58-MIN($U$9,K58)))</f>
        <v>0</v>
      </c>
      <c r="V58" s="33">
        <f>IF($B58="","",MIN($V$9,L58)+MIN(MAX(0,'Debt Payoff'!$D$24-SUM(Q58:U58)-SUMPRODUCT((L58:P58&lt;$V$9:$Z$9)*L58:P58+(L58:P58&gt;=$V$9:$Z$9)*$V$9:$Z$9)),L58-MIN($V$9,L58)))</f>
        <v>0</v>
      </c>
      <c r="W58" s="33">
        <f>IF($B58="","",MIN($W$9,M58)+MIN(MAX(0,'Debt Payoff'!$D$24-SUM(Q58:V58)-SUMPRODUCT((M58:P58&lt;$W$9:$Z$9)*M58:P58+(M58:P58&gt;=$W$9:$Z$9)*$W$9:$Z$9)),M58-MIN($W$9,M58)))</f>
        <v>0</v>
      </c>
      <c r="X58" s="33">
        <f>IF($B58="","",MIN($X$9,N58)+MIN(MAX(0,'Debt Payoff'!$D$24-SUM(Q58:W58)-SUMPRODUCT((N58:P58&lt;$X$9:$Z$9)*N58:P58+(N58:P58&gt;=$X$9:$Z$9)*$X$9:$Z$9)),N58-MIN($X$9,N58)))</f>
        <v>0</v>
      </c>
      <c r="Y58" s="33">
        <f>IF($B58="","",MIN($Y$9,O58)+MIN(MAX(0,'Debt Payoff'!$D$24-SUM(Q58:X58)-SUMPRODUCT((O58:P58&lt;$Y$9:$Z$9)*O58:P58+(O58:P58&gt;=$Y$9:$Z$9)*$Y$9:$Z$9)),O58-MIN($Y$9,O58)))</f>
        <v>0</v>
      </c>
      <c r="Z58" s="33">
        <f>IF($B58="","",MIN($Z$9,P58)+MIN(MAX(0,'Debt Payoff'!$D$24-SUM(Q58:Y58)-SUMPRODUCT((P58:P58&lt;$Z$9:$Z$9)*P58:P58+(P58:P58&gt;=$Z$9:$Z$9)*$Z$9:$Z$9)),P58-MIN($Z$9,P58)))</f>
        <v>0</v>
      </c>
      <c r="AA58" s="33">
        <f>IF($B58="","",ROUND(G58-Q58,2))</f>
        <v>0</v>
      </c>
      <c r="AB58" s="33">
        <f>IF($B58="","",ROUND(H58-R58,2))</f>
        <v>0</v>
      </c>
      <c r="AC58" s="33">
        <f>IF($B58="","",ROUND(I58-S58,2))</f>
        <v>0</v>
      </c>
      <c r="AD58" s="33">
        <f>IF($B58="","",ROUND(J58-T58,2))</f>
        <v>0</v>
      </c>
      <c r="AE58" s="33">
        <f>IF($B58="","",ROUND(K58-U58,2))</f>
        <v>0</v>
      </c>
      <c r="AF58" s="33">
        <f>IF($B58="","",ROUND(L58-V58,2))</f>
        <v>0</v>
      </c>
      <c r="AG58" s="33">
        <f>IF($B58="","",ROUND(M58-W58,2))</f>
        <v>0</v>
      </c>
      <c r="AH58" s="33">
        <f>IF($B58="","",ROUND(N58-X58,2))</f>
        <v>0</v>
      </c>
      <c r="AI58" s="33">
        <f>IF($B58="","",ROUND(O58-Y58,2))</f>
        <v>0</v>
      </c>
      <c r="AJ58" s="33">
        <f>IF($B58="","",ROUND(P58-Z58,2))</f>
        <v>0</v>
      </c>
    </row>
    <row r="59" spans="2:36">
      <c r="B59" s="15">
        <f>IF(B58="","",IF(F58&gt;0.005,B58+1,""))</f>
        <v>0</v>
      </c>
      <c r="C59" s="46">
        <f>IF($B59="","",EDATE('Debt Payoff'!$D$23,$B59-1))</f>
        <v>0</v>
      </c>
      <c r="D59" s="47">
        <f>IF($B59="","",SUM(Q59:Z59))</f>
        <v>0</v>
      </c>
      <c r="E59" s="48">
        <f>IF($B59="","",SUM(G59:P59)-F58)</f>
        <v>0</v>
      </c>
      <c r="F59" s="47">
        <f>IF($B59="","",SUM(AA59:AJ59))</f>
        <v>0</v>
      </c>
      <c r="G59" s="48">
        <f>IF($B59="","",ROUND(N(AA58)*(1+$Q$8/12),2))</f>
        <v>0</v>
      </c>
      <c r="H59" s="48">
        <f>IF($B59="","",ROUND(N(AB58)*(1+$R$8/12),2))</f>
        <v>0</v>
      </c>
      <c r="I59" s="48">
        <f>IF($B59="","",ROUND(N(AC58)*(1+$S$8/12),2))</f>
        <v>0</v>
      </c>
      <c r="J59" s="48">
        <f>IF($B59="","",ROUND(N(AD58)*(1+$T$8/12),2))</f>
        <v>0</v>
      </c>
      <c r="K59" s="48">
        <f>IF($B59="","",ROUND(N(AE58)*(1+$U$8/12),2))</f>
        <v>0</v>
      </c>
      <c r="L59" s="48">
        <f>IF($B59="","",ROUND(N(AF58)*(1+$V$8/12),2))</f>
        <v>0</v>
      </c>
      <c r="M59" s="48">
        <f>IF($B59="","",ROUND(N(AG58)*(1+$W$8/12),2))</f>
        <v>0</v>
      </c>
      <c r="N59" s="48">
        <f>IF($B59="","",ROUND(N(AH58)*(1+$X$8/12),2))</f>
        <v>0</v>
      </c>
      <c r="O59" s="48">
        <f>IF($B59="","",ROUND(N(AI58)*(1+$Y$8/12),2))</f>
        <v>0</v>
      </c>
      <c r="P59" s="48">
        <f>IF($B59="","",ROUND(N(AJ58)*(1+$Z$8/12),2))</f>
        <v>0</v>
      </c>
      <c r="Q59" s="33">
        <f>IF($B59="","",MIN($Q$9,G59)+MIN(MAX(0,'Debt Payoff'!$D$24-0-SUMPRODUCT((G59:P59&lt;$Q$9:$Z$9)*G59:P59+(G59:P59&gt;=$Q$9:$Z$9)*$Q$9:$Z$9)),G59-MIN($Q$9,G59)))</f>
        <v>0</v>
      </c>
      <c r="R59" s="33">
        <f>IF($B59="","",MIN($R$9,H59)+MIN(MAX(0,'Debt Payoff'!$D$24-SUM(Q59:Q59)-SUMPRODUCT((H59:P59&lt;$R$9:$Z$9)*H59:P59+(H59:P59&gt;=$R$9:$Z$9)*$R$9:$Z$9)),H59-MIN($R$9,H59)))</f>
        <v>0</v>
      </c>
      <c r="S59" s="33">
        <f>IF($B59="","",MIN($S$9,I59)+MIN(MAX(0,'Debt Payoff'!$D$24-SUM(Q59:R59)-SUMPRODUCT((I59:P59&lt;$S$9:$Z$9)*I59:P59+(I59:P59&gt;=$S$9:$Z$9)*$S$9:$Z$9)),I59-MIN($S$9,I59)))</f>
        <v>0</v>
      </c>
      <c r="T59" s="33">
        <f>IF($B59="","",MIN($T$9,J59)+MIN(MAX(0,'Debt Payoff'!$D$24-SUM(Q59:S59)-SUMPRODUCT((J59:P59&lt;$T$9:$Z$9)*J59:P59+(J59:P59&gt;=$T$9:$Z$9)*$T$9:$Z$9)),J59-MIN($T$9,J59)))</f>
        <v>0</v>
      </c>
      <c r="U59" s="33">
        <f>IF($B59="","",MIN($U$9,K59)+MIN(MAX(0,'Debt Payoff'!$D$24-SUM(Q59:T59)-SUMPRODUCT((K59:P59&lt;$U$9:$Z$9)*K59:P59+(K59:P59&gt;=$U$9:$Z$9)*$U$9:$Z$9)),K59-MIN($U$9,K59)))</f>
        <v>0</v>
      </c>
      <c r="V59" s="33">
        <f>IF($B59="","",MIN($V$9,L59)+MIN(MAX(0,'Debt Payoff'!$D$24-SUM(Q59:U59)-SUMPRODUCT((L59:P59&lt;$V$9:$Z$9)*L59:P59+(L59:P59&gt;=$V$9:$Z$9)*$V$9:$Z$9)),L59-MIN($V$9,L59)))</f>
        <v>0</v>
      </c>
      <c r="W59" s="33">
        <f>IF($B59="","",MIN($W$9,M59)+MIN(MAX(0,'Debt Payoff'!$D$24-SUM(Q59:V59)-SUMPRODUCT((M59:P59&lt;$W$9:$Z$9)*M59:P59+(M59:P59&gt;=$W$9:$Z$9)*$W$9:$Z$9)),M59-MIN($W$9,M59)))</f>
        <v>0</v>
      </c>
      <c r="X59" s="33">
        <f>IF($B59="","",MIN($X$9,N59)+MIN(MAX(0,'Debt Payoff'!$D$24-SUM(Q59:W59)-SUMPRODUCT((N59:P59&lt;$X$9:$Z$9)*N59:P59+(N59:P59&gt;=$X$9:$Z$9)*$X$9:$Z$9)),N59-MIN($X$9,N59)))</f>
        <v>0</v>
      </c>
      <c r="Y59" s="33">
        <f>IF($B59="","",MIN($Y$9,O59)+MIN(MAX(0,'Debt Payoff'!$D$24-SUM(Q59:X59)-SUMPRODUCT((O59:P59&lt;$Y$9:$Z$9)*O59:P59+(O59:P59&gt;=$Y$9:$Z$9)*$Y$9:$Z$9)),O59-MIN($Y$9,O59)))</f>
        <v>0</v>
      </c>
      <c r="Z59" s="33">
        <f>IF($B59="","",MIN($Z$9,P59)+MIN(MAX(0,'Debt Payoff'!$D$24-SUM(Q59:Y59)-SUMPRODUCT((P59:P59&lt;$Z$9:$Z$9)*P59:P59+(P59:P59&gt;=$Z$9:$Z$9)*$Z$9:$Z$9)),P59-MIN($Z$9,P59)))</f>
        <v>0</v>
      </c>
      <c r="AA59" s="33">
        <f>IF($B59="","",ROUND(G59-Q59,2))</f>
        <v>0</v>
      </c>
      <c r="AB59" s="33">
        <f>IF($B59="","",ROUND(H59-R59,2))</f>
        <v>0</v>
      </c>
      <c r="AC59" s="33">
        <f>IF($B59="","",ROUND(I59-S59,2))</f>
        <v>0</v>
      </c>
      <c r="AD59" s="33">
        <f>IF($B59="","",ROUND(J59-T59,2))</f>
        <v>0</v>
      </c>
      <c r="AE59" s="33">
        <f>IF($B59="","",ROUND(K59-U59,2))</f>
        <v>0</v>
      </c>
      <c r="AF59" s="33">
        <f>IF($B59="","",ROUND(L59-V59,2))</f>
        <v>0</v>
      </c>
      <c r="AG59" s="33">
        <f>IF($B59="","",ROUND(M59-W59,2))</f>
        <v>0</v>
      </c>
      <c r="AH59" s="33">
        <f>IF($B59="","",ROUND(N59-X59,2))</f>
        <v>0</v>
      </c>
      <c r="AI59" s="33">
        <f>IF($B59="","",ROUND(O59-Y59,2))</f>
        <v>0</v>
      </c>
      <c r="AJ59" s="33">
        <f>IF($B59="","",ROUND(P59-Z59,2))</f>
        <v>0</v>
      </c>
    </row>
    <row r="60" spans="2:36">
      <c r="B60" s="15">
        <f>IF(B59="","",IF(F59&gt;0.005,B59+1,""))</f>
        <v>0</v>
      </c>
      <c r="C60" s="46">
        <f>IF($B60="","",EDATE('Debt Payoff'!$D$23,$B60-1))</f>
        <v>0</v>
      </c>
      <c r="D60" s="47">
        <f>IF($B60="","",SUM(Q60:Z60))</f>
        <v>0</v>
      </c>
      <c r="E60" s="48">
        <f>IF($B60="","",SUM(G60:P60)-F59)</f>
        <v>0</v>
      </c>
      <c r="F60" s="47">
        <f>IF($B60="","",SUM(AA60:AJ60))</f>
        <v>0</v>
      </c>
      <c r="G60" s="48">
        <f>IF($B60="","",ROUND(N(AA59)*(1+$Q$8/12),2))</f>
        <v>0</v>
      </c>
      <c r="H60" s="48">
        <f>IF($B60="","",ROUND(N(AB59)*(1+$R$8/12),2))</f>
        <v>0</v>
      </c>
      <c r="I60" s="48">
        <f>IF($B60="","",ROUND(N(AC59)*(1+$S$8/12),2))</f>
        <v>0</v>
      </c>
      <c r="J60" s="48">
        <f>IF($B60="","",ROUND(N(AD59)*(1+$T$8/12),2))</f>
        <v>0</v>
      </c>
      <c r="K60" s="48">
        <f>IF($B60="","",ROUND(N(AE59)*(1+$U$8/12),2))</f>
        <v>0</v>
      </c>
      <c r="L60" s="48">
        <f>IF($B60="","",ROUND(N(AF59)*(1+$V$8/12),2))</f>
        <v>0</v>
      </c>
      <c r="M60" s="48">
        <f>IF($B60="","",ROUND(N(AG59)*(1+$W$8/12),2))</f>
        <v>0</v>
      </c>
      <c r="N60" s="48">
        <f>IF($B60="","",ROUND(N(AH59)*(1+$X$8/12),2))</f>
        <v>0</v>
      </c>
      <c r="O60" s="48">
        <f>IF($B60="","",ROUND(N(AI59)*(1+$Y$8/12),2))</f>
        <v>0</v>
      </c>
      <c r="P60" s="48">
        <f>IF($B60="","",ROUND(N(AJ59)*(1+$Z$8/12),2))</f>
        <v>0</v>
      </c>
      <c r="Q60" s="33">
        <f>IF($B60="","",MIN($Q$9,G60)+MIN(MAX(0,'Debt Payoff'!$D$24-0-SUMPRODUCT((G60:P60&lt;$Q$9:$Z$9)*G60:P60+(G60:P60&gt;=$Q$9:$Z$9)*$Q$9:$Z$9)),G60-MIN($Q$9,G60)))</f>
        <v>0</v>
      </c>
      <c r="R60" s="33">
        <f>IF($B60="","",MIN($R$9,H60)+MIN(MAX(0,'Debt Payoff'!$D$24-SUM(Q60:Q60)-SUMPRODUCT((H60:P60&lt;$R$9:$Z$9)*H60:P60+(H60:P60&gt;=$R$9:$Z$9)*$R$9:$Z$9)),H60-MIN($R$9,H60)))</f>
        <v>0</v>
      </c>
      <c r="S60" s="33">
        <f>IF($B60="","",MIN($S$9,I60)+MIN(MAX(0,'Debt Payoff'!$D$24-SUM(Q60:R60)-SUMPRODUCT((I60:P60&lt;$S$9:$Z$9)*I60:P60+(I60:P60&gt;=$S$9:$Z$9)*$S$9:$Z$9)),I60-MIN($S$9,I60)))</f>
        <v>0</v>
      </c>
      <c r="T60" s="33">
        <f>IF($B60="","",MIN($T$9,J60)+MIN(MAX(0,'Debt Payoff'!$D$24-SUM(Q60:S60)-SUMPRODUCT((J60:P60&lt;$T$9:$Z$9)*J60:P60+(J60:P60&gt;=$T$9:$Z$9)*$T$9:$Z$9)),J60-MIN($T$9,J60)))</f>
        <v>0</v>
      </c>
      <c r="U60" s="33">
        <f>IF($B60="","",MIN($U$9,K60)+MIN(MAX(0,'Debt Payoff'!$D$24-SUM(Q60:T60)-SUMPRODUCT((K60:P60&lt;$U$9:$Z$9)*K60:P60+(K60:P60&gt;=$U$9:$Z$9)*$U$9:$Z$9)),K60-MIN($U$9,K60)))</f>
        <v>0</v>
      </c>
      <c r="V60" s="33">
        <f>IF($B60="","",MIN($V$9,L60)+MIN(MAX(0,'Debt Payoff'!$D$24-SUM(Q60:U60)-SUMPRODUCT((L60:P60&lt;$V$9:$Z$9)*L60:P60+(L60:P60&gt;=$V$9:$Z$9)*$V$9:$Z$9)),L60-MIN($V$9,L60)))</f>
        <v>0</v>
      </c>
      <c r="W60" s="33">
        <f>IF($B60="","",MIN($W$9,M60)+MIN(MAX(0,'Debt Payoff'!$D$24-SUM(Q60:V60)-SUMPRODUCT((M60:P60&lt;$W$9:$Z$9)*M60:P60+(M60:P60&gt;=$W$9:$Z$9)*$W$9:$Z$9)),M60-MIN($W$9,M60)))</f>
        <v>0</v>
      </c>
      <c r="X60" s="33">
        <f>IF($B60="","",MIN($X$9,N60)+MIN(MAX(0,'Debt Payoff'!$D$24-SUM(Q60:W60)-SUMPRODUCT((N60:P60&lt;$X$9:$Z$9)*N60:P60+(N60:P60&gt;=$X$9:$Z$9)*$X$9:$Z$9)),N60-MIN($X$9,N60)))</f>
        <v>0</v>
      </c>
      <c r="Y60" s="33">
        <f>IF($B60="","",MIN($Y$9,O60)+MIN(MAX(0,'Debt Payoff'!$D$24-SUM(Q60:X60)-SUMPRODUCT((O60:P60&lt;$Y$9:$Z$9)*O60:P60+(O60:P60&gt;=$Y$9:$Z$9)*$Y$9:$Z$9)),O60-MIN($Y$9,O60)))</f>
        <v>0</v>
      </c>
      <c r="Z60" s="33">
        <f>IF($B60="","",MIN($Z$9,P60)+MIN(MAX(0,'Debt Payoff'!$D$24-SUM(Q60:Y60)-SUMPRODUCT((P60:P60&lt;$Z$9:$Z$9)*P60:P60+(P60:P60&gt;=$Z$9:$Z$9)*$Z$9:$Z$9)),P60-MIN($Z$9,P60)))</f>
        <v>0</v>
      </c>
      <c r="AA60" s="33">
        <f>IF($B60="","",ROUND(G60-Q60,2))</f>
        <v>0</v>
      </c>
      <c r="AB60" s="33">
        <f>IF($B60="","",ROUND(H60-R60,2))</f>
        <v>0</v>
      </c>
      <c r="AC60" s="33">
        <f>IF($B60="","",ROUND(I60-S60,2))</f>
        <v>0</v>
      </c>
      <c r="AD60" s="33">
        <f>IF($B60="","",ROUND(J60-T60,2))</f>
        <v>0</v>
      </c>
      <c r="AE60" s="33">
        <f>IF($B60="","",ROUND(K60-U60,2))</f>
        <v>0</v>
      </c>
      <c r="AF60" s="33">
        <f>IF($B60="","",ROUND(L60-V60,2))</f>
        <v>0</v>
      </c>
      <c r="AG60" s="33">
        <f>IF($B60="","",ROUND(M60-W60,2))</f>
        <v>0</v>
      </c>
      <c r="AH60" s="33">
        <f>IF($B60="","",ROUND(N60-X60,2))</f>
        <v>0</v>
      </c>
      <c r="AI60" s="33">
        <f>IF($B60="","",ROUND(O60-Y60,2))</f>
        <v>0</v>
      </c>
      <c r="AJ60" s="33">
        <f>IF($B60="","",ROUND(P60-Z60,2))</f>
        <v>0</v>
      </c>
    </row>
    <row r="61" spans="2:36">
      <c r="B61" s="15">
        <f>IF(B60="","",IF(F60&gt;0.005,B60+1,""))</f>
        <v>0</v>
      </c>
      <c r="C61" s="46">
        <f>IF($B61="","",EDATE('Debt Payoff'!$D$23,$B61-1))</f>
        <v>0</v>
      </c>
      <c r="D61" s="47">
        <f>IF($B61="","",SUM(Q61:Z61))</f>
        <v>0</v>
      </c>
      <c r="E61" s="48">
        <f>IF($B61="","",SUM(G61:P61)-F60)</f>
        <v>0</v>
      </c>
      <c r="F61" s="47">
        <f>IF($B61="","",SUM(AA61:AJ61))</f>
        <v>0</v>
      </c>
      <c r="G61" s="48">
        <f>IF($B61="","",ROUND(N(AA60)*(1+$Q$8/12),2))</f>
        <v>0</v>
      </c>
      <c r="H61" s="48">
        <f>IF($B61="","",ROUND(N(AB60)*(1+$R$8/12),2))</f>
        <v>0</v>
      </c>
      <c r="I61" s="48">
        <f>IF($B61="","",ROUND(N(AC60)*(1+$S$8/12),2))</f>
        <v>0</v>
      </c>
      <c r="J61" s="48">
        <f>IF($B61="","",ROUND(N(AD60)*(1+$T$8/12),2))</f>
        <v>0</v>
      </c>
      <c r="K61" s="48">
        <f>IF($B61="","",ROUND(N(AE60)*(1+$U$8/12),2))</f>
        <v>0</v>
      </c>
      <c r="L61" s="48">
        <f>IF($B61="","",ROUND(N(AF60)*(1+$V$8/12),2))</f>
        <v>0</v>
      </c>
      <c r="M61" s="48">
        <f>IF($B61="","",ROUND(N(AG60)*(1+$W$8/12),2))</f>
        <v>0</v>
      </c>
      <c r="N61" s="48">
        <f>IF($B61="","",ROUND(N(AH60)*(1+$X$8/12),2))</f>
        <v>0</v>
      </c>
      <c r="O61" s="48">
        <f>IF($B61="","",ROUND(N(AI60)*(1+$Y$8/12),2))</f>
        <v>0</v>
      </c>
      <c r="P61" s="48">
        <f>IF($B61="","",ROUND(N(AJ60)*(1+$Z$8/12),2))</f>
        <v>0</v>
      </c>
      <c r="Q61" s="33">
        <f>IF($B61="","",MIN($Q$9,G61)+MIN(MAX(0,'Debt Payoff'!$D$24-0-SUMPRODUCT((G61:P61&lt;$Q$9:$Z$9)*G61:P61+(G61:P61&gt;=$Q$9:$Z$9)*$Q$9:$Z$9)),G61-MIN($Q$9,G61)))</f>
        <v>0</v>
      </c>
      <c r="R61" s="33">
        <f>IF($B61="","",MIN($R$9,H61)+MIN(MAX(0,'Debt Payoff'!$D$24-SUM(Q61:Q61)-SUMPRODUCT((H61:P61&lt;$R$9:$Z$9)*H61:P61+(H61:P61&gt;=$R$9:$Z$9)*$R$9:$Z$9)),H61-MIN($R$9,H61)))</f>
        <v>0</v>
      </c>
      <c r="S61" s="33">
        <f>IF($B61="","",MIN($S$9,I61)+MIN(MAX(0,'Debt Payoff'!$D$24-SUM(Q61:R61)-SUMPRODUCT((I61:P61&lt;$S$9:$Z$9)*I61:P61+(I61:P61&gt;=$S$9:$Z$9)*$S$9:$Z$9)),I61-MIN($S$9,I61)))</f>
        <v>0</v>
      </c>
      <c r="T61" s="33">
        <f>IF($B61="","",MIN($T$9,J61)+MIN(MAX(0,'Debt Payoff'!$D$24-SUM(Q61:S61)-SUMPRODUCT((J61:P61&lt;$T$9:$Z$9)*J61:P61+(J61:P61&gt;=$T$9:$Z$9)*$T$9:$Z$9)),J61-MIN($T$9,J61)))</f>
        <v>0</v>
      </c>
      <c r="U61" s="33">
        <f>IF($B61="","",MIN($U$9,K61)+MIN(MAX(0,'Debt Payoff'!$D$24-SUM(Q61:T61)-SUMPRODUCT((K61:P61&lt;$U$9:$Z$9)*K61:P61+(K61:P61&gt;=$U$9:$Z$9)*$U$9:$Z$9)),K61-MIN($U$9,K61)))</f>
        <v>0</v>
      </c>
      <c r="V61" s="33">
        <f>IF($B61="","",MIN($V$9,L61)+MIN(MAX(0,'Debt Payoff'!$D$24-SUM(Q61:U61)-SUMPRODUCT((L61:P61&lt;$V$9:$Z$9)*L61:P61+(L61:P61&gt;=$V$9:$Z$9)*$V$9:$Z$9)),L61-MIN($V$9,L61)))</f>
        <v>0</v>
      </c>
      <c r="W61" s="33">
        <f>IF($B61="","",MIN($W$9,M61)+MIN(MAX(0,'Debt Payoff'!$D$24-SUM(Q61:V61)-SUMPRODUCT((M61:P61&lt;$W$9:$Z$9)*M61:P61+(M61:P61&gt;=$W$9:$Z$9)*$W$9:$Z$9)),M61-MIN($W$9,M61)))</f>
        <v>0</v>
      </c>
      <c r="X61" s="33">
        <f>IF($B61="","",MIN($X$9,N61)+MIN(MAX(0,'Debt Payoff'!$D$24-SUM(Q61:W61)-SUMPRODUCT((N61:P61&lt;$X$9:$Z$9)*N61:P61+(N61:P61&gt;=$X$9:$Z$9)*$X$9:$Z$9)),N61-MIN($X$9,N61)))</f>
        <v>0</v>
      </c>
      <c r="Y61" s="33">
        <f>IF($B61="","",MIN($Y$9,O61)+MIN(MAX(0,'Debt Payoff'!$D$24-SUM(Q61:X61)-SUMPRODUCT((O61:P61&lt;$Y$9:$Z$9)*O61:P61+(O61:P61&gt;=$Y$9:$Z$9)*$Y$9:$Z$9)),O61-MIN($Y$9,O61)))</f>
        <v>0</v>
      </c>
      <c r="Z61" s="33">
        <f>IF($B61="","",MIN($Z$9,P61)+MIN(MAX(0,'Debt Payoff'!$D$24-SUM(Q61:Y61)-SUMPRODUCT((P61:P61&lt;$Z$9:$Z$9)*P61:P61+(P61:P61&gt;=$Z$9:$Z$9)*$Z$9:$Z$9)),P61-MIN($Z$9,P61)))</f>
        <v>0</v>
      </c>
      <c r="AA61" s="33">
        <f>IF($B61="","",ROUND(G61-Q61,2))</f>
        <v>0</v>
      </c>
      <c r="AB61" s="33">
        <f>IF($B61="","",ROUND(H61-R61,2))</f>
        <v>0</v>
      </c>
      <c r="AC61" s="33">
        <f>IF($B61="","",ROUND(I61-S61,2))</f>
        <v>0</v>
      </c>
      <c r="AD61" s="33">
        <f>IF($B61="","",ROUND(J61-T61,2))</f>
        <v>0</v>
      </c>
      <c r="AE61" s="33">
        <f>IF($B61="","",ROUND(K61-U61,2))</f>
        <v>0</v>
      </c>
      <c r="AF61" s="33">
        <f>IF($B61="","",ROUND(L61-V61,2))</f>
        <v>0</v>
      </c>
      <c r="AG61" s="33">
        <f>IF($B61="","",ROUND(M61-W61,2))</f>
        <v>0</v>
      </c>
      <c r="AH61" s="33">
        <f>IF($B61="","",ROUND(N61-X61,2))</f>
        <v>0</v>
      </c>
      <c r="AI61" s="33">
        <f>IF($B61="","",ROUND(O61-Y61,2))</f>
        <v>0</v>
      </c>
      <c r="AJ61" s="33">
        <f>IF($B61="","",ROUND(P61-Z61,2))</f>
        <v>0</v>
      </c>
    </row>
    <row r="62" spans="2:36">
      <c r="B62" s="15">
        <f>IF(B61="","",IF(F61&gt;0.005,B61+1,""))</f>
        <v>0</v>
      </c>
      <c r="C62" s="46">
        <f>IF($B62="","",EDATE('Debt Payoff'!$D$23,$B62-1))</f>
        <v>0</v>
      </c>
      <c r="D62" s="47">
        <f>IF($B62="","",SUM(Q62:Z62))</f>
        <v>0</v>
      </c>
      <c r="E62" s="48">
        <f>IF($B62="","",SUM(G62:P62)-F61)</f>
        <v>0</v>
      </c>
      <c r="F62" s="47">
        <f>IF($B62="","",SUM(AA62:AJ62))</f>
        <v>0</v>
      </c>
      <c r="G62" s="48">
        <f>IF($B62="","",ROUND(N(AA61)*(1+$Q$8/12),2))</f>
        <v>0</v>
      </c>
      <c r="H62" s="48">
        <f>IF($B62="","",ROUND(N(AB61)*(1+$R$8/12),2))</f>
        <v>0</v>
      </c>
      <c r="I62" s="48">
        <f>IF($B62="","",ROUND(N(AC61)*(1+$S$8/12),2))</f>
        <v>0</v>
      </c>
      <c r="J62" s="48">
        <f>IF($B62="","",ROUND(N(AD61)*(1+$T$8/12),2))</f>
        <v>0</v>
      </c>
      <c r="K62" s="48">
        <f>IF($B62="","",ROUND(N(AE61)*(1+$U$8/12),2))</f>
        <v>0</v>
      </c>
      <c r="L62" s="48">
        <f>IF($B62="","",ROUND(N(AF61)*(1+$V$8/12),2))</f>
        <v>0</v>
      </c>
      <c r="M62" s="48">
        <f>IF($B62="","",ROUND(N(AG61)*(1+$W$8/12),2))</f>
        <v>0</v>
      </c>
      <c r="N62" s="48">
        <f>IF($B62="","",ROUND(N(AH61)*(1+$X$8/12),2))</f>
        <v>0</v>
      </c>
      <c r="O62" s="48">
        <f>IF($B62="","",ROUND(N(AI61)*(1+$Y$8/12),2))</f>
        <v>0</v>
      </c>
      <c r="P62" s="48">
        <f>IF($B62="","",ROUND(N(AJ61)*(1+$Z$8/12),2))</f>
        <v>0</v>
      </c>
      <c r="Q62" s="33">
        <f>IF($B62="","",MIN($Q$9,G62)+MIN(MAX(0,'Debt Payoff'!$D$24-0-SUMPRODUCT((G62:P62&lt;$Q$9:$Z$9)*G62:P62+(G62:P62&gt;=$Q$9:$Z$9)*$Q$9:$Z$9)),G62-MIN($Q$9,G62)))</f>
        <v>0</v>
      </c>
      <c r="R62" s="33">
        <f>IF($B62="","",MIN($R$9,H62)+MIN(MAX(0,'Debt Payoff'!$D$24-SUM(Q62:Q62)-SUMPRODUCT((H62:P62&lt;$R$9:$Z$9)*H62:P62+(H62:P62&gt;=$R$9:$Z$9)*$R$9:$Z$9)),H62-MIN($R$9,H62)))</f>
        <v>0</v>
      </c>
      <c r="S62" s="33">
        <f>IF($B62="","",MIN($S$9,I62)+MIN(MAX(0,'Debt Payoff'!$D$24-SUM(Q62:R62)-SUMPRODUCT((I62:P62&lt;$S$9:$Z$9)*I62:P62+(I62:P62&gt;=$S$9:$Z$9)*$S$9:$Z$9)),I62-MIN($S$9,I62)))</f>
        <v>0</v>
      </c>
      <c r="T62" s="33">
        <f>IF($B62="","",MIN($T$9,J62)+MIN(MAX(0,'Debt Payoff'!$D$24-SUM(Q62:S62)-SUMPRODUCT((J62:P62&lt;$T$9:$Z$9)*J62:P62+(J62:P62&gt;=$T$9:$Z$9)*$T$9:$Z$9)),J62-MIN($T$9,J62)))</f>
        <v>0</v>
      </c>
      <c r="U62" s="33">
        <f>IF($B62="","",MIN($U$9,K62)+MIN(MAX(0,'Debt Payoff'!$D$24-SUM(Q62:T62)-SUMPRODUCT((K62:P62&lt;$U$9:$Z$9)*K62:P62+(K62:P62&gt;=$U$9:$Z$9)*$U$9:$Z$9)),K62-MIN($U$9,K62)))</f>
        <v>0</v>
      </c>
      <c r="V62" s="33">
        <f>IF($B62="","",MIN($V$9,L62)+MIN(MAX(0,'Debt Payoff'!$D$24-SUM(Q62:U62)-SUMPRODUCT((L62:P62&lt;$V$9:$Z$9)*L62:P62+(L62:P62&gt;=$V$9:$Z$9)*$V$9:$Z$9)),L62-MIN($V$9,L62)))</f>
        <v>0</v>
      </c>
      <c r="W62" s="33">
        <f>IF($B62="","",MIN($W$9,M62)+MIN(MAX(0,'Debt Payoff'!$D$24-SUM(Q62:V62)-SUMPRODUCT((M62:P62&lt;$W$9:$Z$9)*M62:P62+(M62:P62&gt;=$W$9:$Z$9)*$W$9:$Z$9)),M62-MIN($W$9,M62)))</f>
        <v>0</v>
      </c>
      <c r="X62" s="33">
        <f>IF($B62="","",MIN($X$9,N62)+MIN(MAX(0,'Debt Payoff'!$D$24-SUM(Q62:W62)-SUMPRODUCT((N62:P62&lt;$X$9:$Z$9)*N62:P62+(N62:P62&gt;=$X$9:$Z$9)*$X$9:$Z$9)),N62-MIN($X$9,N62)))</f>
        <v>0</v>
      </c>
      <c r="Y62" s="33">
        <f>IF($B62="","",MIN($Y$9,O62)+MIN(MAX(0,'Debt Payoff'!$D$24-SUM(Q62:X62)-SUMPRODUCT((O62:P62&lt;$Y$9:$Z$9)*O62:P62+(O62:P62&gt;=$Y$9:$Z$9)*$Y$9:$Z$9)),O62-MIN($Y$9,O62)))</f>
        <v>0</v>
      </c>
      <c r="Z62" s="33">
        <f>IF($B62="","",MIN($Z$9,P62)+MIN(MAX(0,'Debt Payoff'!$D$24-SUM(Q62:Y62)-SUMPRODUCT((P62:P62&lt;$Z$9:$Z$9)*P62:P62+(P62:P62&gt;=$Z$9:$Z$9)*$Z$9:$Z$9)),P62-MIN($Z$9,P62)))</f>
        <v>0</v>
      </c>
      <c r="AA62" s="33">
        <f>IF($B62="","",ROUND(G62-Q62,2))</f>
        <v>0</v>
      </c>
      <c r="AB62" s="33">
        <f>IF($B62="","",ROUND(H62-R62,2))</f>
        <v>0</v>
      </c>
      <c r="AC62" s="33">
        <f>IF($B62="","",ROUND(I62-S62,2))</f>
        <v>0</v>
      </c>
      <c r="AD62" s="33">
        <f>IF($B62="","",ROUND(J62-T62,2))</f>
        <v>0</v>
      </c>
      <c r="AE62" s="33">
        <f>IF($B62="","",ROUND(K62-U62,2))</f>
        <v>0</v>
      </c>
      <c r="AF62" s="33">
        <f>IF($B62="","",ROUND(L62-V62,2))</f>
        <v>0</v>
      </c>
      <c r="AG62" s="33">
        <f>IF($B62="","",ROUND(M62-W62,2))</f>
        <v>0</v>
      </c>
      <c r="AH62" s="33">
        <f>IF($B62="","",ROUND(N62-X62,2))</f>
        <v>0</v>
      </c>
      <c r="AI62" s="33">
        <f>IF($B62="","",ROUND(O62-Y62,2))</f>
        <v>0</v>
      </c>
      <c r="AJ62" s="33">
        <f>IF($B62="","",ROUND(P62-Z62,2))</f>
        <v>0</v>
      </c>
    </row>
    <row r="63" spans="2:36">
      <c r="B63" s="15">
        <f>IF(B62="","",IF(F62&gt;0.005,B62+1,""))</f>
        <v>0</v>
      </c>
      <c r="C63" s="46">
        <f>IF($B63="","",EDATE('Debt Payoff'!$D$23,$B63-1))</f>
        <v>0</v>
      </c>
      <c r="D63" s="47">
        <f>IF($B63="","",SUM(Q63:Z63))</f>
        <v>0</v>
      </c>
      <c r="E63" s="48">
        <f>IF($B63="","",SUM(G63:P63)-F62)</f>
        <v>0</v>
      </c>
      <c r="F63" s="47">
        <f>IF($B63="","",SUM(AA63:AJ63))</f>
        <v>0</v>
      </c>
      <c r="G63" s="48">
        <f>IF($B63="","",ROUND(N(AA62)*(1+$Q$8/12),2))</f>
        <v>0</v>
      </c>
      <c r="H63" s="48">
        <f>IF($B63="","",ROUND(N(AB62)*(1+$R$8/12),2))</f>
        <v>0</v>
      </c>
      <c r="I63" s="48">
        <f>IF($B63="","",ROUND(N(AC62)*(1+$S$8/12),2))</f>
        <v>0</v>
      </c>
      <c r="J63" s="48">
        <f>IF($B63="","",ROUND(N(AD62)*(1+$T$8/12),2))</f>
        <v>0</v>
      </c>
      <c r="K63" s="48">
        <f>IF($B63="","",ROUND(N(AE62)*(1+$U$8/12),2))</f>
        <v>0</v>
      </c>
      <c r="L63" s="48">
        <f>IF($B63="","",ROUND(N(AF62)*(1+$V$8/12),2))</f>
        <v>0</v>
      </c>
      <c r="M63" s="48">
        <f>IF($B63="","",ROUND(N(AG62)*(1+$W$8/12),2))</f>
        <v>0</v>
      </c>
      <c r="N63" s="48">
        <f>IF($B63="","",ROUND(N(AH62)*(1+$X$8/12),2))</f>
        <v>0</v>
      </c>
      <c r="O63" s="48">
        <f>IF($B63="","",ROUND(N(AI62)*(1+$Y$8/12),2))</f>
        <v>0</v>
      </c>
      <c r="P63" s="48">
        <f>IF($B63="","",ROUND(N(AJ62)*(1+$Z$8/12),2))</f>
        <v>0</v>
      </c>
      <c r="Q63" s="33">
        <f>IF($B63="","",MIN($Q$9,G63)+MIN(MAX(0,'Debt Payoff'!$D$24-0-SUMPRODUCT((G63:P63&lt;$Q$9:$Z$9)*G63:P63+(G63:P63&gt;=$Q$9:$Z$9)*$Q$9:$Z$9)),G63-MIN($Q$9,G63)))</f>
        <v>0</v>
      </c>
      <c r="R63" s="33">
        <f>IF($B63="","",MIN($R$9,H63)+MIN(MAX(0,'Debt Payoff'!$D$24-SUM(Q63:Q63)-SUMPRODUCT((H63:P63&lt;$R$9:$Z$9)*H63:P63+(H63:P63&gt;=$R$9:$Z$9)*$R$9:$Z$9)),H63-MIN($R$9,H63)))</f>
        <v>0</v>
      </c>
      <c r="S63" s="33">
        <f>IF($B63="","",MIN($S$9,I63)+MIN(MAX(0,'Debt Payoff'!$D$24-SUM(Q63:R63)-SUMPRODUCT((I63:P63&lt;$S$9:$Z$9)*I63:P63+(I63:P63&gt;=$S$9:$Z$9)*$S$9:$Z$9)),I63-MIN($S$9,I63)))</f>
        <v>0</v>
      </c>
      <c r="T63" s="33">
        <f>IF($B63="","",MIN($T$9,J63)+MIN(MAX(0,'Debt Payoff'!$D$24-SUM(Q63:S63)-SUMPRODUCT((J63:P63&lt;$T$9:$Z$9)*J63:P63+(J63:P63&gt;=$T$9:$Z$9)*$T$9:$Z$9)),J63-MIN($T$9,J63)))</f>
        <v>0</v>
      </c>
      <c r="U63" s="33">
        <f>IF($B63="","",MIN($U$9,K63)+MIN(MAX(0,'Debt Payoff'!$D$24-SUM(Q63:T63)-SUMPRODUCT((K63:P63&lt;$U$9:$Z$9)*K63:P63+(K63:P63&gt;=$U$9:$Z$9)*$U$9:$Z$9)),K63-MIN($U$9,K63)))</f>
        <v>0</v>
      </c>
      <c r="V63" s="33">
        <f>IF($B63="","",MIN($V$9,L63)+MIN(MAX(0,'Debt Payoff'!$D$24-SUM(Q63:U63)-SUMPRODUCT((L63:P63&lt;$V$9:$Z$9)*L63:P63+(L63:P63&gt;=$V$9:$Z$9)*$V$9:$Z$9)),L63-MIN($V$9,L63)))</f>
        <v>0</v>
      </c>
      <c r="W63" s="33">
        <f>IF($B63="","",MIN($W$9,M63)+MIN(MAX(0,'Debt Payoff'!$D$24-SUM(Q63:V63)-SUMPRODUCT((M63:P63&lt;$W$9:$Z$9)*M63:P63+(M63:P63&gt;=$W$9:$Z$9)*$W$9:$Z$9)),M63-MIN($W$9,M63)))</f>
        <v>0</v>
      </c>
      <c r="X63" s="33">
        <f>IF($B63="","",MIN($X$9,N63)+MIN(MAX(0,'Debt Payoff'!$D$24-SUM(Q63:W63)-SUMPRODUCT((N63:P63&lt;$X$9:$Z$9)*N63:P63+(N63:P63&gt;=$X$9:$Z$9)*$X$9:$Z$9)),N63-MIN($X$9,N63)))</f>
        <v>0</v>
      </c>
      <c r="Y63" s="33">
        <f>IF($B63="","",MIN($Y$9,O63)+MIN(MAX(0,'Debt Payoff'!$D$24-SUM(Q63:X63)-SUMPRODUCT((O63:P63&lt;$Y$9:$Z$9)*O63:P63+(O63:P63&gt;=$Y$9:$Z$9)*$Y$9:$Z$9)),O63-MIN($Y$9,O63)))</f>
        <v>0</v>
      </c>
      <c r="Z63" s="33">
        <f>IF($B63="","",MIN($Z$9,P63)+MIN(MAX(0,'Debt Payoff'!$D$24-SUM(Q63:Y63)-SUMPRODUCT((P63:P63&lt;$Z$9:$Z$9)*P63:P63+(P63:P63&gt;=$Z$9:$Z$9)*$Z$9:$Z$9)),P63-MIN($Z$9,P63)))</f>
        <v>0</v>
      </c>
      <c r="AA63" s="33">
        <f>IF($B63="","",ROUND(G63-Q63,2))</f>
        <v>0</v>
      </c>
      <c r="AB63" s="33">
        <f>IF($B63="","",ROUND(H63-R63,2))</f>
        <v>0</v>
      </c>
      <c r="AC63" s="33">
        <f>IF($B63="","",ROUND(I63-S63,2))</f>
        <v>0</v>
      </c>
      <c r="AD63" s="33">
        <f>IF($B63="","",ROUND(J63-T63,2))</f>
        <v>0</v>
      </c>
      <c r="AE63" s="33">
        <f>IF($B63="","",ROUND(K63-U63,2))</f>
        <v>0</v>
      </c>
      <c r="AF63" s="33">
        <f>IF($B63="","",ROUND(L63-V63,2))</f>
        <v>0</v>
      </c>
      <c r="AG63" s="33">
        <f>IF($B63="","",ROUND(M63-W63,2))</f>
        <v>0</v>
      </c>
      <c r="AH63" s="33">
        <f>IF($B63="","",ROUND(N63-X63,2))</f>
        <v>0</v>
      </c>
      <c r="AI63" s="33">
        <f>IF($B63="","",ROUND(O63-Y63,2))</f>
        <v>0</v>
      </c>
      <c r="AJ63" s="33">
        <f>IF($B63="","",ROUND(P63-Z63,2))</f>
        <v>0</v>
      </c>
    </row>
    <row r="64" spans="2:36">
      <c r="B64" s="15">
        <f>IF(B63="","",IF(F63&gt;0.005,B63+1,""))</f>
        <v>0</v>
      </c>
      <c r="C64" s="46">
        <f>IF($B64="","",EDATE('Debt Payoff'!$D$23,$B64-1))</f>
        <v>0</v>
      </c>
      <c r="D64" s="47">
        <f>IF($B64="","",SUM(Q64:Z64))</f>
        <v>0</v>
      </c>
      <c r="E64" s="48">
        <f>IF($B64="","",SUM(G64:P64)-F63)</f>
        <v>0</v>
      </c>
      <c r="F64" s="47">
        <f>IF($B64="","",SUM(AA64:AJ64))</f>
        <v>0</v>
      </c>
      <c r="G64" s="48">
        <f>IF($B64="","",ROUND(N(AA63)*(1+$Q$8/12),2))</f>
        <v>0</v>
      </c>
      <c r="H64" s="48">
        <f>IF($B64="","",ROUND(N(AB63)*(1+$R$8/12),2))</f>
        <v>0</v>
      </c>
      <c r="I64" s="48">
        <f>IF($B64="","",ROUND(N(AC63)*(1+$S$8/12),2))</f>
        <v>0</v>
      </c>
      <c r="J64" s="48">
        <f>IF($B64="","",ROUND(N(AD63)*(1+$T$8/12),2))</f>
        <v>0</v>
      </c>
      <c r="K64" s="48">
        <f>IF($B64="","",ROUND(N(AE63)*(1+$U$8/12),2))</f>
        <v>0</v>
      </c>
      <c r="L64" s="48">
        <f>IF($B64="","",ROUND(N(AF63)*(1+$V$8/12),2))</f>
        <v>0</v>
      </c>
      <c r="M64" s="48">
        <f>IF($B64="","",ROUND(N(AG63)*(1+$W$8/12),2))</f>
        <v>0</v>
      </c>
      <c r="N64" s="48">
        <f>IF($B64="","",ROUND(N(AH63)*(1+$X$8/12),2))</f>
        <v>0</v>
      </c>
      <c r="O64" s="48">
        <f>IF($B64="","",ROUND(N(AI63)*(1+$Y$8/12),2))</f>
        <v>0</v>
      </c>
      <c r="P64" s="48">
        <f>IF($B64="","",ROUND(N(AJ63)*(1+$Z$8/12),2))</f>
        <v>0</v>
      </c>
      <c r="Q64" s="33">
        <f>IF($B64="","",MIN($Q$9,G64)+MIN(MAX(0,'Debt Payoff'!$D$24-0-SUMPRODUCT((G64:P64&lt;$Q$9:$Z$9)*G64:P64+(G64:P64&gt;=$Q$9:$Z$9)*$Q$9:$Z$9)),G64-MIN($Q$9,G64)))</f>
        <v>0</v>
      </c>
      <c r="R64" s="33">
        <f>IF($B64="","",MIN($R$9,H64)+MIN(MAX(0,'Debt Payoff'!$D$24-SUM(Q64:Q64)-SUMPRODUCT((H64:P64&lt;$R$9:$Z$9)*H64:P64+(H64:P64&gt;=$R$9:$Z$9)*$R$9:$Z$9)),H64-MIN($R$9,H64)))</f>
        <v>0</v>
      </c>
      <c r="S64" s="33">
        <f>IF($B64="","",MIN($S$9,I64)+MIN(MAX(0,'Debt Payoff'!$D$24-SUM(Q64:R64)-SUMPRODUCT((I64:P64&lt;$S$9:$Z$9)*I64:P64+(I64:P64&gt;=$S$9:$Z$9)*$S$9:$Z$9)),I64-MIN($S$9,I64)))</f>
        <v>0</v>
      </c>
      <c r="T64" s="33">
        <f>IF($B64="","",MIN($T$9,J64)+MIN(MAX(0,'Debt Payoff'!$D$24-SUM(Q64:S64)-SUMPRODUCT((J64:P64&lt;$T$9:$Z$9)*J64:P64+(J64:P64&gt;=$T$9:$Z$9)*$T$9:$Z$9)),J64-MIN($T$9,J64)))</f>
        <v>0</v>
      </c>
      <c r="U64" s="33">
        <f>IF($B64="","",MIN($U$9,K64)+MIN(MAX(0,'Debt Payoff'!$D$24-SUM(Q64:T64)-SUMPRODUCT((K64:P64&lt;$U$9:$Z$9)*K64:P64+(K64:P64&gt;=$U$9:$Z$9)*$U$9:$Z$9)),K64-MIN($U$9,K64)))</f>
        <v>0</v>
      </c>
      <c r="V64" s="33">
        <f>IF($B64="","",MIN($V$9,L64)+MIN(MAX(0,'Debt Payoff'!$D$24-SUM(Q64:U64)-SUMPRODUCT((L64:P64&lt;$V$9:$Z$9)*L64:P64+(L64:P64&gt;=$V$9:$Z$9)*$V$9:$Z$9)),L64-MIN($V$9,L64)))</f>
        <v>0</v>
      </c>
      <c r="W64" s="33">
        <f>IF($B64="","",MIN($W$9,M64)+MIN(MAX(0,'Debt Payoff'!$D$24-SUM(Q64:V64)-SUMPRODUCT((M64:P64&lt;$W$9:$Z$9)*M64:P64+(M64:P64&gt;=$W$9:$Z$9)*$W$9:$Z$9)),M64-MIN($W$9,M64)))</f>
        <v>0</v>
      </c>
      <c r="X64" s="33">
        <f>IF($B64="","",MIN($X$9,N64)+MIN(MAX(0,'Debt Payoff'!$D$24-SUM(Q64:W64)-SUMPRODUCT((N64:P64&lt;$X$9:$Z$9)*N64:P64+(N64:P64&gt;=$X$9:$Z$9)*$X$9:$Z$9)),N64-MIN($X$9,N64)))</f>
        <v>0</v>
      </c>
      <c r="Y64" s="33">
        <f>IF($B64="","",MIN($Y$9,O64)+MIN(MAX(0,'Debt Payoff'!$D$24-SUM(Q64:X64)-SUMPRODUCT((O64:P64&lt;$Y$9:$Z$9)*O64:P64+(O64:P64&gt;=$Y$9:$Z$9)*$Y$9:$Z$9)),O64-MIN($Y$9,O64)))</f>
        <v>0</v>
      </c>
      <c r="Z64" s="33">
        <f>IF($B64="","",MIN($Z$9,P64)+MIN(MAX(0,'Debt Payoff'!$D$24-SUM(Q64:Y64)-SUMPRODUCT((P64:P64&lt;$Z$9:$Z$9)*P64:P64+(P64:P64&gt;=$Z$9:$Z$9)*$Z$9:$Z$9)),P64-MIN($Z$9,P64)))</f>
        <v>0</v>
      </c>
      <c r="AA64" s="33">
        <f>IF($B64="","",ROUND(G64-Q64,2))</f>
        <v>0</v>
      </c>
      <c r="AB64" s="33">
        <f>IF($B64="","",ROUND(H64-R64,2))</f>
        <v>0</v>
      </c>
      <c r="AC64" s="33">
        <f>IF($B64="","",ROUND(I64-S64,2))</f>
        <v>0</v>
      </c>
      <c r="AD64" s="33">
        <f>IF($B64="","",ROUND(J64-T64,2))</f>
        <v>0</v>
      </c>
      <c r="AE64" s="33">
        <f>IF($B64="","",ROUND(K64-U64,2))</f>
        <v>0</v>
      </c>
      <c r="AF64" s="33">
        <f>IF($B64="","",ROUND(L64-V64,2))</f>
        <v>0</v>
      </c>
      <c r="AG64" s="33">
        <f>IF($B64="","",ROUND(M64-W64,2))</f>
        <v>0</v>
      </c>
      <c r="AH64" s="33">
        <f>IF($B64="","",ROUND(N64-X64,2))</f>
        <v>0</v>
      </c>
      <c r="AI64" s="33">
        <f>IF($B64="","",ROUND(O64-Y64,2))</f>
        <v>0</v>
      </c>
      <c r="AJ64" s="33">
        <f>IF($B64="","",ROUND(P64-Z64,2))</f>
        <v>0</v>
      </c>
    </row>
    <row r="65" spans="2:36">
      <c r="B65" s="15">
        <f>IF(B64="","",IF(F64&gt;0.005,B64+1,""))</f>
        <v>0</v>
      </c>
      <c r="C65" s="46">
        <f>IF($B65="","",EDATE('Debt Payoff'!$D$23,$B65-1))</f>
        <v>0</v>
      </c>
      <c r="D65" s="47">
        <f>IF($B65="","",SUM(Q65:Z65))</f>
        <v>0</v>
      </c>
      <c r="E65" s="48">
        <f>IF($B65="","",SUM(G65:P65)-F64)</f>
        <v>0</v>
      </c>
      <c r="F65" s="47">
        <f>IF($B65="","",SUM(AA65:AJ65))</f>
        <v>0</v>
      </c>
      <c r="G65" s="48">
        <f>IF($B65="","",ROUND(N(AA64)*(1+$Q$8/12),2))</f>
        <v>0</v>
      </c>
      <c r="H65" s="48">
        <f>IF($B65="","",ROUND(N(AB64)*(1+$R$8/12),2))</f>
        <v>0</v>
      </c>
      <c r="I65" s="48">
        <f>IF($B65="","",ROUND(N(AC64)*(1+$S$8/12),2))</f>
        <v>0</v>
      </c>
      <c r="J65" s="48">
        <f>IF($B65="","",ROUND(N(AD64)*(1+$T$8/12),2))</f>
        <v>0</v>
      </c>
      <c r="K65" s="48">
        <f>IF($B65="","",ROUND(N(AE64)*(1+$U$8/12),2))</f>
        <v>0</v>
      </c>
      <c r="L65" s="48">
        <f>IF($B65="","",ROUND(N(AF64)*(1+$V$8/12),2))</f>
        <v>0</v>
      </c>
      <c r="M65" s="48">
        <f>IF($B65="","",ROUND(N(AG64)*(1+$W$8/12),2))</f>
        <v>0</v>
      </c>
      <c r="N65" s="48">
        <f>IF($B65="","",ROUND(N(AH64)*(1+$X$8/12),2))</f>
        <v>0</v>
      </c>
      <c r="O65" s="48">
        <f>IF($B65="","",ROUND(N(AI64)*(1+$Y$8/12),2))</f>
        <v>0</v>
      </c>
      <c r="P65" s="48">
        <f>IF($B65="","",ROUND(N(AJ64)*(1+$Z$8/12),2))</f>
        <v>0</v>
      </c>
      <c r="Q65" s="33">
        <f>IF($B65="","",MIN($Q$9,G65)+MIN(MAX(0,'Debt Payoff'!$D$24-0-SUMPRODUCT((G65:P65&lt;$Q$9:$Z$9)*G65:P65+(G65:P65&gt;=$Q$9:$Z$9)*$Q$9:$Z$9)),G65-MIN($Q$9,G65)))</f>
        <v>0</v>
      </c>
      <c r="R65" s="33">
        <f>IF($B65="","",MIN($R$9,H65)+MIN(MAX(0,'Debt Payoff'!$D$24-SUM(Q65:Q65)-SUMPRODUCT((H65:P65&lt;$R$9:$Z$9)*H65:P65+(H65:P65&gt;=$R$9:$Z$9)*$R$9:$Z$9)),H65-MIN($R$9,H65)))</f>
        <v>0</v>
      </c>
      <c r="S65" s="33">
        <f>IF($B65="","",MIN($S$9,I65)+MIN(MAX(0,'Debt Payoff'!$D$24-SUM(Q65:R65)-SUMPRODUCT((I65:P65&lt;$S$9:$Z$9)*I65:P65+(I65:P65&gt;=$S$9:$Z$9)*$S$9:$Z$9)),I65-MIN($S$9,I65)))</f>
        <v>0</v>
      </c>
      <c r="T65" s="33">
        <f>IF($B65="","",MIN($T$9,J65)+MIN(MAX(0,'Debt Payoff'!$D$24-SUM(Q65:S65)-SUMPRODUCT((J65:P65&lt;$T$9:$Z$9)*J65:P65+(J65:P65&gt;=$T$9:$Z$9)*$T$9:$Z$9)),J65-MIN($T$9,J65)))</f>
        <v>0</v>
      </c>
      <c r="U65" s="33">
        <f>IF($B65="","",MIN($U$9,K65)+MIN(MAX(0,'Debt Payoff'!$D$24-SUM(Q65:T65)-SUMPRODUCT((K65:P65&lt;$U$9:$Z$9)*K65:P65+(K65:P65&gt;=$U$9:$Z$9)*$U$9:$Z$9)),K65-MIN($U$9,K65)))</f>
        <v>0</v>
      </c>
      <c r="V65" s="33">
        <f>IF($B65="","",MIN($V$9,L65)+MIN(MAX(0,'Debt Payoff'!$D$24-SUM(Q65:U65)-SUMPRODUCT((L65:P65&lt;$V$9:$Z$9)*L65:P65+(L65:P65&gt;=$V$9:$Z$9)*$V$9:$Z$9)),L65-MIN($V$9,L65)))</f>
        <v>0</v>
      </c>
      <c r="W65" s="33">
        <f>IF($B65="","",MIN($W$9,M65)+MIN(MAX(0,'Debt Payoff'!$D$24-SUM(Q65:V65)-SUMPRODUCT((M65:P65&lt;$W$9:$Z$9)*M65:P65+(M65:P65&gt;=$W$9:$Z$9)*$W$9:$Z$9)),M65-MIN($W$9,M65)))</f>
        <v>0</v>
      </c>
      <c r="X65" s="33">
        <f>IF($B65="","",MIN($X$9,N65)+MIN(MAX(0,'Debt Payoff'!$D$24-SUM(Q65:W65)-SUMPRODUCT((N65:P65&lt;$X$9:$Z$9)*N65:P65+(N65:P65&gt;=$X$9:$Z$9)*$X$9:$Z$9)),N65-MIN($X$9,N65)))</f>
        <v>0</v>
      </c>
      <c r="Y65" s="33">
        <f>IF($B65="","",MIN($Y$9,O65)+MIN(MAX(0,'Debt Payoff'!$D$24-SUM(Q65:X65)-SUMPRODUCT((O65:P65&lt;$Y$9:$Z$9)*O65:P65+(O65:P65&gt;=$Y$9:$Z$9)*$Y$9:$Z$9)),O65-MIN($Y$9,O65)))</f>
        <v>0</v>
      </c>
      <c r="Z65" s="33">
        <f>IF($B65="","",MIN($Z$9,P65)+MIN(MAX(0,'Debt Payoff'!$D$24-SUM(Q65:Y65)-SUMPRODUCT((P65:P65&lt;$Z$9:$Z$9)*P65:P65+(P65:P65&gt;=$Z$9:$Z$9)*$Z$9:$Z$9)),P65-MIN($Z$9,P65)))</f>
        <v>0</v>
      </c>
      <c r="AA65" s="33">
        <f>IF($B65="","",ROUND(G65-Q65,2))</f>
        <v>0</v>
      </c>
      <c r="AB65" s="33">
        <f>IF($B65="","",ROUND(H65-R65,2))</f>
        <v>0</v>
      </c>
      <c r="AC65" s="33">
        <f>IF($B65="","",ROUND(I65-S65,2))</f>
        <v>0</v>
      </c>
      <c r="AD65" s="33">
        <f>IF($B65="","",ROUND(J65-T65,2))</f>
        <v>0</v>
      </c>
      <c r="AE65" s="33">
        <f>IF($B65="","",ROUND(K65-U65,2))</f>
        <v>0</v>
      </c>
      <c r="AF65" s="33">
        <f>IF($B65="","",ROUND(L65-V65,2))</f>
        <v>0</v>
      </c>
      <c r="AG65" s="33">
        <f>IF($B65="","",ROUND(M65-W65,2))</f>
        <v>0</v>
      </c>
      <c r="AH65" s="33">
        <f>IF($B65="","",ROUND(N65-X65,2))</f>
        <v>0</v>
      </c>
      <c r="AI65" s="33">
        <f>IF($B65="","",ROUND(O65-Y65,2))</f>
        <v>0</v>
      </c>
      <c r="AJ65" s="33">
        <f>IF($B65="","",ROUND(P65-Z65,2))</f>
        <v>0</v>
      </c>
    </row>
    <row r="66" spans="2:36">
      <c r="B66" s="15">
        <f>IF(B65="","",IF(F65&gt;0.005,B65+1,""))</f>
        <v>0</v>
      </c>
      <c r="C66" s="46">
        <f>IF($B66="","",EDATE('Debt Payoff'!$D$23,$B66-1))</f>
        <v>0</v>
      </c>
      <c r="D66" s="47">
        <f>IF($B66="","",SUM(Q66:Z66))</f>
        <v>0</v>
      </c>
      <c r="E66" s="48">
        <f>IF($B66="","",SUM(G66:P66)-F65)</f>
        <v>0</v>
      </c>
      <c r="F66" s="47">
        <f>IF($B66="","",SUM(AA66:AJ66))</f>
        <v>0</v>
      </c>
      <c r="G66" s="48">
        <f>IF($B66="","",ROUND(N(AA65)*(1+$Q$8/12),2))</f>
        <v>0</v>
      </c>
      <c r="H66" s="48">
        <f>IF($B66="","",ROUND(N(AB65)*(1+$R$8/12),2))</f>
        <v>0</v>
      </c>
      <c r="I66" s="48">
        <f>IF($B66="","",ROUND(N(AC65)*(1+$S$8/12),2))</f>
        <v>0</v>
      </c>
      <c r="J66" s="48">
        <f>IF($B66="","",ROUND(N(AD65)*(1+$T$8/12),2))</f>
        <v>0</v>
      </c>
      <c r="K66" s="48">
        <f>IF($B66="","",ROUND(N(AE65)*(1+$U$8/12),2))</f>
        <v>0</v>
      </c>
      <c r="L66" s="48">
        <f>IF($B66="","",ROUND(N(AF65)*(1+$V$8/12),2))</f>
        <v>0</v>
      </c>
      <c r="M66" s="48">
        <f>IF($B66="","",ROUND(N(AG65)*(1+$W$8/12),2))</f>
        <v>0</v>
      </c>
      <c r="N66" s="48">
        <f>IF($B66="","",ROUND(N(AH65)*(1+$X$8/12),2))</f>
        <v>0</v>
      </c>
      <c r="O66" s="48">
        <f>IF($B66="","",ROUND(N(AI65)*(1+$Y$8/12),2))</f>
        <v>0</v>
      </c>
      <c r="P66" s="48">
        <f>IF($B66="","",ROUND(N(AJ65)*(1+$Z$8/12),2))</f>
        <v>0</v>
      </c>
      <c r="Q66" s="33">
        <f>IF($B66="","",MIN($Q$9,G66)+MIN(MAX(0,'Debt Payoff'!$D$24-0-SUMPRODUCT((G66:P66&lt;$Q$9:$Z$9)*G66:P66+(G66:P66&gt;=$Q$9:$Z$9)*$Q$9:$Z$9)),G66-MIN($Q$9,G66)))</f>
        <v>0</v>
      </c>
      <c r="R66" s="33">
        <f>IF($B66="","",MIN($R$9,H66)+MIN(MAX(0,'Debt Payoff'!$D$24-SUM(Q66:Q66)-SUMPRODUCT((H66:P66&lt;$R$9:$Z$9)*H66:P66+(H66:P66&gt;=$R$9:$Z$9)*$R$9:$Z$9)),H66-MIN($R$9,H66)))</f>
        <v>0</v>
      </c>
      <c r="S66" s="33">
        <f>IF($B66="","",MIN($S$9,I66)+MIN(MAX(0,'Debt Payoff'!$D$24-SUM(Q66:R66)-SUMPRODUCT((I66:P66&lt;$S$9:$Z$9)*I66:P66+(I66:P66&gt;=$S$9:$Z$9)*$S$9:$Z$9)),I66-MIN($S$9,I66)))</f>
        <v>0</v>
      </c>
      <c r="T66" s="33">
        <f>IF($B66="","",MIN($T$9,J66)+MIN(MAX(0,'Debt Payoff'!$D$24-SUM(Q66:S66)-SUMPRODUCT((J66:P66&lt;$T$9:$Z$9)*J66:P66+(J66:P66&gt;=$T$9:$Z$9)*$T$9:$Z$9)),J66-MIN($T$9,J66)))</f>
        <v>0</v>
      </c>
      <c r="U66" s="33">
        <f>IF($B66="","",MIN($U$9,K66)+MIN(MAX(0,'Debt Payoff'!$D$24-SUM(Q66:T66)-SUMPRODUCT((K66:P66&lt;$U$9:$Z$9)*K66:P66+(K66:P66&gt;=$U$9:$Z$9)*$U$9:$Z$9)),K66-MIN($U$9,K66)))</f>
        <v>0</v>
      </c>
      <c r="V66" s="33">
        <f>IF($B66="","",MIN($V$9,L66)+MIN(MAX(0,'Debt Payoff'!$D$24-SUM(Q66:U66)-SUMPRODUCT((L66:P66&lt;$V$9:$Z$9)*L66:P66+(L66:P66&gt;=$V$9:$Z$9)*$V$9:$Z$9)),L66-MIN($V$9,L66)))</f>
        <v>0</v>
      </c>
      <c r="W66" s="33">
        <f>IF($B66="","",MIN($W$9,M66)+MIN(MAX(0,'Debt Payoff'!$D$24-SUM(Q66:V66)-SUMPRODUCT((M66:P66&lt;$W$9:$Z$9)*M66:P66+(M66:P66&gt;=$W$9:$Z$9)*$W$9:$Z$9)),M66-MIN($W$9,M66)))</f>
        <v>0</v>
      </c>
      <c r="X66" s="33">
        <f>IF($B66="","",MIN($X$9,N66)+MIN(MAX(0,'Debt Payoff'!$D$24-SUM(Q66:W66)-SUMPRODUCT((N66:P66&lt;$X$9:$Z$9)*N66:P66+(N66:P66&gt;=$X$9:$Z$9)*$X$9:$Z$9)),N66-MIN($X$9,N66)))</f>
        <v>0</v>
      </c>
      <c r="Y66" s="33">
        <f>IF($B66="","",MIN($Y$9,O66)+MIN(MAX(0,'Debt Payoff'!$D$24-SUM(Q66:X66)-SUMPRODUCT((O66:P66&lt;$Y$9:$Z$9)*O66:P66+(O66:P66&gt;=$Y$9:$Z$9)*$Y$9:$Z$9)),O66-MIN($Y$9,O66)))</f>
        <v>0</v>
      </c>
      <c r="Z66" s="33">
        <f>IF($B66="","",MIN($Z$9,P66)+MIN(MAX(0,'Debt Payoff'!$D$24-SUM(Q66:Y66)-SUMPRODUCT((P66:P66&lt;$Z$9:$Z$9)*P66:P66+(P66:P66&gt;=$Z$9:$Z$9)*$Z$9:$Z$9)),P66-MIN($Z$9,P66)))</f>
        <v>0</v>
      </c>
      <c r="AA66" s="33">
        <f>IF($B66="","",ROUND(G66-Q66,2))</f>
        <v>0</v>
      </c>
      <c r="AB66" s="33">
        <f>IF($B66="","",ROUND(H66-R66,2))</f>
        <v>0</v>
      </c>
      <c r="AC66" s="33">
        <f>IF($B66="","",ROUND(I66-S66,2))</f>
        <v>0</v>
      </c>
      <c r="AD66" s="33">
        <f>IF($B66="","",ROUND(J66-T66,2))</f>
        <v>0</v>
      </c>
      <c r="AE66" s="33">
        <f>IF($B66="","",ROUND(K66-U66,2))</f>
        <v>0</v>
      </c>
      <c r="AF66" s="33">
        <f>IF($B66="","",ROUND(L66-V66,2))</f>
        <v>0</v>
      </c>
      <c r="AG66" s="33">
        <f>IF($B66="","",ROUND(M66-W66,2))</f>
        <v>0</v>
      </c>
      <c r="AH66" s="33">
        <f>IF($B66="","",ROUND(N66-X66,2))</f>
        <v>0</v>
      </c>
      <c r="AI66" s="33">
        <f>IF($B66="","",ROUND(O66-Y66,2))</f>
        <v>0</v>
      </c>
      <c r="AJ66" s="33">
        <f>IF($B66="","",ROUND(P66-Z66,2))</f>
        <v>0</v>
      </c>
    </row>
    <row r="67" spans="2:36">
      <c r="B67" s="15">
        <f>IF(B66="","",IF(F66&gt;0.005,B66+1,""))</f>
        <v>0</v>
      </c>
      <c r="C67" s="46">
        <f>IF($B67="","",EDATE('Debt Payoff'!$D$23,$B67-1))</f>
        <v>0</v>
      </c>
      <c r="D67" s="47">
        <f>IF($B67="","",SUM(Q67:Z67))</f>
        <v>0</v>
      </c>
      <c r="E67" s="48">
        <f>IF($B67="","",SUM(G67:P67)-F66)</f>
        <v>0</v>
      </c>
      <c r="F67" s="47">
        <f>IF($B67="","",SUM(AA67:AJ67))</f>
        <v>0</v>
      </c>
      <c r="G67" s="48">
        <f>IF($B67="","",ROUND(N(AA66)*(1+$Q$8/12),2))</f>
        <v>0</v>
      </c>
      <c r="H67" s="48">
        <f>IF($B67="","",ROUND(N(AB66)*(1+$R$8/12),2))</f>
        <v>0</v>
      </c>
      <c r="I67" s="48">
        <f>IF($B67="","",ROUND(N(AC66)*(1+$S$8/12),2))</f>
        <v>0</v>
      </c>
      <c r="J67" s="48">
        <f>IF($B67="","",ROUND(N(AD66)*(1+$T$8/12),2))</f>
        <v>0</v>
      </c>
      <c r="K67" s="48">
        <f>IF($B67="","",ROUND(N(AE66)*(1+$U$8/12),2))</f>
        <v>0</v>
      </c>
      <c r="L67" s="48">
        <f>IF($B67="","",ROUND(N(AF66)*(1+$V$8/12),2))</f>
        <v>0</v>
      </c>
      <c r="M67" s="48">
        <f>IF($B67="","",ROUND(N(AG66)*(1+$W$8/12),2))</f>
        <v>0</v>
      </c>
      <c r="N67" s="48">
        <f>IF($B67="","",ROUND(N(AH66)*(1+$X$8/12),2))</f>
        <v>0</v>
      </c>
      <c r="O67" s="48">
        <f>IF($B67="","",ROUND(N(AI66)*(1+$Y$8/12),2))</f>
        <v>0</v>
      </c>
      <c r="P67" s="48">
        <f>IF($B67="","",ROUND(N(AJ66)*(1+$Z$8/12),2))</f>
        <v>0</v>
      </c>
      <c r="Q67" s="33">
        <f>IF($B67="","",MIN($Q$9,G67)+MIN(MAX(0,'Debt Payoff'!$D$24-0-SUMPRODUCT((G67:P67&lt;$Q$9:$Z$9)*G67:P67+(G67:P67&gt;=$Q$9:$Z$9)*$Q$9:$Z$9)),G67-MIN($Q$9,G67)))</f>
        <v>0</v>
      </c>
      <c r="R67" s="33">
        <f>IF($B67="","",MIN($R$9,H67)+MIN(MAX(0,'Debt Payoff'!$D$24-SUM(Q67:Q67)-SUMPRODUCT((H67:P67&lt;$R$9:$Z$9)*H67:P67+(H67:P67&gt;=$R$9:$Z$9)*$R$9:$Z$9)),H67-MIN($R$9,H67)))</f>
        <v>0</v>
      </c>
      <c r="S67" s="33">
        <f>IF($B67="","",MIN($S$9,I67)+MIN(MAX(0,'Debt Payoff'!$D$24-SUM(Q67:R67)-SUMPRODUCT((I67:P67&lt;$S$9:$Z$9)*I67:P67+(I67:P67&gt;=$S$9:$Z$9)*$S$9:$Z$9)),I67-MIN($S$9,I67)))</f>
        <v>0</v>
      </c>
      <c r="T67" s="33">
        <f>IF($B67="","",MIN($T$9,J67)+MIN(MAX(0,'Debt Payoff'!$D$24-SUM(Q67:S67)-SUMPRODUCT((J67:P67&lt;$T$9:$Z$9)*J67:P67+(J67:P67&gt;=$T$9:$Z$9)*$T$9:$Z$9)),J67-MIN($T$9,J67)))</f>
        <v>0</v>
      </c>
      <c r="U67" s="33">
        <f>IF($B67="","",MIN($U$9,K67)+MIN(MAX(0,'Debt Payoff'!$D$24-SUM(Q67:T67)-SUMPRODUCT((K67:P67&lt;$U$9:$Z$9)*K67:P67+(K67:P67&gt;=$U$9:$Z$9)*$U$9:$Z$9)),K67-MIN($U$9,K67)))</f>
        <v>0</v>
      </c>
      <c r="V67" s="33">
        <f>IF($B67="","",MIN($V$9,L67)+MIN(MAX(0,'Debt Payoff'!$D$24-SUM(Q67:U67)-SUMPRODUCT((L67:P67&lt;$V$9:$Z$9)*L67:P67+(L67:P67&gt;=$V$9:$Z$9)*$V$9:$Z$9)),L67-MIN($V$9,L67)))</f>
        <v>0</v>
      </c>
      <c r="W67" s="33">
        <f>IF($B67="","",MIN($W$9,M67)+MIN(MAX(0,'Debt Payoff'!$D$24-SUM(Q67:V67)-SUMPRODUCT((M67:P67&lt;$W$9:$Z$9)*M67:P67+(M67:P67&gt;=$W$9:$Z$9)*$W$9:$Z$9)),M67-MIN($W$9,M67)))</f>
        <v>0</v>
      </c>
      <c r="X67" s="33">
        <f>IF($B67="","",MIN($X$9,N67)+MIN(MAX(0,'Debt Payoff'!$D$24-SUM(Q67:W67)-SUMPRODUCT((N67:P67&lt;$X$9:$Z$9)*N67:P67+(N67:P67&gt;=$X$9:$Z$9)*$X$9:$Z$9)),N67-MIN($X$9,N67)))</f>
        <v>0</v>
      </c>
      <c r="Y67" s="33">
        <f>IF($B67="","",MIN($Y$9,O67)+MIN(MAX(0,'Debt Payoff'!$D$24-SUM(Q67:X67)-SUMPRODUCT((O67:P67&lt;$Y$9:$Z$9)*O67:P67+(O67:P67&gt;=$Y$9:$Z$9)*$Y$9:$Z$9)),O67-MIN($Y$9,O67)))</f>
        <v>0</v>
      </c>
      <c r="Z67" s="33">
        <f>IF($B67="","",MIN($Z$9,P67)+MIN(MAX(0,'Debt Payoff'!$D$24-SUM(Q67:Y67)-SUMPRODUCT((P67:P67&lt;$Z$9:$Z$9)*P67:P67+(P67:P67&gt;=$Z$9:$Z$9)*$Z$9:$Z$9)),P67-MIN($Z$9,P67)))</f>
        <v>0</v>
      </c>
      <c r="AA67" s="33">
        <f>IF($B67="","",ROUND(G67-Q67,2))</f>
        <v>0</v>
      </c>
      <c r="AB67" s="33">
        <f>IF($B67="","",ROUND(H67-R67,2))</f>
        <v>0</v>
      </c>
      <c r="AC67" s="33">
        <f>IF($B67="","",ROUND(I67-S67,2))</f>
        <v>0</v>
      </c>
      <c r="AD67" s="33">
        <f>IF($B67="","",ROUND(J67-T67,2))</f>
        <v>0</v>
      </c>
      <c r="AE67" s="33">
        <f>IF($B67="","",ROUND(K67-U67,2))</f>
        <v>0</v>
      </c>
      <c r="AF67" s="33">
        <f>IF($B67="","",ROUND(L67-V67,2))</f>
        <v>0</v>
      </c>
      <c r="AG67" s="33">
        <f>IF($B67="","",ROUND(M67-W67,2))</f>
        <v>0</v>
      </c>
      <c r="AH67" s="33">
        <f>IF($B67="","",ROUND(N67-X67,2))</f>
        <v>0</v>
      </c>
      <c r="AI67" s="33">
        <f>IF($B67="","",ROUND(O67-Y67,2))</f>
        <v>0</v>
      </c>
      <c r="AJ67" s="33">
        <f>IF($B67="","",ROUND(P67-Z67,2))</f>
        <v>0</v>
      </c>
    </row>
    <row r="68" spans="2:36">
      <c r="B68" s="15">
        <f>IF(B67="","",IF(F67&gt;0.005,B67+1,""))</f>
        <v>0</v>
      </c>
      <c r="C68" s="46">
        <f>IF($B68="","",EDATE('Debt Payoff'!$D$23,$B68-1))</f>
        <v>0</v>
      </c>
      <c r="D68" s="47">
        <f>IF($B68="","",SUM(Q68:Z68))</f>
        <v>0</v>
      </c>
      <c r="E68" s="48">
        <f>IF($B68="","",SUM(G68:P68)-F67)</f>
        <v>0</v>
      </c>
      <c r="F68" s="47">
        <f>IF($B68="","",SUM(AA68:AJ68))</f>
        <v>0</v>
      </c>
      <c r="G68" s="48">
        <f>IF($B68="","",ROUND(N(AA67)*(1+$Q$8/12),2))</f>
        <v>0</v>
      </c>
      <c r="H68" s="48">
        <f>IF($B68="","",ROUND(N(AB67)*(1+$R$8/12),2))</f>
        <v>0</v>
      </c>
      <c r="I68" s="48">
        <f>IF($B68="","",ROUND(N(AC67)*(1+$S$8/12),2))</f>
        <v>0</v>
      </c>
      <c r="J68" s="48">
        <f>IF($B68="","",ROUND(N(AD67)*(1+$T$8/12),2))</f>
        <v>0</v>
      </c>
      <c r="K68" s="48">
        <f>IF($B68="","",ROUND(N(AE67)*(1+$U$8/12),2))</f>
        <v>0</v>
      </c>
      <c r="L68" s="48">
        <f>IF($B68="","",ROUND(N(AF67)*(1+$V$8/12),2))</f>
        <v>0</v>
      </c>
      <c r="M68" s="48">
        <f>IF($B68="","",ROUND(N(AG67)*(1+$W$8/12),2))</f>
        <v>0</v>
      </c>
      <c r="N68" s="48">
        <f>IF($B68="","",ROUND(N(AH67)*(1+$X$8/12),2))</f>
        <v>0</v>
      </c>
      <c r="O68" s="48">
        <f>IF($B68="","",ROUND(N(AI67)*(1+$Y$8/12),2))</f>
        <v>0</v>
      </c>
      <c r="P68" s="48">
        <f>IF($B68="","",ROUND(N(AJ67)*(1+$Z$8/12),2))</f>
        <v>0</v>
      </c>
      <c r="Q68" s="33">
        <f>IF($B68="","",MIN($Q$9,G68)+MIN(MAX(0,'Debt Payoff'!$D$24-0-SUMPRODUCT((G68:P68&lt;$Q$9:$Z$9)*G68:P68+(G68:P68&gt;=$Q$9:$Z$9)*$Q$9:$Z$9)),G68-MIN($Q$9,G68)))</f>
        <v>0</v>
      </c>
      <c r="R68" s="33">
        <f>IF($B68="","",MIN($R$9,H68)+MIN(MAX(0,'Debt Payoff'!$D$24-SUM(Q68:Q68)-SUMPRODUCT((H68:P68&lt;$R$9:$Z$9)*H68:P68+(H68:P68&gt;=$R$9:$Z$9)*$R$9:$Z$9)),H68-MIN($R$9,H68)))</f>
        <v>0</v>
      </c>
      <c r="S68" s="33">
        <f>IF($B68="","",MIN($S$9,I68)+MIN(MAX(0,'Debt Payoff'!$D$24-SUM(Q68:R68)-SUMPRODUCT((I68:P68&lt;$S$9:$Z$9)*I68:P68+(I68:P68&gt;=$S$9:$Z$9)*$S$9:$Z$9)),I68-MIN($S$9,I68)))</f>
        <v>0</v>
      </c>
      <c r="T68" s="33">
        <f>IF($B68="","",MIN($T$9,J68)+MIN(MAX(0,'Debt Payoff'!$D$24-SUM(Q68:S68)-SUMPRODUCT((J68:P68&lt;$T$9:$Z$9)*J68:P68+(J68:P68&gt;=$T$9:$Z$9)*$T$9:$Z$9)),J68-MIN($T$9,J68)))</f>
        <v>0</v>
      </c>
      <c r="U68" s="33">
        <f>IF($B68="","",MIN($U$9,K68)+MIN(MAX(0,'Debt Payoff'!$D$24-SUM(Q68:T68)-SUMPRODUCT((K68:P68&lt;$U$9:$Z$9)*K68:P68+(K68:P68&gt;=$U$9:$Z$9)*$U$9:$Z$9)),K68-MIN($U$9,K68)))</f>
        <v>0</v>
      </c>
      <c r="V68" s="33">
        <f>IF($B68="","",MIN($V$9,L68)+MIN(MAX(0,'Debt Payoff'!$D$24-SUM(Q68:U68)-SUMPRODUCT((L68:P68&lt;$V$9:$Z$9)*L68:P68+(L68:P68&gt;=$V$9:$Z$9)*$V$9:$Z$9)),L68-MIN($V$9,L68)))</f>
        <v>0</v>
      </c>
      <c r="W68" s="33">
        <f>IF($B68="","",MIN($W$9,M68)+MIN(MAX(0,'Debt Payoff'!$D$24-SUM(Q68:V68)-SUMPRODUCT((M68:P68&lt;$W$9:$Z$9)*M68:P68+(M68:P68&gt;=$W$9:$Z$9)*$W$9:$Z$9)),M68-MIN($W$9,M68)))</f>
        <v>0</v>
      </c>
      <c r="X68" s="33">
        <f>IF($B68="","",MIN($X$9,N68)+MIN(MAX(0,'Debt Payoff'!$D$24-SUM(Q68:W68)-SUMPRODUCT((N68:P68&lt;$X$9:$Z$9)*N68:P68+(N68:P68&gt;=$X$9:$Z$9)*$X$9:$Z$9)),N68-MIN($X$9,N68)))</f>
        <v>0</v>
      </c>
      <c r="Y68" s="33">
        <f>IF($B68="","",MIN($Y$9,O68)+MIN(MAX(0,'Debt Payoff'!$D$24-SUM(Q68:X68)-SUMPRODUCT((O68:P68&lt;$Y$9:$Z$9)*O68:P68+(O68:P68&gt;=$Y$9:$Z$9)*$Y$9:$Z$9)),O68-MIN($Y$9,O68)))</f>
        <v>0</v>
      </c>
      <c r="Z68" s="33">
        <f>IF($B68="","",MIN($Z$9,P68)+MIN(MAX(0,'Debt Payoff'!$D$24-SUM(Q68:Y68)-SUMPRODUCT((P68:P68&lt;$Z$9:$Z$9)*P68:P68+(P68:P68&gt;=$Z$9:$Z$9)*$Z$9:$Z$9)),P68-MIN($Z$9,P68)))</f>
        <v>0</v>
      </c>
      <c r="AA68" s="33">
        <f>IF($B68="","",ROUND(G68-Q68,2))</f>
        <v>0</v>
      </c>
      <c r="AB68" s="33">
        <f>IF($B68="","",ROUND(H68-R68,2))</f>
        <v>0</v>
      </c>
      <c r="AC68" s="33">
        <f>IF($B68="","",ROUND(I68-S68,2))</f>
        <v>0</v>
      </c>
      <c r="AD68" s="33">
        <f>IF($B68="","",ROUND(J68-T68,2))</f>
        <v>0</v>
      </c>
      <c r="AE68" s="33">
        <f>IF($B68="","",ROUND(K68-U68,2))</f>
        <v>0</v>
      </c>
      <c r="AF68" s="33">
        <f>IF($B68="","",ROUND(L68-V68,2))</f>
        <v>0</v>
      </c>
      <c r="AG68" s="33">
        <f>IF($B68="","",ROUND(M68-W68,2))</f>
        <v>0</v>
      </c>
      <c r="AH68" s="33">
        <f>IF($B68="","",ROUND(N68-X68,2))</f>
        <v>0</v>
      </c>
      <c r="AI68" s="33">
        <f>IF($B68="","",ROUND(O68-Y68,2))</f>
        <v>0</v>
      </c>
      <c r="AJ68" s="33">
        <f>IF($B68="","",ROUND(P68-Z68,2))</f>
        <v>0</v>
      </c>
    </row>
    <row r="69" spans="2:36">
      <c r="B69" s="15">
        <f>IF(B68="","",IF(F68&gt;0.005,B68+1,""))</f>
        <v>0</v>
      </c>
      <c r="C69" s="46">
        <f>IF($B69="","",EDATE('Debt Payoff'!$D$23,$B69-1))</f>
        <v>0</v>
      </c>
      <c r="D69" s="47">
        <f>IF($B69="","",SUM(Q69:Z69))</f>
        <v>0</v>
      </c>
      <c r="E69" s="48">
        <f>IF($B69="","",SUM(G69:P69)-F68)</f>
        <v>0</v>
      </c>
      <c r="F69" s="47">
        <f>IF($B69="","",SUM(AA69:AJ69))</f>
        <v>0</v>
      </c>
      <c r="G69" s="48">
        <f>IF($B69="","",ROUND(N(AA68)*(1+$Q$8/12),2))</f>
        <v>0</v>
      </c>
      <c r="H69" s="48">
        <f>IF($B69="","",ROUND(N(AB68)*(1+$R$8/12),2))</f>
        <v>0</v>
      </c>
      <c r="I69" s="48">
        <f>IF($B69="","",ROUND(N(AC68)*(1+$S$8/12),2))</f>
        <v>0</v>
      </c>
      <c r="J69" s="48">
        <f>IF($B69="","",ROUND(N(AD68)*(1+$T$8/12),2))</f>
        <v>0</v>
      </c>
      <c r="K69" s="48">
        <f>IF($B69="","",ROUND(N(AE68)*(1+$U$8/12),2))</f>
        <v>0</v>
      </c>
      <c r="L69" s="48">
        <f>IF($B69="","",ROUND(N(AF68)*(1+$V$8/12),2))</f>
        <v>0</v>
      </c>
      <c r="M69" s="48">
        <f>IF($B69="","",ROUND(N(AG68)*(1+$W$8/12),2))</f>
        <v>0</v>
      </c>
      <c r="N69" s="48">
        <f>IF($B69="","",ROUND(N(AH68)*(1+$X$8/12),2))</f>
        <v>0</v>
      </c>
      <c r="O69" s="48">
        <f>IF($B69="","",ROUND(N(AI68)*(1+$Y$8/12),2))</f>
        <v>0</v>
      </c>
      <c r="P69" s="48">
        <f>IF($B69="","",ROUND(N(AJ68)*(1+$Z$8/12),2))</f>
        <v>0</v>
      </c>
      <c r="Q69" s="33">
        <f>IF($B69="","",MIN($Q$9,G69)+MIN(MAX(0,'Debt Payoff'!$D$24-0-SUMPRODUCT((G69:P69&lt;$Q$9:$Z$9)*G69:P69+(G69:P69&gt;=$Q$9:$Z$9)*$Q$9:$Z$9)),G69-MIN($Q$9,G69)))</f>
        <v>0</v>
      </c>
      <c r="R69" s="33">
        <f>IF($B69="","",MIN($R$9,H69)+MIN(MAX(0,'Debt Payoff'!$D$24-SUM(Q69:Q69)-SUMPRODUCT((H69:P69&lt;$R$9:$Z$9)*H69:P69+(H69:P69&gt;=$R$9:$Z$9)*$R$9:$Z$9)),H69-MIN($R$9,H69)))</f>
        <v>0</v>
      </c>
      <c r="S69" s="33">
        <f>IF($B69="","",MIN($S$9,I69)+MIN(MAX(0,'Debt Payoff'!$D$24-SUM(Q69:R69)-SUMPRODUCT((I69:P69&lt;$S$9:$Z$9)*I69:P69+(I69:P69&gt;=$S$9:$Z$9)*$S$9:$Z$9)),I69-MIN($S$9,I69)))</f>
        <v>0</v>
      </c>
      <c r="T69" s="33">
        <f>IF($B69="","",MIN($T$9,J69)+MIN(MAX(0,'Debt Payoff'!$D$24-SUM(Q69:S69)-SUMPRODUCT((J69:P69&lt;$T$9:$Z$9)*J69:P69+(J69:P69&gt;=$T$9:$Z$9)*$T$9:$Z$9)),J69-MIN($T$9,J69)))</f>
        <v>0</v>
      </c>
      <c r="U69" s="33">
        <f>IF($B69="","",MIN($U$9,K69)+MIN(MAX(0,'Debt Payoff'!$D$24-SUM(Q69:T69)-SUMPRODUCT((K69:P69&lt;$U$9:$Z$9)*K69:P69+(K69:P69&gt;=$U$9:$Z$9)*$U$9:$Z$9)),K69-MIN($U$9,K69)))</f>
        <v>0</v>
      </c>
      <c r="V69" s="33">
        <f>IF($B69="","",MIN($V$9,L69)+MIN(MAX(0,'Debt Payoff'!$D$24-SUM(Q69:U69)-SUMPRODUCT((L69:P69&lt;$V$9:$Z$9)*L69:P69+(L69:P69&gt;=$V$9:$Z$9)*$V$9:$Z$9)),L69-MIN($V$9,L69)))</f>
        <v>0</v>
      </c>
      <c r="W69" s="33">
        <f>IF($B69="","",MIN($W$9,M69)+MIN(MAX(0,'Debt Payoff'!$D$24-SUM(Q69:V69)-SUMPRODUCT((M69:P69&lt;$W$9:$Z$9)*M69:P69+(M69:P69&gt;=$W$9:$Z$9)*$W$9:$Z$9)),M69-MIN($W$9,M69)))</f>
        <v>0</v>
      </c>
      <c r="X69" s="33">
        <f>IF($B69="","",MIN($X$9,N69)+MIN(MAX(0,'Debt Payoff'!$D$24-SUM(Q69:W69)-SUMPRODUCT((N69:P69&lt;$X$9:$Z$9)*N69:P69+(N69:P69&gt;=$X$9:$Z$9)*$X$9:$Z$9)),N69-MIN($X$9,N69)))</f>
        <v>0</v>
      </c>
      <c r="Y69" s="33">
        <f>IF($B69="","",MIN($Y$9,O69)+MIN(MAX(0,'Debt Payoff'!$D$24-SUM(Q69:X69)-SUMPRODUCT((O69:P69&lt;$Y$9:$Z$9)*O69:P69+(O69:P69&gt;=$Y$9:$Z$9)*$Y$9:$Z$9)),O69-MIN($Y$9,O69)))</f>
        <v>0</v>
      </c>
      <c r="Z69" s="33">
        <f>IF($B69="","",MIN($Z$9,P69)+MIN(MAX(0,'Debt Payoff'!$D$24-SUM(Q69:Y69)-SUMPRODUCT((P69:P69&lt;$Z$9:$Z$9)*P69:P69+(P69:P69&gt;=$Z$9:$Z$9)*$Z$9:$Z$9)),P69-MIN($Z$9,P69)))</f>
        <v>0</v>
      </c>
      <c r="AA69" s="33">
        <f>IF($B69="","",ROUND(G69-Q69,2))</f>
        <v>0</v>
      </c>
      <c r="AB69" s="33">
        <f>IF($B69="","",ROUND(H69-R69,2))</f>
        <v>0</v>
      </c>
      <c r="AC69" s="33">
        <f>IF($B69="","",ROUND(I69-S69,2))</f>
        <v>0</v>
      </c>
      <c r="AD69" s="33">
        <f>IF($B69="","",ROUND(J69-T69,2))</f>
        <v>0</v>
      </c>
      <c r="AE69" s="33">
        <f>IF($B69="","",ROUND(K69-U69,2))</f>
        <v>0</v>
      </c>
      <c r="AF69" s="33">
        <f>IF($B69="","",ROUND(L69-V69,2))</f>
        <v>0</v>
      </c>
      <c r="AG69" s="33">
        <f>IF($B69="","",ROUND(M69-W69,2))</f>
        <v>0</v>
      </c>
      <c r="AH69" s="33">
        <f>IF($B69="","",ROUND(N69-X69,2))</f>
        <v>0</v>
      </c>
      <c r="AI69" s="33">
        <f>IF($B69="","",ROUND(O69-Y69,2))</f>
        <v>0</v>
      </c>
      <c r="AJ69" s="33">
        <f>IF($B69="","",ROUND(P69-Z69,2))</f>
        <v>0</v>
      </c>
    </row>
    <row r="70" spans="2:36">
      <c r="B70" s="15">
        <f>IF(B69="","",IF(F69&gt;0.005,B69+1,""))</f>
        <v>0</v>
      </c>
      <c r="C70" s="46">
        <f>IF($B70="","",EDATE('Debt Payoff'!$D$23,$B70-1))</f>
        <v>0</v>
      </c>
      <c r="D70" s="47">
        <f>IF($B70="","",SUM(Q70:Z70))</f>
        <v>0</v>
      </c>
      <c r="E70" s="48">
        <f>IF($B70="","",SUM(G70:P70)-F69)</f>
        <v>0</v>
      </c>
      <c r="F70" s="47">
        <f>IF($B70="","",SUM(AA70:AJ70))</f>
        <v>0</v>
      </c>
      <c r="G70" s="48">
        <f>IF($B70="","",ROUND(N(AA69)*(1+$Q$8/12),2))</f>
        <v>0</v>
      </c>
      <c r="H70" s="48">
        <f>IF($B70="","",ROUND(N(AB69)*(1+$R$8/12),2))</f>
        <v>0</v>
      </c>
      <c r="I70" s="48">
        <f>IF($B70="","",ROUND(N(AC69)*(1+$S$8/12),2))</f>
        <v>0</v>
      </c>
      <c r="J70" s="48">
        <f>IF($B70="","",ROUND(N(AD69)*(1+$T$8/12),2))</f>
        <v>0</v>
      </c>
      <c r="K70" s="48">
        <f>IF($B70="","",ROUND(N(AE69)*(1+$U$8/12),2))</f>
        <v>0</v>
      </c>
      <c r="L70" s="48">
        <f>IF($B70="","",ROUND(N(AF69)*(1+$V$8/12),2))</f>
        <v>0</v>
      </c>
      <c r="M70" s="48">
        <f>IF($B70="","",ROUND(N(AG69)*(1+$W$8/12),2))</f>
        <v>0</v>
      </c>
      <c r="N70" s="48">
        <f>IF($B70="","",ROUND(N(AH69)*(1+$X$8/12),2))</f>
        <v>0</v>
      </c>
      <c r="O70" s="48">
        <f>IF($B70="","",ROUND(N(AI69)*(1+$Y$8/12),2))</f>
        <v>0</v>
      </c>
      <c r="P70" s="48">
        <f>IF($B70="","",ROUND(N(AJ69)*(1+$Z$8/12),2))</f>
        <v>0</v>
      </c>
      <c r="Q70" s="33">
        <f>IF($B70="","",MIN($Q$9,G70)+MIN(MAX(0,'Debt Payoff'!$D$24-0-SUMPRODUCT((G70:P70&lt;$Q$9:$Z$9)*G70:P70+(G70:P70&gt;=$Q$9:$Z$9)*$Q$9:$Z$9)),G70-MIN($Q$9,G70)))</f>
        <v>0</v>
      </c>
      <c r="R70" s="33">
        <f>IF($B70="","",MIN($R$9,H70)+MIN(MAX(0,'Debt Payoff'!$D$24-SUM(Q70:Q70)-SUMPRODUCT((H70:P70&lt;$R$9:$Z$9)*H70:P70+(H70:P70&gt;=$R$9:$Z$9)*$R$9:$Z$9)),H70-MIN($R$9,H70)))</f>
        <v>0</v>
      </c>
      <c r="S70" s="33">
        <f>IF($B70="","",MIN($S$9,I70)+MIN(MAX(0,'Debt Payoff'!$D$24-SUM(Q70:R70)-SUMPRODUCT((I70:P70&lt;$S$9:$Z$9)*I70:P70+(I70:P70&gt;=$S$9:$Z$9)*$S$9:$Z$9)),I70-MIN($S$9,I70)))</f>
        <v>0</v>
      </c>
      <c r="T70" s="33">
        <f>IF($B70="","",MIN($T$9,J70)+MIN(MAX(0,'Debt Payoff'!$D$24-SUM(Q70:S70)-SUMPRODUCT((J70:P70&lt;$T$9:$Z$9)*J70:P70+(J70:P70&gt;=$T$9:$Z$9)*$T$9:$Z$9)),J70-MIN($T$9,J70)))</f>
        <v>0</v>
      </c>
      <c r="U70" s="33">
        <f>IF($B70="","",MIN($U$9,K70)+MIN(MAX(0,'Debt Payoff'!$D$24-SUM(Q70:T70)-SUMPRODUCT((K70:P70&lt;$U$9:$Z$9)*K70:P70+(K70:P70&gt;=$U$9:$Z$9)*$U$9:$Z$9)),K70-MIN($U$9,K70)))</f>
        <v>0</v>
      </c>
      <c r="V70" s="33">
        <f>IF($B70="","",MIN($V$9,L70)+MIN(MAX(0,'Debt Payoff'!$D$24-SUM(Q70:U70)-SUMPRODUCT((L70:P70&lt;$V$9:$Z$9)*L70:P70+(L70:P70&gt;=$V$9:$Z$9)*$V$9:$Z$9)),L70-MIN($V$9,L70)))</f>
        <v>0</v>
      </c>
      <c r="W70" s="33">
        <f>IF($B70="","",MIN($W$9,M70)+MIN(MAX(0,'Debt Payoff'!$D$24-SUM(Q70:V70)-SUMPRODUCT((M70:P70&lt;$W$9:$Z$9)*M70:P70+(M70:P70&gt;=$W$9:$Z$9)*$W$9:$Z$9)),M70-MIN($W$9,M70)))</f>
        <v>0</v>
      </c>
      <c r="X70" s="33">
        <f>IF($B70="","",MIN($X$9,N70)+MIN(MAX(0,'Debt Payoff'!$D$24-SUM(Q70:W70)-SUMPRODUCT((N70:P70&lt;$X$9:$Z$9)*N70:P70+(N70:P70&gt;=$X$9:$Z$9)*$X$9:$Z$9)),N70-MIN($X$9,N70)))</f>
        <v>0</v>
      </c>
      <c r="Y70" s="33">
        <f>IF($B70="","",MIN($Y$9,O70)+MIN(MAX(0,'Debt Payoff'!$D$24-SUM(Q70:X70)-SUMPRODUCT((O70:P70&lt;$Y$9:$Z$9)*O70:P70+(O70:P70&gt;=$Y$9:$Z$9)*$Y$9:$Z$9)),O70-MIN($Y$9,O70)))</f>
        <v>0</v>
      </c>
      <c r="Z70" s="33">
        <f>IF($B70="","",MIN($Z$9,P70)+MIN(MAX(0,'Debt Payoff'!$D$24-SUM(Q70:Y70)-SUMPRODUCT((P70:P70&lt;$Z$9:$Z$9)*P70:P70+(P70:P70&gt;=$Z$9:$Z$9)*$Z$9:$Z$9)),P70-MIN($Z$9,P70)))</f>
        <v>0</v>
      </c>
      <c r="AA70" s="33">
        <f>IF($B70="","",ROUND(G70-Q70,2))</f>
        <v>0</v>
      </c>
      <c r="AB70" s="33">
        <f>IF($B70="","",ROUND(H70-R70,2))</f>
        <v>0</v>
      </c>
      <c r="AC70" s="33">
        <f>IF($B70="","",ROUND(I70-S70,2))</f>
        <v>0</v>
      </c>
      <c r="AD70" s="33">
        <f>IF($B70="","",ROUND(J70-T70,2))</f>
        <v>0</v>
      </c>
      <c r="AE70" s="33">
        <f>IF($B70="","",ROUND(K70-U70,2))</f>
        <v>0</v>
      </c>
      <c r="AF70" s="33">
        <f>IF($B70="","",ROUND(L70-V70,2))</f>
        <v>0</v>
      </c>
      <c r="AG70" s="33">
        <f>IF($B70="","",ROUND(M70-W70,2))</f>
        <v>0</v>
      </c>
      <c r="AH70" s="33">
        <f>IF($B70="","",ROUND(N70-X70,2))</f>
        <v>0</v>
      </c>
      <c r="AI70" s="33">
        <f>IF($B70="","",ROUND(O70-Y70,2))</f>
        <v>0</v>
      </c>
      <c r="AJ70" s="33">
        <f>IF($B70="","",ROUND(P70-Z70,2))</f>
        <v>0</v>
      </c>
    </row>
    <row r="71" spans="2:36">
      <c r="B71" s="15">
        <f>IF(B70="","",IF(F70&gt;0.005,B70+1,""))</f>
        <v>0</v>
      </c>
      <c r="C71" s="46">
        <f>IF($B71="","",EDATE('Debt Payoff'!$D$23,$B71-1))</f>
        <v>0</v>
      </c>
      <c r="D71" s="47">
        <f>IF($B71="","",SUM(Q71:Z71))</f>
        <v>0</v>
      </c>
      <c r="E71" s="48">
        <f>IF($B71="","",SUM(G71:P71)-F70)</f>
        <v>0</v>
      </c>
      <c r="F71" s="47">
        <f>IF($B71="","",SUM(AA71:AJ71))</f>
        <v>0</v>
      </c>
      <c r="G71" s="48">
        <f>IF($B71="","",ROUND(N(AA70)*(1+$Q$8/12),2))</f>
        <v>0</v>
      </c>
      <c r="H71" s="48">
        <f>IF($B71="","",ROUND(N(AB70)*(1+$R$8/12),2))</f>
        <v>0</v>
      </c>
      <c r="I71" s="48">
        <f>IF($B71="","",ROUND(N(AC70)*(1+$S$8/12),2))</f>
        <v>0</v>
      </c>
      <c r="J71" s="48">
        <f>IF($B71="","",ROUND(N(AD70)*(1+$T$8/12),2))</f>
        <v>0</v>
      </c>
      <c r="K71" s="48">
        <f>IF($B71="","",ROUND(N(AE70)*(1+$U$8/12),2))</f>
        <v>0</v>
      </c>
      <c r="L71" s="48">
        <f>IF($B71="","",ROUND(N(AF70)*(1+$V$8/12),2))</f>
        <v>0</v>
      </c>
      <c r="M71" s="48">
        <f>IF($B71="","",ROUND(N(AG70)*(1+$W$8/12),2))</f>
        <v>0</v>
      </c>
      <c r="N71" s="48">
        <f>IF($B71="","",ROUND(N(AH70)*(1+$X$8/12),2))</f>
        <v>0</v>
      </c>
      <c r="O71" s="48">
        <f>IF($B71="","",ROUND(N(AI70)*(1+$Y$8/12),2))</f>
        <v>0</v>
      </c>
      <c r="P71" s="48">
        <f>IF($B71="","",ROUND(N(AJ70)*(1+$Z$8/12),2))</f>
        <v>0</v>
      </c>
      <c r="Q71" s="33">
        <f>IF($B71="","",MIN($Q$9,G71)+MIN(MAX(0,'Debt Payoff'!$D$24-0-SUMPRODUCT((G71:P71&lt;$Q$9:$Z$9)*G71:P71+(G71:P71&gt;=$Q$9:$Z$9)*$Q$9:$Z$9)),G71-MIN($Q$9,G71)))</f>
        <v>0</v>
      </c>
      <c r="R71" s="33">
        <f>IF($B71="","",MIN($R$9,H71)+MIN(MAX(0,'Debt Payoff'!$D$24-SUM(Q71:Q71)-SUMPRODUCT((H71:P71&lt;$R$9:$Z$9)*H71:P71+(H71:P71&gt;=$R$9:$Z$9)*$R$9:$Z$9)),H71-MIN($R$9,H71)))</f>
        <v>0</v>
      </c>
      <c r="S71" s="33">
        <f>IF($B71="","",MIN($S$9,I71)+MIN(MAX(0,'Debt Payoff'!$D$24-SUM(Q71:R71)-SUMPRODUCT((I71:P71&lt;$S$9:$Z$9)*I71:P71+(I71:P71&gt;=$S$9:$Z$9)*$S$9:$Z$9)),I71-MIN($S$9,I71)))</f>
        <v>0</v>
      </c>
      <c r="T71" s="33">
        <f>IF($B71="","",MIN($T$9,J71)+MIN(MAX(0,'Debt Payoff'!$D$24-SUM(Q71:S71)-SUMPRODUCT((J71:P71&lt;$T$9:$Z$9)*J71:P71+(J71:P71&gt;=$T$9:$Z$9)*$T$9:$Z$9)),J71-MIN($T$9,J71)))</f>
        <v>0</v>
      </c>
      <c r="U71" s="33">
        <f>IF($B71="","",MIN($U$9,K71)+MIN(MAX(0,'Debt Payoff'!$D$24-SUM(Q71:T71)-SUMPRODUCT((K71:P71&lt;$U$9:$Z$9)*K71:P71+(K71:P71&gt;=$U$9:$Z$9)*$U$9:$Z$9)),K71-MIN($U$9,K71)))</f>
        <v>0</v>
      </c>
      <c r="V71" s="33">
        <f>IF($B71="","",MIN($V$9,L71)+MIN(MAX(0,'Debt Payoff'!$D$24-SUM(Q71:U71)-SUMPRODUCT((L71:P71&lt;$V$9:$Z$9)*L71:P71+(L71:P71&gt;=$V$9:$Z$9)*$V$9:$Z$9)),L71-MIN($V$9,L71)))</f>
        <v>0</v>
      </c>
      <c r="W71" s="33">
        <f>IF($B71="","",MIN($W$9,M71)+MIN(MAX(0,'Debt Payoff'!$D$24-SUM(Q71:V71)-SUMPRODUCT((M71:P71&lt;$W$9:$Z$9)*M71:P71+(M71:P71&gt;=$W$9:$Z$9)*$W$9:$Z$9)),M71-MIN($W$9,M71)))</f>
        <v>0</v>
      </c>
      <c r="X71" s="33">
        <f>IF($B71="","",MIN($X$9,N71)+MIN(MAX(0,'Debt Payoff'!$D$24-SUM(Q71:W71)-SUMPRODUCT((N71:P71&lt;$X$9:$Z$9)*N71:P71+(N71:P71&gt;=$X$9:$Z$9)*$X$9:$Z$9)),N71-MIN($X$9,N71)))</f>
        <v>0</v>
      </c>
      <c r="Y71" s="33">
        <f>IF($B71="","",MIN($Y$9,O71)+MIN(MAX(0,'Debt Payoff'!$D$24-SUM(Q71:X71)-SUMPRODUCT((O71:P71&lt;$Y$9:$Z$9)*O71:P71+(O71:P71&gt;=$Y$9:$Z$9)*$Y$9:$Z$9)),O71-MIN($Y$9,O71)))</f>
        <v>0</v>
      </c>
      <c r="Z71" s="33">
        <f>IF($B71="","",MIN($Z$9,P71)+MIN(MAX(0,'Debt Payoff'!$D$24-SUM(Q71:Y71)-SUMPRODUCT((P71:P71&lt;$Z$9:$Z$9)*P71:P71+(P71:P71&gt;=$Z$9:$Z$9)*$Z$9:$Z$9)),P71-MIN($Z$9,P71)))</f>
        <v>0</v>
      </c>
      <c r="AA71" s="33">
        <f>IF($B71="","",ROUND(G71-Q71,2))</f>
        <v>0</v>
      </c>
      <c r="AB71" s="33">
        <f>IF($B71="","",ROUND(H71-R71,2))</f>
        <v>0</v>
      </c>
      <c r="AC71" s="33">
        <f>IF($B71="","",ROUND(I71-S71,2))</f>
        <v>0</v>
      </c>
      <c r="AD71" s="33">
        <f>IF($B71="","",ROUND(J71-T71,2))</f>
        <v>0</v>
      </c>
      <c r="AE71" s="33">
        <f>IF($B71="","",ROUND(K71-U71,2))</f>
        <v>0</v>
      </c>
      <c r="AF71" s="33">
        <f>IF($B71="","",ROUND(L71-V71,2))</f>
        <v>0</v>
      </c>
      <c r="AG71" s="33">
        <f>IF($B71="","",ROUND(M71-W71,2))</f>
        <v>0</v>
      </c>
      <c r="AH71" s="33">
        <f>IF($B71="","",ROUND(N71-X71,2))</f>
        <v>0</v>
      </c>
      <c r="AI71" s="33">
        <f>IF($B71="","",ROUND(O71-Y71,2))</f>
        <v>0</v>
      </c>
      <c r="AJ71" s="33">
        <f>IF($B71="","",ROUND(P71-Z71,2))</f>
        <v>0</v>
      </c>
    </row>
    <row r="72" spans="2:36">
      <c r="B72" s="15">
        <f>IF(B71="","",IF(F71&gt;0.005,B71+1,""))</f>
        <v>0</v>
      </c>
      <c r="C72" s="46">
        <f>IF($B72="","",EDATE('Debt Payoff'!$D$23,$B72-1))</f>
        <v>0</v>
      </c>
      <c r="D72" s="47">
        <f>IF($B72="","",SUM(Q72:Z72))</f>
        <v>0</v>
      </c>
      <c r="E72" s="48">
        <f>IF($B72="","",SUM(G72:P72)-F71)</f>
        <v>0</v>
      </c>
      <c r="F72" s="47">
        <f>IF($B72="","",SUM(AA72:AJ72))</f>
        <v>0</v>
      </c>
      <c r="G72" s="48">
        <f>IF($B72="","",ROUND(N(AA71)*(1+$Q$8/12),2))</f>
        <v>0</v>
      </c>
      <c r="H72" s="48">
        <f>IF($B72="","",ROUND(N(AB71)*(1+$R$8/12),2))</f>
        <v>0</v>
      </c>
      <c r="I72" s="48">
        <f>IF($B72="","",ROUND(N(AC71)*(1+$S$8/12),2))</f>
        <v>0</v>
      </c>
      <c r="J72" s="48">
        <f>IF($B72="","",ROUND(N(AD71)*(1+$T$8/12),2))</f>
        <v>0</v>
      </c>
      <c r="K72" s="48">
        <f>IF($B72="","",ROUND(N(AE71)*(1+$U$8/12),2))</f>
        <v>0</v>
      </c>
      <c r="L72" s="48">
        <f>IF($B72="","",ROUND(N(AF71)*(1+$V$8/12),2))</f>
        <v>0</v>
      </c>
      <c r="M72" s="48">
        <f>IF($B72="","",ROUND(N(AG71)*(1+$W$8/12),2))</f>
        <v>0</v>
      </c>
      <c r="N72" s="48">
        <f>IF($B72="","",ROUND(N(AH71)*(1+$X$8/12),2))</f>
        <v>0</v>
      </c>
      <c r="O72" s="48">
        <f>IF($B72="","",ROUND(N(AI71)*(1+$Y$8/12),2))</f>
        <v>0</v>
      </c>
      <c r="P72" s="48">
        <f>IF($B72="","",ROUND(N(AJ71)*(1+$Z$8/12),2))</f>
        <v>0</v>
      </c>
      <c r="Q72" s="33">
        <f>IF($B72="","",MIN($Q$9,G72)+MIN(MAX(0,'Debt Payoff'!$D$24-0-SUMPRODUCT((G72:P72&lt;$Q$9:$Z$9)*G72:P72+(G72:P72&gt;=$Q$9:$Z$9)*$Q$9:$Z$9)),G72-MIN($Q$9,G72)))</f>
        <v>0</v>
      </c>
      <c r="R72" s="33">
        <f>IF($B72="","",MIN($R$9,H72)+MIN(MAX(0,'Debt Payoff'!$D$24-SUM(Q72:Q72)-SUMPRODUCT((H72:P72&lt;$R$9:$Z$9)*H72:P72+(H72:P72&gt;=$R$9:$Z$9)*$R$9:$Z$9)),H72-MIN($R$9,H72)))</f>
        <v>0</v>
      </c>
      <c r="S72" s="33">
        <f>IF($B72="","",MIN($S$9,I72)+MIN(MAX(0,'Debt Payoff'!$D$24-SUM(Q72:R72)-SUMPRODUCT((I72:P72&lt;$S$9:$Z$9)*I72:P72+(I72:P72&gt;=$S$9:$Z$9)*$S$9:$Z$9)),I72-MIN($S$9,I72)))</f>
        <v>0</v>
      </c>
      <c r="T72" s="33">
        <f>IF($B72="","",MIN($T$9,J72)+MIN(MAX(0,'Debt Payoff'!$D$24-SUM(Q72:S72)-SUMPRODUCT((J72:P72&lt;$T$9:$Z$9)*J72:P72+(J72:P72&gt;=$T$9:$Z$9)*$T$9:$Z$9)),J72-MIN($T$9,J72)))</f>
        <v>0</v>
      </c>
      <c r="U72" s="33">
        <f>IF($B72="","",MIN($U$9,K72)+MIN(MAX(0,'Debt Payoff'!$D$24-SUM(Q72:T72)-SUMPRODUCT((K72:P72&lt;$U$9:$Z$9)*K72:P72+(K72:P72&gt;=$U$9:$Z$9)*$U$9:$Z$9)),K72-MIN($U$9,K72)))</f>
        <v>0</v>
      </c>
      <c r="V72" s="33">
        <f>IF($B72="","",MIN($V$9,L72)+MIN(MAX(0,'Debt Payoff'!$D$24-SUM(Q72:U72)-SUMPRODUCT((L72:P72&lt;$V$9:$Z$9)*L72:P72+(L72:P72&gt;=$V$9:$Z$9)*$V$9:$Z$9)),L72-MIN($V$9,L72)))</f>
        <v>0</v>
      </c>
      <c r="W72" s="33">
        <f>IF($B72="","",MIN($W$9,M72)+MIN(MAX(0,'Debt Payoff'!$D$24-SUM(Q72:V72)-SUMPRODUCT((M72:P72&lt;$W$9:$Z$9)*M72:P72+(M72:P72&gt;=$W$9:$Z$9)*$W$9:$Z$9)),M72-MIN($W$9,M72)))</f>
        <v>0</v>
      </c>
      <c r="X72" s="33">
        <f>IF($B72="","",MIN($X$9,N72)+MIN(MAX(0,'Debt Payoff'!$D$24-SUM(Q72:W72)-SUMPRODUCT((N72:P72&lt;$X$9:$Z$9)*N72:P72+(N72:P72&gt;=$X$9:$Z$9)*$X$9:$Z$9)),N72-MIN($X$9,N72)))</f>
        <v>0</v>
      </c>
      <c r="Y72" s="33">
        <f>IF($B72="","",MIN($Y$9,O72)+MIN(MAX(0,'Debt Payoff'!$D$24-SUM(Q72:X72)-SUMPRODUCT((O72:P72&lt;$Y$9:$Z$9)*O72:P72+(O72:P72&gt;=$Y$9:$Z$9)*$Y$9:$Z$9)),O72-MIN($Y$9,O72)))</f>
        <v>0</v>
      </c>
      <c r="Z72" s="33">
        <f>IF($B72="","",MIN($Z$9,P72)+MIN(MAX(0,'Debt Payoff'!$D$24-SUM(Q72:Y72)-SUMPRODUCT((P72:P72&lt;$Z$9:$Z$9)*P72:P72+(P72:P72&gt;=$Z$9:$Z$9)*$Z$9:$Z$9)),P72-MIN($Z$9,P72)))</f>
        <v>0</v>
      </c>
      <c r="AA72" s="33">
        <f>IF($B72="","",ROUND(G72-Q72,2))</f>
        <v>0</v>
      </c>
      <c r="AB72" s="33">
        <f>IF($B72="","",ROUND(H72-R72,2))</f>
        <v>0</v>
      </c>
      <c r="AC72" s="33">
        <f>IF($B72="","",ROUND(I72-S72,2))</f>
        <v>0</v>
      </c>
      <c r="AD72" s="33">
        <f>IF($B72="","",ROUND(J72-T72,2))</f>
        <v>0</v>
      </c>
      <c r="AE72" s="33">
        <f>IF($B72="","",ROUND(K72-U72,2))</f>
        <v>0</v>
      </c>
      <c r="AF72" s="33">
        <f>IF($B72="","",ROUND(L72-V72,2))</f>
        <v>0</v>
      </c>
      <c r="AG72" s="33">
        <f>IF($B72="","",ROUND(M72-W72,2))</f>
        <v>0</v>
      </c>
      <c r="AH72" s="33">
        <f>IF($B72="","",ROUND(N72-X72,2))</f>
        <v>0</v>
      </c>
      <c r="AI72" s="33">
        <f>IF($B72="","",ROUND(O72-Y72,2))</f>
        <v>0</v>
      </c>
      <c r="AJ72" s="33">
        <f>IF($B72="","",ROUND(P72-Z72,2))</f>
        <v>0</v>
      </c>
    </row>
    <row r="73" spans="2:36">
      <c r="B73" s="15">
        <f>IF(B72="","",IF(F72&gt;0.005,B72+1,""))</f>
        <v>0</v>
      </c>
      <c r="C73" s="46">
        <f>IF($B73="","",EDATE('Debt Payoff'!$D$23,$B73-1))</f>
        <v>0</v>
      </c>
      <c r="D73" s="47">
        <f>IF($B73="","",SUM(Q73:Z73))</f>
        <v>0</v>
      </c>
      <c r="E73" s="48">
        <f>IF($B73="","",SUM(G73:P73)-F72)</f>
        <v>0</v>
      </c>
      <c r="F73" s="47">
        <f>IF($B73="","",SUM(AA73:AJ73))</f>
        <v>0</v>
      </c>
      <c r="G73" s="48">
        <f>IF($B73="","",ROUND(N(AA72)*(1+$Q$8/12),2))</f>
        <v>0</v>
      </c>
      <c r="H73" s="48">
        <f>IF($B73="","",ROUND(N(AB72)*(1+$R$8/12),2))</f>
        <v>0</v>
      </c>
      <c r="I73" s="48">
        <f>IF($B73="","",ROUND(N(AC72)*(1+$S$8/12),2))</f>
        <v>0</v>
      </c>
      <c r="J73" s="48">
        <f>IF($B73="","",ROUND(N(AD72)*(1+$T$8/12),2))</f>
        <v>0</v>
      </c>
      <c r="K73" s="48">
        <f>IF($B73="","",ROUND(N(AE72)*(1+$U$8/12),2))</f>
        <v>0</v>
      </c>
      <c r="L73" s="48">
        <f>IF($B73="","",ROUND(N(AF72)*(1+$V$8/12),2))</f>
        <v>0</v>
      </c>
      <c r="M73" s="48">
        <f>IF($B73="","",ROUND(N(AG72)*(1+$W$8/12),2))</f>
        <v>0</v>
      </c>
      <c r="N73" s="48">
        <f>IF($B73="","",ROUND(N(AH72)*(1+$X$8/12),2))</f>
        <v>0</v>
      </c>
      <c r="O73" s="48">
        <f>IF($B73="","",ROUND(N(AI72)*(1+$Y$8/12),2))</f>
        <v>0</v>
      </c>
      <c r="P73" s="48">
        <f>IF($B73="","",ROUND(N(AJ72)*(1+$Z$8/12),2))</f>
        <v>0</v>
      </c>
      <c r="Q73" s="33">
        <f>IF($B73="","",MIN($Q$9,G73)+MIN(MAX(0,'Debt Payoff'!$D$24-0-SUMPRODUCT((G73:P73&lt;$Q$9:$Z$9)*G73:P73+(G73:P73&gt;=$Q$9:$Z$9)*$Q$9:$Z$9)),G73-MIN($Q$9,G73)))</f>
        <v>0</v>
      </c>
      <c r="R73" s="33">
        <f>IF($B73="","",MIN($R$9,H73)+MIN(MAX(0,'Debt Payoff'!$D$24-SUM(Q73:Q73)-SUMPRODUCT((H73:P73&lt;$R$9:$Z$9)*H73:P73+(H73:P73&gt;=$R$9:$Z$9)*$R$9:$Z$9)),H73-MIN($R$9,H73)))</f>
        <v>0</v>
      </c>
      <c r="S73" s="33">
        <f>IF($B73="","",MIN($S$9,I73)+MIN(MAX(0,'Debt Payoff'!$D$24-SUM(Q73:R73)-SUMPRODUCT((I73:P73&lt;$S$9:$Z$9)*I73:P73+(I73:P73&gt;=$S$9:$Z$9)*$S$9:$Z$9)),I73-MIN($S$9,I73)))</f>
        <v>0</v>
      </c>
      <c r="T73" s="33">
        <f>IF($B73="","",MIN($T$9,J73)+MIN(MAX(0,'Debt Payoff'!$D$24-SUM(Q73:S73)-SUMPRODUCT((J73:P73&lt;$T$9:$Z$9)*J73:P73+(J73:P73&gt;=$T$9:$Z$9)*$T$9:$Z$9)),J73-MIN($T$9,J73)))</f>
        <v>0</v>
      </c>
      <c r="U73" s="33">
        <f>IF($B73="","",MIN($U$9,K73)+MIN(MAX(0,'Debt Payoff'!$D$24-SUM(Q73:T73)-SUMPRODUCT((K73:P73&lt;$U$9:$Z$9)*K73:P73+(K73:P73&gt;=$U$9:$Z$9)*$U$9:$Z$9)),K73-MIN($U$9,K73)))</f>
        <v>0</v>
      </c>
      <c r="V73" s="33">
        <f>IF($B73="","",MIN($V$9,L73)+MIN(MAX(0,'Debt Payoff'!$D$24-SUM(Q73:U73)-SUMPRODUCT((L73:P73&lt;$V$9:$Z$9)*L73:P73+(L73:P73&gt;=$V$9:$Z$9)*$V$9:$Z$9)),L73-MIN($V$9,L73)))</f>
        <v>0</v>
      </c>
      <c r="W73" s="33">
        <f>IF($B73="","",MIN($W$9,M73)+MIN(MAX(0,'Debt Payoff'!$D$24-SUM(Q73:V73)-SUMPRODUCT((M73:P73&lt;$W$9:$Z$9)*M73:P73+(M73:P73&gt;=$W$9:$Z$9)*$W$9:$Z$9)),M73-MIN($W$9,M73)))</f>
        <v>0</v>
      </c>
      <c r="X73" s="33">
        <f>IF($B73="","",MIN($X$9,N73)+MIN(MAX(0,'Debt Payoff'!$D$24-SUM(Q73:W73)-SUMPRODUCT((N73:P73&lt;$X$9:$Z$9)*N73:P73+(N73:P73&gt;=$X$9:$Z$9)*$X$9:$Z$9)),N73-MIN($X$9,N73)))</f>
        <v>0</v>
      </c>
      <c r="Y73" s="33">
        <f>IF($B73="","",MIN($Y$9,O73)+MIN(MAX(0,'Debt Payoff'!$D$24-SUM(Q73:X73)-SUMPRODUCT((O73:P73&lt;$Y$9:$Z$9)*O73:P73+(O73:P73&gt;=$Y$9:$Z$9)*$Y$9:$Z$9)),O73-MIN($Y$9,O73)))</f>
        <v>0</v>
      </c>
      <c r="Z73" s="33">
        <f>IF($B73="","",MIN($Z$9,P73)+MIN(MAX(0,'Debt Payoff'!$D$24-SUM(Q73:Y73)-SUMPRODUCT((P73:P73&lt;$Z$9:$Z$9)*P73:P73+(P73:P73&gt;=$Z$9:$Z$9)*$Z$9:$Z$9)),P73-MIN($Z$9,P73)))</f>
        <v>0</v>
      </c>
      <c r="AA73" s="33">
        <f>IF($B73="","",ROUND(G73-Q73,2))</f>
        <v>0</v>
      </c>
      <c r="AB73" s="33">
        <f>IF($B73="","",ROUND(H73-R73,2))</f>
        <v>0</v>
      </c>
      <c r="AC73" s="33">
        <f>IF($B73="","",ROUND(I73-S73,2))</f>
        <v>0</v>
      </c>
      <c r="AD73" s="33">
        <f>IF($B73="","",ROUND(J73-T73,2))</f>
        <v>0</v>
      </c>
      <c r="AE73" s="33">
        <f>IF($B73="","",ROUND(K73-U73,2))</f>
        <v>0</v>
      </c>
      <c r="AF73" s="33">
        <f>IF($B73="","",ROUND(L73-V73,2))</f>
        <v>0</v>
      </c>
      <c r="AG73" s="33">
        <f>IF($B73="","",ROUND(M73-W73,2))</f>
        <v>0</v>
      </c>
      <c r="AH73" s="33">
        <f>IF($B73="","",ROUND(N73-X73,2))</f>
        <v>0</v>
      </c>
      <c r="AI73" s="33">
        <f>IF($B73="","",ROUND(O73-Y73,2))</f>
        <v>0</v>
      </c>
      <c r="AJ73" s="33">
        <f>IF($B73="","",ROUND(P73-Z73,2))</f>
        <v>0</v>
      </c>
    </row>
    <row r="74" spans="2:36">
      <c r="B74" s="15">
        <f>IF(B73="","",IF(F73&gt;0.005,B73+1,""))</f>
        <v>0</v>
      </c>
      <c r="C74" s="46">
        <f>IF($B74="","",EDATE('Debt Payoff'!$D$23,$B74-1))</f>
        <v>0</v>
      </c>
      <c r="D74" s="47">
        <f>IF($B74="","",SUM(Q74:Z74))</f>
        <v>0</v>
      </c>
      <c r="E74" s="48">
        <f>IF($B74="","",SUM(G74:P74)-F73)</f>
        <v>0</v>
      </c>
      <c r="F74" s="47">
        <f>IF($B74="","",SUM(AA74:AJ74))</f>
        <v>0</v>
      </c>
      <c r="G74" s="48">
        <f>IF($B74="","",ROUND(N(AA73)*(1+$Q$8/12),2))</f>
        <v>0</v>
      </c>
      <c r="H74" s="48">
        <f>IF($B74="","",ROUND(N(AB73)*(1+$R$8/12),2))</f>
        <v>0</v>
      </c>
      <c r="I74" s="48">
        <f>IF($B74="","",ROUND(N(AC73)*(1+$S$8/12),2))</f>
        <v>0</v>
      </c>
      <c r="J74" s="48">
        <f>IF($B74="","",ROUND(N(AD73)*(1+$T$8/12),2))</f>
        <v>0</v>
      </c>
      <c r="K74" s="48">
        <f>IF($B74="","",ROUND(N(AE73)*(1+$U$8/12),2))</f>
        <v>0</v>
      </c>
      <c r="L74" s="48">
        <f>IF($B74="","",ROUND(N(AF73)*(1+$V$8/12),2))</f>
        <v>0</v>
      </c>
      <c r="M74" s="48">
        <f>IF($B74="","",ROUND(N(AG73)*(1+$W$8/12),2))</f>
        <v>0</v>
      </c>
      <c r="N74" s="48">
        <f>IF($B74="","",ROUND(N(AH73)*(1+$X$8/12),2))</f>
        <v>0</v>
      </c>
      <c r="O74" s="48">
        <f>IF($B74="","",ROUND(N(AI73)*(1+$Y$8/12),2))</f>
        <v>0</v>
      </c>
      <c r="P74" s="48">
        <f>IF($B74="","",ROUND(N(AJ73)*(1+$Z$8/12),2))</f>
        <v>0</v>
      </c>
      <c r="Q74" s="33">
        <f>IF($B74="","",MIN($Q$9,G74)+MIN(MAX(0,'Debt Payoff'!$D$24-0-SUMPRODUCT((G74:P74&lt;$Q$9:$Z$9)*G74:P74+(G74:P74&gt;=$Q$9:$Z$9)*$Q$9:$Z$9)),G74-MIN($Q$9,G74)))</f>
        <v>0</v>
      </c>
      <c r="R74" s="33">
        <f>IF($B74="","",MIN($R$9,H74)+MIN(MAX(0,'Debt Payoff'!$D$24-SUM(Q74:Q74)-SUMPRODUCT((H74:P74&lt;$R$9:$Z$9)*H74:P74+(H74:P74&gt;=$R$9:$Z$9)*$R$9:$Z$9)),H74-MIN($R$9,H74)))</f>
        <v>0</v>
      </c>
      <c r="S74" s="33">
        <f>IF($B74="","",MIN($S$9,I74)+MIN(MAX(0,'Debt Payoff'!$D$24-SUM(Q74:R74)-SUMPRODUCT((I74:P74&lt;$S$9:$Z$9)*I74:P74+(I74:P74&gt;=$S$9:$Z$9)*$S$9:$Z$9)),I74-MIN($S$9,I74)))</f>
        <v>0</v>
      </c>
      <c r="T74" s="33">
        <f>IF($B74="","",MIN($T$9,J74)+MIN(MAX(0,'Debt Payoff'!$D$24-SUM(Q74:S74)-SUMPRODUCT((J74:P74&lt;$T$9:$Z$9)*J74:P74+(J74:P74&gt;=$T$9:$Z$9)*$T$9:$Z$9)),J74-MIN($T$9,J74)))</f>
        <v>0</v>
      </c>
      <c r="U74" s="33">
        <f>IF($B74="","",MIN($U$9,K74)+MIN(MAX(0,'Debt Payoff'!$D$24-SUM(Q74:T74)-SUMPRODUCT((K74:P74&lt;$U$9:$Z$9)*K74:P74+(K74:P74&gt;=$U$9:$Z$9)*$U$9:$Z$9)),K74-MIN($U$9,K74)))</f>
        <v>0</v>
      </c>
      <c r="V74" s="33">
        <f>IF($B74="","",MIN($V$9,L74)+MIN(MAX(0,'Debt Payoff'!$D$24-SUM(Q74:U74)-SUMPRODUCT((L74:P74&lt;$V$9:$Z$9)*L74:P74+(L74:P74&gt;=$V$9:$Z$9)*$V$9:$Z$9)),L74-MIN($V$9,L74)))</f>
        <v>0</v>
      </c>
      <c r="W74" s="33">
        <f>IF($B74="","",MIN($W$9,M74)+MIN(MAX(0,'Debt Payoff'!$D$24-SUM(Q74:V74)-SUMPRODUCT((M74:P74&lt;$W$9:$Z$9)*M74:P74+(M74:P74&gt;=$W$9:$Z$9)*$W$9:$Z$9)),M74-MIN($W$9,M74)))</f>
        <v>0</v>
      </c>
      <c r="X74" s="33">
        <f>IF($B74="","",MIN($X$9,N74)+MIN(MAX(0,'Debt Payoff'!$D$24-SUM(Q74:W74)-SUMPRODUCT((N74:P74&lt;$X$9:$Z$9)*N74:P74+(N74:P74&gt;=$X$9:$Z$9)*$X$9:$Z$9)),N74-MIN($X$9,N74)))</f>
        <v>0</v>
      </c>
      <c r="Y74" s="33">
        <f>IF($B74="","",MIN($Y$9,O74)+MIN(MAX(0,'Debt Payoff'!$D$24-SUM(Q74:X74)-SUMPRODUCT((O74:P74&lt;$Y$9:$Z$9)*O74:P74+(O74:P74&gt;=$Y$9:$Z$9)*$Y$9:$Z$9)),O74-MIN($Y$9,O74)))</f>
        <v>0</v>
      </c>
      <c r="Z74" s="33">
        <f>IF($B74="","",MIN($Z$9,P74)+MIN(MAX(0,'Debt Payoff'!$D$24-SUM(Q74:Y74)-SUMPRODUCT((P74:P74&lt;$Z$9:$Z$9)*P74:P74+(P74:P74&gt;=$Z$9:$Z$9)*$Z$9:$Z$9)),P74-MIN($Z$9,P74)))</f>
        <v>0</v>
      </c>
      <c r="AA74" s="33">
        <f>IF($B74="","",ROUND(G74-Q74,2))</f>
        <v>0</v>
      </c>
      <c r="AB74" s="33">
        <f>IF($B74="","",ROUND(H74-R74,2))</f>
        <v>0</v>
      </c>
      <c r="AC74" s="33">
        <f>IF($B74="","",ROUND(I74-S74,2))</f>
        <v>0</v>
      </c>
      <c r="AD74" s="33">
        <f>IF($B74="","",ROUND(J74-T74,2))</f>
        <v>0</v>
      </c>
      <c r="AE74" s="33">
        <f>IF($B74="","",ROUND(K74-U74,2))</f>
        <v>0</v>
      </c>
      <c r="AF74" s="33">
        <f>IF($B74="","",ROUND(L74-V74,2))</f>
        <v>0</v>
      </c>
      <c r="AG74" s="33">
        <f>IF($B74="","",ROUND(M74-W74,2))</f>
        <v>0</v>
      </c>
      <c r="AH74" s="33">
        <f>IF($B74="","",ROUND(N74-X74,2))</f>
        <v>0</v>
      </c>
      <c r="AI74" s="33">
        <f>IF($B74="","",ROUND(O74-Y74,2))</f>
        <v>0</v>
      </c>
      <c r="AJ74" s="33">
        <f>IF($B74="","",ROUND(P74-Z74,2))</f>
        <v>0</v>
      </c>
    </row>
    <row r="75" spans="2:36">
      <c r="B75" s="15">
        <f>IF(B74="","",IF(F74&gt;0.005,B74+1,""))</f>
        <v>0</v>
      </c>
      <c r="C75" s="46">
        <f>IF($B75="","",EDATE('Debt Payoff'!$D$23,$B75-1))</f>
        <v>0</v>
      </c>
      <c r="D75" s="47">
        <f>IF($B75="","",SUM(Q75:Z75))</f>
        <v>0</v>
      </c>
      <c r="E75" s="48">
        <f>IF($B75="","",SUM(G75:P75)-F74)</f>
        <v>0</v>
      </c>
      <c r="F75" s="47">
        <f>IF($B75="","",SUM(AA75:AJ75))</f>
        <v>0</v>
      </c>
      <c r="G75" s="48">
        <f>IF($B75="","",ROUND(N(AA74)*(1+$Q$8/12),2))</f>
        <v>0</v>
      </c>
      <c r="H75" s="48">
        <f>IF($B75="","",ROUND(N(AB74)*(1+$R$8/12),2))</f>
        <v>0</v>
      </c>
      <c r="I75" s="48">
        <f>IF($B75="","",ROUND(N(AC74)*(1+$S$8/12),2))</f>
        <v>0</v>
      </c>
      <c r="J75" s="48">
        <f>IF($B75="","",ROUND(N(AD74)*(1+$T$8/12),2))</f>
        <v>0</v>
      </c>
      <c r="K75" s="48">
        <f>IF($B75="","",ROUND(N(AE74)*(1+$U$8/12),2))</f>
        <v>0</v>
      </c>
      <c r="L75" s="48">
        <f>IF($B75="","",ROUND(N(AF74)*(1+$V$8/12),2))</f>
        <v>0</v>
      </c>
      <c r="M75" s="48">
        <f>IF($B75="","",ROUND(N(AG74)*(1+$W$8/12),2))</f>
        <v>0</v>
      </c>
      <c r="N75" s="48">
        <f>IF($B75="","",ROUND(N(AH74)*(1+$X$8/12),2))</f>
        <v>0</v>
      </c>
      <c r="O75" s="48">
        <f>IF($B75="","",ROUND(N(AI74)*(1+$Y$8/12),2))</f>
        <v>0</v>
      </c>
      <c r="P75" s="48">
        <f>IF($B75="","",ROUND(N(AJ74)*(1+$Z$8/12),2))</f>
        <v>0</v>
      </c>
      <c r="Q75" s="33">
        <f>IF($B75="","",MIN($Q$9,G75)+MIN(MAX(0,'Debt Payoff'!$D$24-0-SUMPRODUCT((G75:P75&lt;$Q$9:$Z$9)*G75:P75+(G75:P75&gt;=$Q$9:$Z$9)*$Q$9:$Z$9)),G75-MIN($Q$9,G75)))</f>
        <v>0</v>
      </c>
      <c r="R75" s="33">
        <f>IF($B75="","",MIN($R$9,H75)+MIN(MAX(0,'Debt Payoff'!$D$24-SUM(Q75:Q75)-SUMPRODUCT((H75:P75&lt;$R$9:$Z$9)*H75:P75+(H75:P75&gt;=$R$9:$Z$9)*$R$9:$Z$9)),H75-MIN($R$9,H75)))</f>
        <v>0</v>
      </c>
      <c r="S75" s="33">
        <f>IF($B75="","",MIN($S$9,I75)+MIN(MAX(0,'Debt Payoff'!$D$24-SUM(Q75:R75)-SUMPRODUCT((I75:P75&lt;$S$9:$Z$9)*I75:P75+(I75:P75&gt;=$S$9:$Z$9)*$S$9:$Z$9)),I75-MIN($S$9,I75)))</f>
        <v>0</v>
      </c>
      <c r="T75" s="33">
        <f>IF($B75="","",MIN($T$9,J75)+MIN(MAX(0,'Debt Payoff'!$D$24-SUM(Q75:S75)-SUMPRODUCT((J75:P75&lt;$T$9:$Z$9)*J75:P75+(J75:P75&gt;=$T$9:$Z$9)*$T$9:$Z$9)),J75-MIN($T$9,J75)))</f>
        <v>0</v>
      </c>
      <c r="U75" s="33">
        <f>IF($B75="","",MIN($U$9,K75)+MIN(MAX(0,'Debt Payoff'!$D$24-SUM(Q75:T75)-SUMPRODUCT((K75:P75&lt;$U$9:$Z$9)*K75:P75+(K75:P75&gt;=$U$9:$Z$9)*$U$9:$Z$9)),K75-MIN($U$9,K75)))</f>
        <v>0</v>
      </c>
      <c r="V75" s="33">
        <f>IF($B75="","",MIN($V$9,L75)+MIN(MAX(0,'Debt Payoff'!$D$24-SUM(Q75:U75)-SUMPRODUCT((L75:P75&lt;$V$9:$Z$9)*L75:P75+(L75:P75&gt;=$V$9:$Z$9)*$V$9:$Z$9)),L75-MIN($V$9,L75)))</f>
        <v>0</v>
      </c>
      <c r="W75" s="33">
        <f>IF($B75="","",MIN($W$9,M75)+MIN(MAX(0,'Debt Payoff'!$D$24-SUM(Q75:V75)-SUMPRODUCT((M75:P75&lt;$W$9:$Z$9)*M75:P75+(M75:P75&gt;=$W$9:$Z$9)*$W$9:$Z$9)),M75-MIN($W$9,M75)))</f>
        <v>0</v>
      </c>
      <c r="X75" s="33">
        <f>IF($B75="","",MIN($X$9,N75)+MIN(MAX(0,'Debt Payoff'!$D$24-SUM(Q75:W75)-SUMPRODUCT((N75:P75&lt;$X$9:$Z$9)*N75:P75+(N75:P75&gt;=$X$9:$Z$9)*$X$9:$Z$9)),N75-MIN($X$9,N75)))</f>
        <v>0</v>
      </c>
      <c r="Y75" s="33">
        <f>IF($B75="","",MIN($Y$9,O75)+MIN(MAX(0,'Debt Payoff'!$D$24-SUM(Q75:X75)-SUMPRODUCT((O75:P75&lt;$Y$9:$Z$9)*O75:P75+(O75:P75&gt;=$Y$9:$Z$9)*$Y$9:$Z$9)),O75-MIN($Y$9,O75)))</f>
        <v>0</v>
      </c>
      <c r="Z75" s="33">
        <f>IF($B75="","",MIN($Z$9,P75)+MIN(MAX(0,'Debt Payoff'!$D$24-SUM(Q75:Y75)-SUMPRODUCT((P75:P75&lt;$Z$9:$Z$9)*P75:P75+(P75:P75&gt;=$Z$9:$Z$9)*$Z$9:$Z$9)),P75-MIN($Z$9,P75)))</f>
        <v>0</v>
      </c>
      <c r="AA75" s="33">
        <f>IF($B75="","",ROUND(G75-Q75,2))</f>
        <v>0</v>
      </c>
      <c r="AB75" s="33">
        <f>IF($B75="","",ROUND(H75-R75,2))</f>
        <v>0</v>
      </c>
      <c r="AC75" s="33">
        <f>IF($B75="","",ROUND(I75-S75,2))</f>
        <v>0</v>
      </c>
      <c r="AD75" s="33">
        <f>IF($B75="","",ROUND(J75-T75,2))</f>
        <v>0</v>
      </c>
      <c r="AE75" s="33">
        <f>IF($B75="","",ROUND(K75-U75,2))</f>
        <v>0</v>
      </c>
      <c r="AF75" s="33">
        <f>IF($B75="","",ROUND(L75-V75,2))</f>
        <v>0</v>
      </c>
      <c r="AG75" s="33">
        <f>IF($B75="","",ROUND(M75-W75,2))</f>
        <v>0</v>
      </c>
      <c r="AH75" s="33">
        <f>IF($B75="","",ROUND(N75-X75,2))</f>
        <v>0</v>
      </c>
      <c r="AI75" s="33">
        <f>IF($B75="","",ROUND(O75-Y75,2))</f>
        <v>0</v>
      </c>
      <c r="AJ75" s="33">
        <f>IF($B75="","",ROUND(P75-Z75,2))</f>
        <v>0</v>
      </c>
    </row>
    <row r="76" spans="2:36">
      <c r="B76" s="15">
        <f>IF(B75="","",IF(F75&gt;0.005,B75+1,""))</f>
        <v>0</v>
      </c>
      <c r="C76" s="46">
        <f>IF($B76="","",EDATE('Debt Payoff'!$D$23,$B76-1))</f>
        <v>0</v>
      </c>
      <c r="D76" s="47">
        <f>IF($B76="","",SUM(Q76:Z76))</f>
        <v>0</v>
      </c>
      <c r="E76" s="48">
        <f>IF($B76="","",SUM(G76:P76)-F75)</f>
        <v>0</v>
      </c>
      <c r="F76" s="47">
        <f>IF($B76="","",SUM(AA76:AJ76))</f>
        <v>0</v>
      </c>
      <c r="G76" s="48">
        <f>IF($B76="","",ROUND(N(AA75)*(1+$Q$8/12),2))</f>
        <v>0</v>
      </c>
      <c r="H76" s="48">
        <f>IF($B76="","",ROUND(N(AB75)*(1+$R$8/12),2))</f>
        <v>0</v>
      </c>
      <c r="I76" s="48">
        <f>IF($B76="","",ROUND(N(AC75)*(1+$S$8/12),2))</f>
        <v>0</v>
      </c>
      <c r="J76" s="48">
        <f>IF($B76="","",ROUND(N(AD75)*(1+$T$8/12),2))</f>
        <v>0</v>
      </c>
      <c r="K76" s="48">
        <f>IF($B76="","",ROUND(N(AE75)*(1+$U$8/12),2))</f>
        <v>0</v>
      </c>
      <c r="L76" s="48">
        <f>IF($B76="","",ROUND(N(AF75)*(1+$V$8/12),2))</f>
        <v>0</v>
      </c>
      <c r="M76" s="48">
        <f>IF($B76="","",ROUND(N(AG75)*(1+$W$8/12),2))</f>
        <v>0</v>
      </c>
      <c r="N76" s="48">
        <f>IF($B76="","",ROUND(N(AH75)*(1+$X$8/12),2))</f>
        <v>0</v>
      </c>
      <c r="O76" s="48">
        <f>IF($B76="","",ROUND(N(AI75)*(1+$Y$8/12),2))</f>
        <v>0</v>
      </c>
      <c r="P76" s="48">
        <f>IF($B76="","",ROUND(N(AJ75)*(1+$Z$8/12),2))</f>
        <v>0</v>
      </c>
      <c r="Q76" s="33">
        <f>IF($B76="","",MIN($Q$9,G76)+MIN(MAX(0,'Debt Payoff'!$D$24-0-SUMPRODUCT((G76:P76&lt;$Q$9:$Z$9)*G76:P76+(G76:P76&gt;=$Q$9:$Z$9)*$Q$9:$Z$9)),G76-MIN($Q$9,G76)))</f>
        <v>0</v>
      </c>
      <c r="R76" s="33">
        <f>IF($B76="","",MIN($R$9,H76)+MIN(MAX(0,'Debt Payoff'!$D$24-SUM(Q76:Q76)-SUMPRODUCT((H76:P76&lt;$R$9:$Z$9)*H76:P76+(H76:P76&gt;=$R$9:$Z$9)*$R$9:$Z$9)),H76-MIN($R$9,H76)))</f>
        <v>0</v>
      </c>
      <c r="S76" s="33">
        <f>IF($B76="","",MIN($S$9,I76)+MIN(MAX(0,'Debt Payoff'!$D$24-SUM(Q76:R76)-SUMPRODUCT((I76:P76&lt;$S$9:$Z$9)*I76:P76+(I76:P76&gt;=$S$9:$Z$9)*$S$9:$Z$9)),I76-MIN($S$9,I76)))</f>
        <v>0</v>
      </c>
      <c r="T76" s="33">
        <f>IF($B76="","",MIN($T$9,J76)+MIN(MAX(0,'Debt Payoff'!$D$24-SUM(Q76:S76)-SUMPRODUCT((J76:P76&lt;$T$9:$Z$9)*J76:P76+(J76:P76&gt;=$T$9:$Z$9)*$T$9:$Z$9)),J76-MIN($T$9,J76)))</f>
        <v>0</v>
      </c>
      <c r="U76" s="33">
        <f>IF($B76="","",MIN($U$9,K76)+MIN(MAX(0,'Debt Payoff'!$D$24-SUM(Q76:T76)-SUMPRODUCT((K76:P76&lt;$U$9:$Z$9)*K76:P76+(K76:P76&gt;=$U$9:$Z$9)*$U$9:$Z$9)),K76-MIN($U$9,K76)))</f>
        <v>0</v>
      </c>
      <c r="V76" s="33">
        <f>IF($B76="","",MIN($V$9,L76)+MIN(MAX(0,'Debt Payoff'!$D$24-SUM(Q76:U76)-SUMPRODUCT((L76:P76&lt;$V$9:$Z$9)*L76:P76+(L76:P76&gt;=$V$9:$Z$9)*$V$9:$Z$9)),L76-MIN($V$9,L76)))</f>
        <v>0</v>
      </c>
      <c r="W76" s="33">
        <f>IF($B76="","",MIN($W$9,M76)+MIN(MAX(0,'Debt Payoff'!$D$24-SUM(Q76:V76)-SUMPRODUCT((M76:P76&lt;$W$9:$Z$9)*M76:P76+(M76:P76&gt;=$W$9:$Z$9)*$W$9:$Z$9)),M76-MIN($W$9,M76)))</f>
        <v>0</v>
      </c>
      <c r="X76" s="33">
        <f>IF($B76="","",MIN($X$9,N76)+MIN(MAX(0,'Debt Payoff'!$D$24-SUM(Q76:W76)-SUMPRODUCT((N76:P76&lt;$X$9:$Z$9)*N76:P76+(N76:P76&gt;=$X$9:$Z$9)*$X$9:$Z$9)),N76-MIN($X$9,N76)))</f>
        <v>0</v>
      </c>
      <c r="Y76" s="33">
        <f>IF($B76="","",MIN($Y$9,O76)+MIN(MAX(0,'Debt Payoff'!$D$24-SUM(Q76:X76)-SUMPRODUCT((O76:P76&lt;$Y$9:$Z$9)*O76:P76+(O76:P76&gt;=$Y$9:$Z$9)*$Y$9:$Z$9)),O76-MIN($Y$9,O76)))</f>
        <v>0</v>
      </c>
      <c r="Z76" s="33">
        <f>IF($B76="","",MIN($Z$9,P76)+MIN(MAX(0,'Debt Payoff'!$D$24-SUM(Q76:Y76)-SUMPRODUCT((P76:P76&lt;$Z$9:$Z$9)*P76:P76+(P76:P76&gt;=$Z$9:$Z$9)*$Z$9:$Z$9)),P76-MIN($Z$9,P76)))</f>
        <v>0</v>
      </c>
      <c r="AA76" s="33">
        <f>IF($B76="","",ROUND(G76-Q76,2))</f>
        <v>0</v>
      </c>
      <c r="AB76" s="33">
        <f>IF($B76="","",ROUND(H76-R76,2))</f>
        <v>0</v>
      </c>
      <c r="AC76" s="33">
        <f>IF($B76="","",ROUND(I76-S76,2))</f>
        <v>0</v>
      </c>
      <c r="AD76" s="33">
        <f>IF($B76="","",ROUND(J76-T76,2))</f>
        <v>0</v>
      </c>
      <c r="AE76" s="33">
        <f>IF($B76="","",ROUND(K76-U76,2))</f>
        <v>0</v>
      </c>
      <c r="AF76" s="33">
        <f>IF($B76="","",ROUND(L76-V76,2))</f>
        <v>0</v>
      </c>
      <c r="AG76" s="33">
        <f>IF($B76="","",ROUND(M76-W76,2))</f>
        <v>0</v>
      </c>
      <c r="AH76" s="33">
        <f>IF($B76="","",ROUND(N76-X76,2))</f>
        <v>0</v>
      </c>
      <c r="AI76" s="33">
        <f>IF($B76="","",ROUND(O76-Y76,2))</f>
        <v>0</v>
      </c>
      <c r="AJ76" s="33">
        <f>IF($B76="","",ROUND(P76-Z76,2))</f>
        <v>0</v>
      </c>
    </row>
    <row r="77" spans="2:36">
      <c r="B77" s="15">
        <f>IF(B76="","",IF(F76&gt;0.005,B76+1,""))</f>
        <v>0</v>
      </c>
      <c r="C77" s="46">
        <f>IF($B77="","",EDATE('Debt Payoff'!$D$23,$B77-1))</f>
        <v>0</v>
      </c>
      <c r="D77" s="47">
        <f>IF($B77="","",SUM(Q77:Z77))</f>
        <v>0</v>
      </c>
      <c r="E77" s="48">
        <f>IF($B77="","",SUM(G77:P77)-F76)</f>
        <v>0</v>
      </c>
      <c r="F77" s="47">
        <f>IF($B77="","",SUM(AA77:AJ77))</f>
        <v>0</v>
      </c>
      <c r="G77" s="48">
        <f>IF($B77="","",ROUND(N(AA76)*(1+$Q$8/12),2))</f>
        <v>0</v>
      </c>
      <c r="H77" s="48">
        <f>IF($B77="","",ROUND(N(AB76)*(1+$R$8/12),2))</f>
        <v>0</v>
      </c>
      <c r="I77" s="48">
        <f>IF($B77="","",ROUND(N(AC76)*(1+$S$8/12),2))</f>
        <v>0</v>
      </c>
      <c r="J77" s="48">
        <f>IF($B77="","",ROUND(N(AD76)*(1+$T$8/12),2))</f>
        <v>0</v>
      </c>
      <c r="K77" s="48">
        <f>IF($B77="","",ROUND(N(AE76)*(1+$U$8/12),2))</f>
        <v>0</v>
      </c>
      <c r="L77" s="48">
        <f>IF($B77="","",ROUND(N(AF76)*(1+$V$8/12),2))</f>
        <v>0</v>
      </c>
      <c r="M77" s="48">
        <f>IF($B77="","",ROUND(N(AG76)*(1+$W$8/12),2))</f>
        <v>0</v>
      </c>
      <c r="N77" s="48">
        <f>IF($B77="","",ROUND(N(AH76)*(1+$X$8/12),2))</f>
        <v>0</v>
      </c>
      <c r="O77" s="48">
        <f>IF($B77="","",ROUND(N(AI76)*(1+$Y$8/12),2))</f>
        <v>0</v>
      </c>
      <c r="P77" s="48">
        <f>IF($B77="","",ROUND(N(AJ76)*(1+$Z$8/12),2))</f>
        <v>0</v>
      </c>
      <c r="Q77" s="33">
        <f>IF($B77="","",MIN($Q$9,G77)+MIN(MAX(0,'Debt Payoff'!$D$24-0-SUMPRODUCT((G77:P77&lt;$Q$9:$Z$9)*G77:P77+(G77:P77&gt;=$Q$9:$Z$9)*$Q$9:$Z$9)),G77-MIN($Q$9,G77)))</f>
        <v>0</v>
      </c>
      <c r="R77" s="33">
        <f>IF($B77="","",MIN($R$9,H77)+MIN(MAX(0,'Debt Payoff'!$D$24-SUM(Q77:Q77)-SUMPRODUCT((H77:P77&lt;$R$9:$Z$9)*H77:P77+(H77:P77&gt;=$R$9:$Z$9)*$R$9:$Z$9)),H77-MIN($R$9,H77)))</f>
        <v>0</v>
      </c>
      <c r="S77" s="33">
        <f>IF($B77="","",MIN($S$9,I77)+MIN(MAX(0,'Debt Payoff'!$D$24-SUM(Q77:R77)-SUMPRODUCT((I77:P77&lt;$S$9:$Z$9)*I77:P77+(I77:P77&gt;=$S$9:$Z$9)*$S$9:$Z$9)),I77-MIN($S$9,I77)))</f>
        <v>0</v>
      </c>
      <c r="T77" s="33">
        <f>IF($B77="","",MIN($T$9,J77)+MIN(MAX(0,'Debt Payoff'!$D$24-SUM(Q77:S77)-SUMPRODUCT((J77:P77&lt;$T$9:$Z$9)*J77:P77+(J77:P77&gt;=$T$9:$Z$9)*$T$9:$Z$9)),J77-MIN($T$9,J77)))</f>
        <v>0</v>
      </c>
      <c r="U77" s="33">
        <f>IF($B77="","",MIN($U$9,K77)+MIN(MAX(0,'Debt Payoff'!$D$24-SUM(Q77:T77)-SUMPRODUCT((K77:P77&lt;$U$9:$Z$9)*K77:P77+(K77:P77&gt;=$U$9:$Z$9)*$U$9:$Z$9)),K77-MIN($U$9,K77)))</f>
        <v>0</v>
      </c>
      <c r="V77" s="33">
        <f>IF($B77="","",MIN($V$9,L77)+MIN(MAX(0,'Debt Payoff'!$D$24-SUM(Q77:U77)-SUMPRODUCT((L77:P77&lt;$V$9:$Z$9)*L77:P77+(L77:P77&gt;=$V$9:$Z$9)*$V$9:$Z$9)),L77-MIN($V$9,L77)))</f>
        <v>0</v>
      </c>
      <c r="W77" s="33">
        <f>IF($B77="","",MIN($W$9,M77)+MIN(MAX(0,'Debt Payoff'!$D$24-SUM(Q77:V77)-SUMPRODUCT((M77:P77&lt;$W$9:$Z$9)*M77:P77+(M77:P77&gt;=$W$9:$Z$9)*$W$9:$Z$9)),M77-MIN($W$9,M77)))</f>
        <v>0</v>
      </c>
      <c r="X77" s="33">
        <f>IF($B77="","",MIN($X$9,N77)+MIN(MAX(0,'Debt Payoff'!$D$24-SUM(Q77:W77)-SUMPRODUCT((N77:P77&lt;$X$9:$Z$9)*N77:P77+(N77:P77&gt;=$X$9:$Z$9)*$X$9:$Z$9)),N77-MIN($X$9,N77)))</f>
        <v>0</v>
      </c>
      <c r="Y77" s="33">
        <f>IF($B77="","",MIN($Y$9,O77)+MIN(MAX(0,'Debt Payoff'!$D$24-SUM(Q77:X77)-SUMPRODUCT((O77:P77&lt;$Y$9:$Z$9)*O77:P77+(O77:P77&gt;=$Y$9:$Z$9)*$Y$9:$Z$9)),O77-MIN($Y$9,O77)))</f>
        <v>0</v>
      </c>
      <c r="Z77" s="33">
        <f>IF($B77="","",MIN($Z$9,P77)+MIN(MAX(0,'Debt Payoff'!$D$24-SUM(Q77:Y77)-SUMPRODUCT((P77:P77&lt;$Z$9:$Z$9)*P77:P77+(P77:P77&gt;=$Z$9:$Z$9)*$Z$9:$Z$9)),P77-MIN($Z$9,P77)))</f>
        <v>0</v>
      </c>
      <c r="AA77" s="33">
        <f>IF($B77="","",ROUND(G77-Q77,2))</f>
        <v>0</v>
      </c>
      <c r="AB77" s="33">
        <f>IF($B77="","",ROUND(H77-R77,2))</f>
        <v>0</v>
      </c>
      <c r="AC77" s="33">
        <f>IF($B77="","",ROUND(I77-S77,2))</f>
        <v>0</v>
      </c>
      <c r="AD77" s="33">
        <f>IF($B77="","",ROUND(J77-T77,2))</f>
        <v>0</v>
      </c>
      <c r="AE77" s="33">
        <f>IF($B77="","",ROUND(K77-U77,2))</f>
        <v>0</v>
      </c>
      <c r="AF77" s="33">
        <f>IF($B77="","",ROUND(L77-V77,2))</f>
        <v>0</v>
      </c>
      <c r="AG77" s="33">
        <f>IF($B77="","",ROUND(M77-W77,2))</f>
        <v>0</v>
      </c>
      <c r="AH77" s="33">
        <f>IF($B77="","",ROUND(N77-X77,2))</f>
        <v>0</v>
      </c>
      <c r="AI77" s="33">
        <f>IF($B77="","",ROUND(O77-Y77,2))</f>
        <v>0</v>
      </c>
      <c r="AJ77" s="33">
        <f>IF($B77="","",ROUND(P77-Z77,2))</f>
        <v>0</v>
      </c>
    </row>
    <row r="78" spans="2:36">
      <c r="B78" s="15">
        <f>IF(B77="","",IF(F77&gt;0.005,B77+1,""))</f>
        <v>0</v>
      </c>
      <c r="C78" s="46">
        <f>IF($B78="","",EDATE('Debt Payoff'!$D$23,$B78-1))</f>
        <v>0</v>
      </c>
      <c r="D78" s="47">
        <f>IF($B78="","",SUM(Q78:Z78))</f>
        <v>0</v>
      </c>
      <c r="E78" s="48">
        <f>IF($B78="","",SUM(G78:P78)-F77)</f>
        <v>0</v>
      </c>
      <c r="F78" s="47">
        <f>IF($B78="","",SUM(AA78:AJ78))</f>
        <v>0</v>
      </c>
      <c r="G78" s="48">
        <f>IF($B78="","",ROUND(N(AA77)*(1+$Q$8/12),2))</f>
        <v>0</v>
      </c>
      <c r="H78" s="48">
        <f>IF($B78="","",ROUND(N(AB77)*(1+$R$8/12),2))</f>
        <v>0</v>
      </c>
      <c r="I78" s="48">
        <f>IF($B78="","",ROUND(N(AC77)*(1+$S$8/12),2))</f>
        <v>0</v>
      </c>
      <c r="J78" s="48">
        <f>IF($B78="","",ROUND(N(AD77)*(1+$T$8/12),2))</f>
        <v>0</v>
      </c>
      <c r="K78" s="48">
        <f>IF($B78="","",ROUND(N(AE77)*(1+$U$8/12),2))</f>
        <v>0</v>
      </c>
      <c r="L78" s="48">
        <f>IF($B78="","",ROUND(N(AF77)*(1+$V$8/12),2))</f>
        <v>0</v>
      </c>
      <c r="M78" s="48">
        <f>IF($B78="","",ROUND(N(AG77)*(1+$W$8/12),2))</f>
        <v>0</v>
      </c>
      <c r="N78" s="48">
        <f>IF($B78="","",ROUND(N(AH77)*(1+$X$8/12),2))</f>
        <v>0</v>
      </c>
      <c r="O78" s="48">
        <f>IF($B78="","",ROUND(N(AI77)*(1+$Y$8/12),2))</f>
        <v>0</v>
      </c>
      <c r="P78" s="48">
        <f>IF($B78="","",ROUND(N(AJ77)*(1+$Z$8/12),2))</f>
        <v>0</v>
      </c>
      <c r="Q78" s="33">
        <f>IF($B78="","",MIN($Q$9,G78)+MIN(MAX(0,'Debt Payoff'!$D$24-0-SUMPRODUCT((G78:P78&lt;$Q$9:$Z$9)*G78:P78+(G78:P78&gt;=$Q$9:$Z$9)*$Q$9:$Z$9)),G78-MIN($Q$9,G78)))</f>
        <v>0</v>
      </c>
      <c r="R78" s="33">
        <f>IF($B78="","",MIN($R$9,H78)+MIN(MAX(0,'Debt Payoff'!$D$24-SUM(Q78:Q78)-SUMPRODUCT((H78:P78&lt;$R$9:$Z$9)*H78:P78+(H78:P78&gt;=$R$9:$Z$9)*$R$9:$Z$9)),H78-MIN($R$9,H78)))</f>
        <v>0</v>
      </c>
      <c r="S78" s="33">
        <f>IF($B78="","",MIN($S$9,I78)+MIN(MAX(0,'Debt Payoff'!$D$24-SUM(Q78:R78)-SUMPRODUCT((I78:P78&lt;$S$9:$Z$9)*I78:P78+(I78:P78&gt;=$S$9:$Z$9)*$S$9:$Z$9)),I78-MIN($S$9,I78)))</f>
        <v>0</v>
      </c>
      <c r="T78" s="33">
        <f>IF($B78="","",MIN($T$9,J78)+MIN(MAX(0,'Debt Payoff'!$D$24-SUM(Q78:S78)-SUMPRODUCT((J78:P78&lt;$T$9:$Z$9)*J78:P78+(J78:P78&gt;=$T$9:$Z$9)*$T$9:$Z$9)),J78-MIN($T$9,J78)))</f>
        <v>0</v>
      </c>
      <c r="U78" s="33">
        <f>IF($B78="","",MIN($U$9,K78)+MIN(MAX(0,'Debt Payoff'!$D$24-SUM(Q78:T78)-SUMPRODUCT((K78:P78&lt;$U$9:$Z$9)*K78:P78+(K78:P78&gt;=$U$9:$Z$9)*$U$9:$Z$9)),K78-MIN($U$9,K78)))</f>
        <v>0</v>
      </c>
      <c r="V78" s="33">
        <f>IF($B78="","",MIN($V$9,L78)+MIN(MAX(0,'Debt Payoff'!$D$24-SUM(Q78:U78)-SUMPRODUCT((L78:P78&lt;$V$9:$Z$9)*L78:P78+(L78:P78&gt;=$V$9:$Z$9)*$V$9:$Z$9)),L78-MIN($V$9,L78)))</f>
        <v>0</v>
      </c>
      <c r="W78" s="33">
        <f>IF($B78="","",MIN($W$9,M78)+MIN(MAX(0,'Debt Payoff'!$D$24-SUM(Q78:V78)-SUMPRODUCT((M78:P78&lt;$W$9:$Z$9)*M78:P78+(M78:P78&gt;=$W$9:$Z$9)*$W$9:$Z$9)),M78-MIN($W$9,M78)))</f>
        <v>0</v>
      </c>
      <c r="X78" s="33">
        <f>IF($B78="","",MIN($X$9,N78)+MIN(MAX(0,'Debt Payoff'!$D$24-SUM(Q78:W78)-SUMPRODUCT((N78:P78&lt;$X$9:$Z$9)*N78:P78+(N78:P78&gt;=$X$9:$Z$9)*$X$9:$Z$9)),N78-MIN($X$9,N78)))</f>
        <v>0</v>
      </c>
      <c r="Y78" s="33">
        <f>IF($B78="","",MIN($Y$9,O78)+MIN(MAX(0,'Debt Payoff'!$D$24-SUM(Q78:X78)-SUMPRODUCT((O78:P78&lt;$Y$9:$Z$9)*O78:P78+(O78:P78&gt;=$Y$9:$Z$9)*$Y$9:$Z$9)),O78-MIN($Y$9,O78)))</f>
        <v>0</v>
      </c>
      <c r="Z78" s="33">
        <f>IF($B78="","",MIN($Z$9,P78)+MIN(MAX(0,'Debt Payoff'!$D$24-SUM(Q78:Y78)-SUMPRODUCT((P78:P78&lt;$Z$9:$Z$9)*P78:P78+(P78:P78&gt;=$Z$9:$Z$9)*$Z$9:$Z$9)),P78-MIN($Z$9,P78)))</f>
        <v>0</v>
      </c>
      <c r="AA78" s="33">
        <f>IF($B78="","",ROUND(G78-Q78,2))</f>
        <v>0</v>
      </c>
      <c r="AB78" s="33">
        <f>IF($B78="","",ROUND(H78-R78,2))</f>
        <v>0</v>
      </c>
      <c r="AC78" s="33">
        <f>IF($B78="","",ROUND(I78-S78,2))</f>
        <v>0</v>
      </c>
      <c r="AD78" s="33">
        <f>IF($B78="","",ROUND(J78-T78,2))</f>
        <v>0</v>
      </c>
      <c r="AE78" s="33">
        <f>IF($B78="","",ROUND(K78-U78,2))</f>
        <v>0</v>
      </c>
      <c r="AF78" s="33">
        <f>IF($B78="","",ROUND(L78-V78,2))</f>
        <v>0</v>
      </c>
      <c r="AG78" s="33">
        <f>IF($B78="","",ROUND(M78-W78,2))</f>
        <v>0</v>
      </c>
      <c r="AH78" s="33">
        <f>IF($B78="","",ROUND(N78-X78,2))</f>
        <v>0</v>
      </c>
      <c r="AI78" s="33">
        <f>IF($B78="","",ROUND(O78-Y78,2))</f>
        <v>0</v>
      </c>
      <c r="AJ78" s="33">
        <f>IF($B78="","",ROUND(P78-Z78,2))</f>
        <v>0</v>
      </c>
    </row>
    <row r="79" spans="2:36">
      <c r="B79" s="15">
        <f>IF(B78="","",IF(F78&gt;0.005,B78+1,""))</f>
        <v>0</v>
      </c>
      <c r="C79" s="46">
        <f>IF($B79="","",EDATE('Debt Payoff'!$D$23,$B79-1))</f>
        <v>0</v>
      </c>
      <c r="D79" s="47">
        <f>IF($B79="","",SUM(Q79:Z79))</f>
        <v>0</v>
      </c>
      <c r="E79" s="48">
        <f>IF($B79="","",SUM(G79:P79)-F78)</f>
        <v>0</v>
      </c>
      <c r="F79" s="47">
        <f>IF($B79="","",SUM(AA79:AJ79))</f>
        <v>0</v>
      </c>
      <c r="G79" s="48">
        <f>IF($B79="","",ROUND(N(AA78)*(1+$Q$8/12),2))</f>
        <v>0</v>
      </c>
      <c r="H79" s="48">
        <f>IF($B79="","",ROUND(N(AB78)*(1+$R$8/12),2))</f>
        <v>0</v>
      </c>
      <c r="I79" s="48">
        <f>IF($B79="","",ROUND(N(AC78)*(1+$S$8/12),2))</f>
        <v>0</v>
      </c>
      <c r="J79" s="48">
        <f>IF($B79="","",ROUND(N(AD78)*(1+$T$8/12),2))</f>
        <v>0</v>
      </c>
      <c r="K79" s="48">
        <f>IF($B79="","",ROUND(N(AE78)*(1+$U$8/12),2))</f>
        <v>0</v>
      </c>
      <c r="L79" s="48">
        <f>IF($B79="","",ROUND(N(AF78)*(1+$V$8/12),2))</f>
        <v>0</v>
      </c>
      <c r="M79" s="48">
        <f>IF($B79="","",ROUND(N(AG78)*(1+$W$8/12),2))</f>
        <v>0</v>
      </c>
      <c r="N79" s="48">
        <f>IF($B79="","",ROUND(N(AH78)*(1+$X$8/12),2))</f>
        <v>0</v>
      </c>
      <c r="O79" s="48">
        <f>IF($B79="","",ROUND(N(AI78)*(1+$Y$8/12),2))</f>
        <v>0</v>
      </c>
      <c r="P79" s="48">
        <f>IF($B79="","",ROUND(N(AJ78)*(1+$Z$8/12),2))</f>
        <v>0</v>
      </c>
      <c r="Q79" s="33">
        <f>IF($B79="","",MIN($Q$9,G79)+MIN(MAX(0,'Debt Payoff'!$D$24-0-SUMPRODUCT((G79:P79&lt;$Q$9:$Z$9)*G79:P79+(G79:P79&gt;=$Q$9:$Z$9)*$Q$9:$Z$9)),G79-MIN($Q$9,G79)))</f>
        <v>0</v>
      </c>
      <c r="R79" s="33">
        <f>IF($B79="","",MIN($R$9,H79)+MIN(MAX(0,'Debt Payoff'!$D$24-SUM(Q79:Q79)-SUMPRODUCT((H79:P79&lt;$R$9:$Z$9)*H79:P79+(H79:P79&gt;=$R$9:$Z$9)*$R$9:$Z$9)),H79-MIN($R$9,H79)))</f>
        <v>0</v>
      </c>
      <c r="S79" s="33">
        <f>IF($B79="","",MIN($S$9,I79)+MIN(MAX(0,'Debt Payoff'!$D$24-SUM(Q79:R79)-SUMPRODUCT((I79:P79&lt;$S$9:$Z$9)*I79:P79+(I79:P79&gt;=$S$9:$Z$9)*$S$9:$Z$9)),I79-MIN($S$9,I79)))</f>
        <v>0</v>
      </c>
      <c r="T79" s="33">
        <f>IF($B79="","",MIN($T$9,J79)+MIN(MAX(0,'Debt Payoff'!$D$24-SUM(Q79:S79)-SUMPRODUCT((J79:P79&lt;$T$9:$Z$9)*J79:P79+(J79:P79&gt;=$T$9:$Z$9)*$T$9:$Z$9)),J79-MIN($T$9,J79)))</f>
        <v>0</v>
      </c>
      <c r="U79" s="33">
        <f>IF($B79="","",MIN($U$9,K79)+MIN(MAX(0,'Debt Payoff'!$D$24-SUM(Q79:T79)-SUMPRODUCT((K79:P79&lt;$U$9:$Z$9)*K79:P79+(K79:P79&gt;=$U$9:$Z$9)*$U$9:$Z$9)),K79-MIN($U$9,K79)))</f>
        <v>0</v>
      </c>
      <c r="V79" s="33">
        <f>IF($B79="","",MIN($V$9,L79)+MIN(MAX(0,'Debt Payoff'!$D$24-SUM(Q79:U79)-SUMPRODUCT((L79:P79&lt;$V$9:$Z$9)*L79:P79+(L79:P79&gt;=$V$9:$Z$9)*$V$9:$Z$9)),L79-MIN($V$9,L79)))</f>
        <v>0</v>
      </c>
      <c r="W79" s="33">
        <f>IF($B79="","",MIN($W$9,M79)+MIN(MAX(0,'Debt Payoff'!$D$24-SUM(Q79:V79)-SUMPRODUCT((M79:P79&lt;$W$9:$Z$9)*M79:P79+(M79:P79&gt;=$W$9:$Z$9)*$W$9:$Z$9)),M79-MIN($W$9,M79)))</f>
        <v>0</v>
      </c>
      <c r="X79" s="33">
        <f>IF($B79="","",MIN($X$9,N79)+MIN(MAX(0,'Debt Payoff'!$D$24-SUM(Q79:W79)-SUMPRODUCT((N79:P79&lt;$X$9:$Z$9)*N79:P79+(N79:P79&gt;=$X$9:$Z$9)*$X$9:$Z$9)),N79-MIN($X$9,N79)))</f>
        <v>0</v>
      </c>
      <c r="Y79" s="33">
        <f>IF($B79="","",MIN($Y$9,O79)+MIN(MAX(0,'Debt Payoff'!$D$24-SUM(Q79:X79)-SUMPRODUCT((O79:P79&lt;$Y$9:$Z$9)*O79:P79+(O79:P79&gt;=$Y$9:$Z$9)*$Y$9:$Z$9)),O79-MIN($Y$9,O79)))</f>
        <v>0</v>
      </c>
      <c r="Z79" s="33">
        <f>IF($B79="","",MIN($Z$9,P79)+MIN(MAX(0,'Debt Payoff'!$D$24-SUM(Q79:Y79)-SUMPRODUCT((P79:P79&lt;$Z$9:$Z$9)*P79:P79+(P79:P79&gt;=$Z$9:$Z$9)*$Z$9:$Z$9)),P79-MIN($Z$9,P79)))</f>
        <v>0</v>
      </c>
      <c r="AA79" s="33">
        <f>IF($B79="","",ROUND(G79-Q79,2))</f>
        <v>0</v>
      </c>
      <c r="AB79" s="33">
        <f>IF($B79="","",ROUND(H79-R79,2))</f>
        <v>0</v>
      </c>
      <c r="AC79" s="33">
        <f>IF($B79="","",ROUND(I79-S79,2))</f>
        <v>0</v>
      </c>
      <c r="AD79" s="33">
        <f>IF($B79="","",ROUND(J79-T79,2))</f>
        <v>0</v>
      </c>
      <c r="AE79" s="33">
        <f>IF($B79="","",ROUND(K79-U79,2))</f>
        <v>0</v>
      </c>
      <c r="AF79" s="33">
        <f>IF($B79="","",ROUND(L79-V79,2))</f>
        <v>0</v>
      </c>
      <c r="AG79" s="33">
        <f>IF($B79="","",ROUND(M79-W79,2))</f>
        <v>0</v>
      </c>
      <c r="AH79" s="33">
        <f>IF($B79="","",ROUND(N79-X79,2))</f>
        <v>0</v>
      </c>
      <c r="AI79" s="33">
        <f>IF($B79="","",ROUND(O79-Y79,2))</f>
        <v>0</v>
      </c>
      <c r="AJ79" s="33">
        <f>IF($B79="","",ROUND(P79-Z79,2))</f>
        <v>0</v>
      </c>
    </row>
    <row r="80" spans="2:36">
      <c r="B80" s="15">
        <f>IF(B79="","",IF(F79&gt;0.005,B79+1,""))</f>
        <v>0</v>
      </c>
      <c r="C80" s="46">
        <f>IF($B80="","",EDATE('Debt Payoff'!$D$23,$B80-1))</f>
        <v>0</v>
      </c>
      <c r="D80" s="47">
        <f>IF($B80="","",SUM(Q80:Z80))</f>
        <v>0</v>
      </c>
      <c r="E80" s="48">
        <f>IF($B80="","",SUM(G80:P80)-F79)</f>
        <v>0</v>
      </c>
      <c r="F80" s="47">
        <f>IF($B80="","",SUM(AA80:AJ80))</f>
        <v>0</v>
      </c>
      <c r="G80" s="48">
        <f>IF($B80="","",ROUND(N(AA79)*(1+$Q$8/12),2))</f>
        <v>0</v>
      </c>
      <c r="H80" s="48">
        <f>IF($B80="","",ROUND(N(AB79)*(1+$R$8/12),2))</f>
        <v>0</v>
      </c>
      <c r="I80" s="48">
        <f>IF($B80="","",ROUND(N(AC79)*(1+$S$8/12),2))</f>
        <v>0</v>
      </c>
      <c r="J80" s="48">
        <f>IF($B80="","",ROUND(N(AD79)*(1+$T$8/12),2))</f>
        <v>0</v>
      </c>
      <c r="K80" s="48">
        <f>IF($B80="","",ROUND(N(AE79)*(1+$U$8/12),2))</f>
        <v>0</v>
      </c>
      <c r="L80" s="48">
        <f>IF($B80="","",ROUND(N(AF79)*(1+$V$8/12),2))</f>
        <v>0</v>
      </c>
      <c r="M80" s="48">
        <f>IF($B80="","",ROUND(N(AG79)*(1+$W$8/12),2))</f>
        <v>0</v>
      </c>
      <c r="N80" s="48">
        <f>IF($B80="","",ROUND(N(AH79)*(1+$X$8/12),2))</f>
        <v>0</v>
      </c>
      <c r="O80" s="48">
        <f>IF($B80="","",ROUND(N(AI79)*(1+$Y$8/12),2))</f>
        <v>0</v>
      </c>
      <c r="P80" s="48">
        <f>IF($B80="","",ROUND(N(AJ79)*(1+$Z$8/12),2))</f>
        <v>0</v>
      </c>
      <c r="Q80" s="33">
        <f>IF($B80="","",MIN($Q$9,G80)+MIN(MAX(0,'Debt Payoff'!$D$24-0-SUMPRODUCT((G80:P80&lt;$Q$9:$Z$9)*G80:P80+(G80:P80&gt;=$Q$9:$Z$9)*$Q$9:$Z$9)),G80-MIN($Q$9,G80)))</f>
        <v>0</v>
      </c>
      <c r="R80" s="33">
        <f>IF($B80="","",MIN($R$9,H80)+MIN(MAX(0,'Debt Payoff'!$D$24-SUM(Q80:Q80)-SUMPRODUCT((H80:P80&lt;$R$9:$Z$9)*H80:P80+(H80:P80&gt;=$R$9:$Z$9)*$R$9:$Z$9)),H80-MIN($R$9,H80)))</f>
        <v>0</v>
      </c>
      <c r="S80" s="33">
        <f>IF($B80="","",MIN($S$9,I80)+MIN(MAX(0,'Debt Payoff'!$D$24-SUM(Q80:R80)-SUMPRODUCT((I80:P80&lt;$S$9:$Z$9)*I80:P80+(I80:P80&gt;=$S$9:$Z$9)*$S$9:$Z$9)),I80-MIN($S$9,I80)))</f>
        <v>0</v>
      </c>
      <c r="T80" s="33">
        <f>IF($B80="","",MIN($T$9,J80)+MIN(MAX(0,'Debt Payoff'!$D$24-SUM(Q80:S80)-SUMPRODUCT((J80:P80&lt;$T$9:$Z$9)*J80:P80+(J80:P80&gt;=$T$9:$Z$9)*$T$9:$Z$9)),J80-MIN($T$9,J80)))</f>
        <v>0</v>
      </c>
      <c r="U80" s="33">
        <f>IF($B80="","",MIN($U$9,K80)+MIN(MAX(0,'Debt Payoff'!$D$24-SUM(Q80:T80)-SUMPRODUCT((K80:P80&lt;$U$9:$Z$9)*K80:P80+(K80:P80&gt;=$U$9:$Z$9)*$U$9:$Z$9)),K80-MIN($U$9,K80)))</f>
        <v>0</v>
      </c>
      <c r="V80" s="33">
        <f>IF($B80="","",MIN($V$9,L80)+MIN(MAX(0,'Debt Payoff'!$D$24-SUM(Q80:U80)-SUMPRODUCT((L80:P80&lt;$V$9:$Z$9)*L80:P80+(L80:P80&gt;=$V$9:$Z$9)*$V$9:$Z$9)),L80-MIN($V$9,L80)))</f>
        <v>0</v>
      </c>
      <c r="W80" s="33">
        <f>IF($B80="","",MIN($W$9,M80)+MIN(MAX(0,'Debt Payoff'!$D$24-SUM(Q80:V80)-SUMPRODUCT((M80:P80&lt;$W$9:$Z$9)*M80:P80+(M80:P80&gt;=$W$9:$Z$9)*$W$9:$Z$9)),M80-MIN($W$9,M80)))</f>
        <v>0</v>
      </c>
      <c r="X80" s="33">
        <f>IF($B80="","",MIN($X$9,N80)+MIN(MAX(0,'Debt Payoff'!$D$24-SUM(Q80:W80)-SUMPRODUCT((N80:P80&lt;$X$9:$Z$9)*N80:P80+(N80:P80&gt;=$X$9:$Z$9)*$X$9:$Z$9)),N80-MIN($X$9,N80)))</f>
        <v>0</v>
      </c>
      <c r="Y80" s="33">
        <f>IF($B80="","",MIN($Y$9,O80)+MIN(MAX(0,'Debt Payoff'!$D$24-SUM(Q80:X80)-SUMPRODUCT((O80:P80&lt;$Y$9:$Z$9)*O80:P80+(O80:P80&gt;=$Y$9:$Z$9)*$Y$9:$Z$9)),O80-MIN($Y$9,O80)))</f>
        <v>0</v>
      </c>
      <c r="Z80" s="33">
        <f>IF($B80="","",MIN($Z$9,P80)+MIN(MAX(0,'Debt Payoff'!$D$24-SUM(Q80:Y80)-SUMPRODUCT((P80:P80&lt;$Z$9:$Z$9)*P80:P80+(P80:P80&gt;=$Z$9:$Z$9)*$Z$9:$Z$9)),P80-MIN($Z$9,P80)))</f>
        <v>0</v>
      </c>
      <c r="AA80" s="33">
        <f>IF($B80="","",ROUND(G80-Q80,2))</f>
        <v>0</v>
      </c>
      <c r="AB80" s="33">
        <f>IF($B80="","",ROUND(H80-R80,2))</f>
        <v>0</v>
      </c>
      <c r="AC80" s="33">
        <f>IF($B80="","",ROUND(I80-S80,2))</f>
        <v>0</v>
      </c>
      <c r="AD80" s="33">
        <f>IF($B80="","",ROUND(J80-T80,2))</f>
        <v>0</v>
      </c>
      <c r="AE80" s="33">
        <f>IF($B80="","",ROUND(K80-U80,2))</f>
        <v>0</v>
      </c>
      <c r="AF80" s="33">
        <f>IF($B80="","",ROUND(L80-V80,2))</f>
        <v>0</v>
      </c>
      <c r="AG80" s="33">
        <f>IF($B80="","",ROUND(M80-W80,2))</f>
        <v>0</v>
      </c>
      <c r="AH80" s="33">
        <f>IF($B80="","",ROUND(N80-X80,2))</f>
        <v>0</v>
      </c>
      <c r="AI80" s="33">
        <f>IF($B80="","",ROUND(O80-Y80,2))</f>
        <v>0</v>
      </c>
      <c r="AJ80" s="33">
        <f>IF($B80="","",ROUND(P80-Z80,2))</f>
        <v>0</v>
      </c>
    </row>
    <row r="81" spans="2:36">
      <c r="B81" s="15">
        <f>IF(B80="","",IF(F80&gt;0.005,B80+1,""))</f>
        <v>0</v>
      </c>
      <c r="C81" s="46">
        <f>IF($B81="","",EDATE('Debt Payoff'!$D$23,$B81-1))</f>
        <v>0</v>
      </c>
      <c r="D81" s="47">
        <f>IF($B81="","",SUM(Q81:Z81))</f>
        <v>0</v>
      </c>
      <c r="E81" s="48">
        <f>IF($B81="","",SUM(G81:P81)-F80)</f>
        <v>0</v>
      </c>
      <c r="F81" s="47">
        <f>IF($B81="","",SUM(AA81:AJ81))</f>
        <v>0</v>
      </c>
      <c r="G81" s="48">
        <f>IF($B81="","",ROUND(N(AA80)*(1+$Q$8/12),2))</f>
        <v>0</v>
      </c>
      <c r="H81" s="48">
        <f>IF($B81="","",ROUND(N(AB80)*(1+$R$8/12),2))</f>
        <v>0</v>
      </c>
      <c r="I81" s="48">
        <f>IF($B81="","",ROUND(N(AC80)*(1+$S$8/12),2))</f>
        <v>0</v>
      </c>
      <c r="J81" s="48">
        <f>IF($B81="","",ROUND(N(AD80)*(1+$T$8/12),2))</f>
        <v>0</v>
      </c>
      <c r="K81" s="48">
        <f>IF($B81="","",ROUND(N(AE80)*(1+$U$8/12),2))</f>
        <v>0</v>
      </c>
      <c r="L81" s="48">
        <f>IF($B81="","",ROUND(N(AF80)*(1+$V$8/12),2))</f>
        <v>0</v>
      </c>
      <c r="M81" s="48">
        <f>IF($B81="","",ROUND(N(AG80)*(1+$W$8/12),2))</f>
        <v>0</v>
      </c>
      <c r="N81" s="48">
        <f>IF($B81="","",ROUND(N(AH80)*(1+$X$8/12),2))</f>
        <v>0</v>
      </c>
      <c r="O81" s="48">
        <f>IF($B81="","",ROUND(N(AI80)*(1+$Y$8/12),2))</f>
        <v>0</v>
      </c>
      <c r="P81" s="48">
        <f>IF($B81="","",ROUND(N(AJ80)*(1+$Z$8/12),2))</f>
        <v>0</v>
      </c>
      <c r="Q81" s="33">
        <f>IF($B81="","",MIN($Q$9,G81)+MIN(MAX(0,'Debt Payoff'!$D$24-0-SUMPRODUCT((G81:P81&lt;$Q$9:$Z$9)*G81:P81+(G81:P81&gt;=$Q$9:$Z$9)*$Q$9:$Z$9)),G81-MIN($Q$9,G81)))</f>
        <v>0</v>
      </c>
      <c r="R81" s="33">
        <f>IF($B81="","",MIN($R$9,H81)+MIN(MAX(0,'Debt Payoff'!$D$24-SUM(Q81:Q81)-SUMPRODUCT((H81:P81&lt;$R$9:$Z$9)*H81:P81+(H81:P81&gt;=$R$9:$Z$9)*$R$9:$Z$9)),H81-MIN($R$9,H81)))</f>
        <v>0</v>
      </c>
      <c r="S81" s="33">
        <f>IF($B81="","",MIN($S$9,I81)+MIN(MAX(0,'Debt Payoff'!$D$24-SUM(Q81:R81)-SUMPRODUCT((I81:P81&lt;$S$9:$Z$9)*I81:P81+(I81:P81&gt;=$S$9:$Z$9)*$S$9:$Z$9)),I81-MIN($S$9,I81)))</f>
        <v>0</v>
      </c>
      <c r="T81" s="33">
        <f>IF($B81="","",MIN($T$9,J81)+MIN(MAX(0,'Debt Payoff'!$D$24-SUM(Q81:S81)-SUMPRODUCT((J81:P81&lt;$T$9:$Z$9)*J81:P81+(J81:P81&gt;=$T$9:$Z$9)*$T$9:$Z$9)),J81-MIN($T$9,J81)))</f>
        <v>0</v>
      </c>
      <c r="U81" s="33">
        <f>IF($B81="","",MIN($U$9,K81)+MIN(MAX(0,'Debt Payoff'!$D$24-SUM(Q81:T81)-SUMPRODUCT((K81:P81&lt;$U$9:$Z$9)*K81:P81+(K81:P81&gt;=$U$9:$Z$9)*$U$9:$Z$9)),K81-MIN($U$9,K81)))</f>
        <v>0</v>
      </c>
      <c r="V81" s="33">
        <f>IF($B81="","",MIN($V$9,L81)+MIN(MAX(0,'Debt Payoff'!$D$24-SUM(Q81:U81)-SUMPRODUCT((L81:P81&lt;$V$9:$Z$9)*L81:P81+(L81:P81&gt;=$V$9:$Z$9)*$V$9:$Z$9)),L81-MIN($V$9,L81)))</f>
        <v>0</v>
      </c>
      <c r="W81" s="33">
        <f>IF($B81="","",MIN($W$9,M81)+MIN(MAX(0,'Debt Payoff'!$D$24-SUM(Q81:V81)-SUMPRODUCT((M81:P81&lt;$W$9:$Z$9)*M81:P81+(M81:P81&gt;=$W$9:$Z$9)*$W$9:$Z$9)),M81-MIN($W$9,M81)))</f>
        <v>0</v>
      </c>
      <c r="X81" s="33">
        <f>IF($B81="","",MIN($X$9,N81)+MIN(MAX(0,'Debt Payoff'!$D$24-SUM(Q81:W81)-SUMPRODUCT((N81:P81&lt;$X$9:$Z$9)*N81:P81+(N81:P81&gt;=$X$9:$Z$9)*$X$9:$Z$9)),N81-MIN($X$9,N81)))</f>
        <v>0</v>
      </c>
      <c r="Y81" s="33">
        <f>IF($B81="","",MIN($Y$9,O81)+MIN(MAX(0,'Debt Payoff'!$D$24-SUM(Q81:X81)-SUMPRODUCT((O81:P81&lt;$Y$9:$Z$9)*O81:P81+(O81:P81&gt;=$Y$9:$Z$9)*$Y$9:$Z$9)),O81-MIN($Y$9,O81)))</f>
        <v>0</v>
      </c>
      <c r="Z81" s="33">
        <f>IF($B81="","",MIN($Z$9,P81)+MIN(MAX(0,'Debt Payoff'!$D$24-SUM(Q81:Y81)-SUMPRODUCT((P81:P81&lt;$Z$9:$Z$9)*P81:P81+(P81:P81&gt;=$Z$9:$Z$9)*$Z$9:$Z$9)),P81-MIN($Z$9,P81)))</f>
        <v>0</v>
      </c>
      <c r="AA81" s="33">
        <f>IF($B81="","",ROUND(G81-Q81,2))</f>
        <v>0</v>
      </c>
      <c r="AB81" s="33">
        <f>IF($B81="","",ROUND(H81-R81,2))</f>
        <v>0</v>
      </c>
      <c r="AC81" s="33">
        <f>IF($B81="","",ROUND(I81-S81,2))</f>
        <v>0</v>
      </c>
      <c r="AD81" s="33">
        <f>IF($B81="","",ROUND(J81-T81,2))</f>
        <v>0</v>
      </c>
      <c r="AE81" s="33">
        <f>IF($B81="","",ROUND(K81-U81,2))</f>
        <v>0</v>
      </c>
      <c r="AF81" s="33">
        <f>IF($B81="","",ROUND(L81-V81,2))</f>
        <v>0</v>
      </c>
      <c r="AG81" s="33">
        <f>IF($B81="","",ROUND(M81-W81,2))</f>
        <v>0</v>
      </c>
      <c r="AH81" s="33">
        <f>IF($B81="","",ROUND(N81-X81,2))</f>
        <v>0</v>
      </c>
      <c r="AI81" s="33">
        <f>IF($B81="","",ROUND(O81-Y81,2))</f>
        <v>0</v>
      </c>
      <c r="AJ81" s="33">
        <f>IF($B81="","",ROUND(P81-Z81,2))</f>
        <v>0</v>
      </c>
    </row>
    <row r="82" spans="2:36">
      <c r="B82" s="15">
        <f>IF(B81="","",IF(F81&gt;0.005,B81+1,""))</f>
        <v>0</v>
      </c>
      <c r="C82" s="46">
        <f>IF($B82="","",EDATE('Debt Payoff'!$D$23,$B82-1))</f>
        <v>0</v>
      </c>
      <c r="D82" s="47">
        <f>IF($B82="","",SUM(Q82:Z82))</f>
        <v>0</v>
      </c>
      <c r="E82" s="48">
        <f>IF($B82="","",SUM(G82:P82)-F81)</f>
        <v>0</v>
      </c>
      <c r="F82" s="47">
        <f>IF($B82="","",SUM(AA82:AJ82))</f>
        <v>0</v>
      </c>
      <c r="G82" s="48">
        <f>IF($B82="","",ROUND(N(AA81)*(1+$Q$8/12),2))</f>
        <v>0</v>
      </c>
      <c r="H82" s="48">
        <f>IF($B82="","",ROUND(N(AB81)*(1+$R$8/12),2))</f>
        <v>0</v>
      </c>
      <c r="I82" s="48">
        <f>IF($B82="","",ROUND(N(AC81)*(1+$S$8/12),2))</f>
        <v>0</v>
      </c>
      <c r="J82" s="48">
        <f>IF($B82="","",ROUND(N(AD81)*(1+$T$8/12),2))</f>
        <v>0</v>
      </c>
      <c r="K82" s="48">
        <f>IF($B82="","",ROUND(N(AE81)*(1+$U$8/12),2))</f>
        <v>0</v>
      </c>
      <c r="L82" s="48">
        <f>IF($B82="","",ROUND(N(AF81)*(1+$V$8/12),2))</f>
        <v>0</v>
      </c>
      <c r="M82" s="48">
        <f>IF($B82="","",ROUND(N(AG81)*(1+$W$8/12),2))</f>
        <v>0</v>
      </c>
      <c r="N82" s="48">
        <f>IF($B82="","",ROUND(N(AH81)*(1+$X$8/12),2))</f>
        <v>0</v>
      </c>
      <c r="O82" s="48">
        <f>IF($B82="","",ROUND(N(AI81)*(1+$Y$8/12),2))</f>
        <v>0</v>
      </c>
      <c r="P82" s="48">
        <f>IF($B82="","",ROUND(N(AJ81)*(1+$Z$8/12),2))</f>
        <v>0</v>
      </c>
      <c r="Q82" s="33">
        <f>IF($B82="","",MIN($Q$9,G82)+MIN(MAX(0,'Debt Payoff'!$D$24-0-SUMPRODUCT((G82:P82&lt;$Q$9:$Z$9)*G82:P82+(G82:P82&gt;=$Q$9:$Z$9)*$Q$9:$Z$9)),G82-MIN($Q$9,G82)))</f>
        <v>0</v>
      </c>
      <c r="R82" s="33">
        <f>IF($B82="","",MIN($R$9,H82)+MIN(MAX(0,'Debt Payoff'!$D$24-SUM(Q82:Q82)-SUMPRODUCT((H82:P82&lt;$R$9:$Z$9)*H82:P82+(H82:P82&gt;=$R$9:$Z$9)*$R$9:$Z$9)),H82-MIN($R$9,H82)))</f>
        <v>0</v>
      </c>
      <c r="S82" s="33">
        <f>IF($B82="","",MIN($S$9,I82)+MIN(MAX(0,'Debt Payoff'!$D$24-SUM(Q82:R82)-SUMPRODUCT((I82:P82&lt;$S$9:$Z$9)*I82:P82+(I82:P82&gt;=$S$9:$Z$9)*$S$9:$Z$9)),I82-MIN($S$9,I82)))</f>
        <v>0</v>
      </c>
      <c r="T82" s="33">
        <f>IF($B82="","",MIN($T$9,J82)+MIN(MAX(0,'Debt Payoff'!$D$24-SUM(Q82:S82)-SUMPRODUCT((J82:P82&lt;$T$9:$Z$9)*J82:P82+(J82:P82&gt;=$T$9:$Z$9)*$T$9:$Z$9)),J82-MIN($T$9,J82)))</f>
        <v>0</v>
      </c>
      <c r="U82" s="33">
        <f>IF($B82="","",MIN($U$9,K82)+MIN(MAX(0,'Debt Payoff'!$D$24-SUM(Q82:T82)-SUMPRODUCT((K82:P82&lt;$U$9:$Z$9)*K82:P82+(K82:P82&gt;=$U$9:$Z$9)*$U$9:$Z$9)),K82-MIN($U$9,K82)))</f>
        <v>0</v>
      </c>
      <c r="V82" s="33">
        <f>IF($B82="","",MIN($V$9,L82)+MIN(MAX(0,'Debt Payoff'!$D$24-SUM(Q82:U82)-SUMPRODUCT((L82:P82&lt;$V$9:$Z$9)*L82:P82+(L82:P82&gt;=$V$9:$Z$9)*$V$9:$Z$9)),L82-MIN($V$9,L82)))</f>
        <v>0</v>
      </c>
      <c r="W82" s="33">
        <f>IF($B82="","",MIN($W$9,M82)+MIN(MAX(0,'Debt Payoff'!$D$24-SUM(Q82:V82)-SUMPRODUCT((M82:P82&lt;$W$9:$Z$9)*M82:P82+(M82:P82&gt;=$W$9:$Z$9)*$W$9:$Z$9)),M82-MIN($W$9,M82)))</f>
        <v>0</v>
      </c>
      <c r="X82" s="33">
        <f>IF($B82="","",MIN($X$9,N82)+MIN(MAX(0,'Debt Payoff'!$D$24-SUM(Q82:W82)-SUMPRODUCT((N82:P82&lt;$X$9:$Z$9)*N82:P82+(N82:P82&gt;=$X$9:$Z$9)*$X$9:$Z$9)),N82-MIN($X$9,N82)))</f>
        <v>0</v>
      </c>
      <c r="Y82" s="33">
        <f>IF($B82="","",MIN($Y$9,O82)+MIN(MAX(0,'Debt Payoff'!$D$24-SUM(Q82:X82)-SUMPRODUCT((O82:P82&lt;$Y$9:$Z$9)*O82:P82+(O82:P82&gt;=$Y$9:$Z$9)*$Y$9:$Z$9)),O82-MIN($Y$9,O82)))</f>
        <v>0</v>
      </c>
      <c r="Z82" s="33">
        <f>IF($B82="","",MIN($Z$9,P82)+MIN(MAX(0,'Debt Payoff'!$D$24-SUM(Q82:Y82)-SUMPRODUCT((P82:P82&lt;$Z$9:$Z$9)*P82:P82+(P82:P82&gt;=$Z$9:$Z$9)*$Z$9:$Z$9)),P82-MIN($Z$9,P82)))</f>
        <v>0</v>
      </c>
      <c r="AA82" s="33">
        <f>IF($B82="","",ROUND(G82-Q82,2))</f>
        <v>0</v>
      </c>
      <c r="AB82" s="33">
        <f>IF($B82="","",ROUND(H82-R82,2))</f>
        <v>0</v>
      </c>
      <c r="AC82" s="33">
        <f>IF($B82="","",ROUND(I82-S82,2))</f>
        <v>0</v>
      </c>
      <c r="AD82" s="33">
        <f>IF($B82="","",ROUND(J82-T82,2))</f>
        <v>0</v>
      </c>
      <c r="AE82" s="33">
        <f>IF($B82="","",ROUND(K82-U82,2))</f>
        <v>0</v>
      </c>
      <c r="AF82" s="33">
        <f>IF($B82="","",ROUND(L82-V82,2))</f>
        <v>0</v>
      </c>
      <c r="AG82" s="33">
        <f>IF($B82="","",ROUND(M82-W82,2))</f>
        <v>0</v>
      </c>
      <c r="AH82" s="33">
        <f>IF($B82="","",ROUND(N82-X82,2))</f>
        <v>0</v>
      </c>
      <c r="AI82" s="33">
        <f>IF($B82="","",ROUND(O82-Y82,2))</f>
        <v>0</v>
      </c>
      <c r="AJ82" s="33">
        <f>IF($B82="","",ROUND(P82-Z82,2))</f>
        <v>0</v>
      </c>
    </row>
    <row r="83" spans="2:36">
      <c r="B83" s="15">
        <f>IF(B82="","",IF(F82&gt;0.005,B82+1,""))</f>
        <v>0</v>
      </c>
      <c r="C83" s="46">
        <f>IF($B83="","",EDATE('Debt Payoff'!$D$23,$B83-1))</f>
        <v>0</v>
      </c>
      <c r="D83" s="47">
        <f>IF($B83="","",SUM(Q83:Z83))</f>
        <v>0</v>
      </c>
      <c r="E83" s="48">
        <f>IF($B83="","",SUM(G83:P83)-F82)</f>
        <v>0</v>
      </c>
      <c r="F83" s="47">
        <f>IF($B83="","",SUM(AA83:AJ83))</f>
        <v>0</v>
      </c>
      <c r="G83" s="48">
        <f>IF($B83="","",ROUND(N(AA82)*(1+$Q$8/12),2))</f>
        <v>0</v>
      </c>
      <c r="H83" s="48">
        <f>IF($B83="","",ROUND(N(AB82)*(1+$R$8/12),2))</f>
        <v>0</v>
      </c>
      <c r="I83" s="48">
        <f>IF($B83="","",ROUND(N(AC82)*(1+$S$8/12),2))</f>
        <v>0</v>
      </c>
      <c r="J83" s="48">
        <f>IF($B83="","",ROUND(N(AD82)*(1+$T$8/12),2))</f>
        <v>0</v>
      </c>
      <c r="K83" s="48">
        <f>IF($B83="","",ROUND(N(AE82)*(1+$U$8/12),2))</f>
        <v>0</v>
      </c>
      <c r="L83" s="48">
        <f>IF($B83="","",ROUND(N(AF82)*(1+$V$8/12),2))</f>
        <v>0</v>
      </c>
      <c r="M83" s="48">
        <f>IF($B83="","",ROUND(N(AG82)*(1+$W$8/12),2))</f>
        <v>0</v>
      </c>
      <c r="N83" s="48">
        <f>IF($B83="","",ROUND(N(AH82)*(1+$X$8/12),2))</f>
        <v>0</v>
      </c>
      <c r="O83" s="48">
        <f>IF($B83="","",ROUND(N(AI82)*(1+$Y$8/12),2))</f>
        <v>0</v>
      </c>
      <c r="P83" s="48">
        <f>IF($B83="","",ROUND(N(AJ82)*(1+$Z$8/12),2))</f>
        <v>0</v>
      </c>
      <c r="Q83" s="33">
        <f>IF($B83="","",MIN($Q$9,G83)+MIN(MAX(0,'Debt Payoff'!$D$24-0-SUMPRODUCT((G83:P83&lt;$Q$9:$Z$9)*G83:P83+(G83:P83&gt;=$Q$9:$Z$9)*$Q$9:$Z$9)),G83-MIN($Q$9,G83)))</f>
        <v>0</v>
      </c>
      <c r="R83" s="33">
        <f>IF($B83="","",MIN($R$9,H83)+MIN(MAX(0,'Debt Payoff'!$D$24-SUM(Q83:Q83)-SUMPRODUCT((H83:P83&lt;$R$9:$Z$9)*H83:P83+(H83:P83&gt;=$R$9:$Z$9)*$R$9:$Z$9)),H83-MIN($R$9,H83)))</f>
        <v>0</v>
      </c>
      <c r="S83" s="33">
        <f>IF($B83="","",MIN($S$9,I83)+MIN(MAX(0,'Debt Payoff'!$D$24-SUM(Q83:R83)-SUMPRODUCT((I83:P83&lt;$S$9:$Z$9)*I83:P83+(I83:P83&gt;=$S$9:$Z$9)*$S$9:$Z$9)),I83-MIN($S$9,I83)))</f>
        <v>0</v>
      </c>
      <c r="T83" s="33">
        <f>IF($B83="","",MIN($T$9,J83)+MIN(MAX(0,'Debt Payoff'!$D$24-SUM(Q83:S83)-SUMPRODUCT((J83:P83&lt;$T$9:$Z$9)*J83:P83+(J83:P83&gt;=$T$9:$Z$9)*$T$9:$Z$9)),J83-MIN($T$9,J83)))</f>
        <v>0</v>
      </c>
      <c r="U83" s="33">
        <f>IF($B83="","",MIN($U$9,K83)+MIN(MAX(0,'Debt Payoff'!$D$24-SUM(Q83:T83)-SUMPRODUCT((K83:P83&lt;$U$9:$Z$9)*K83:P83+(K83:P83&gt;=$U$9:$Z$9)*$U$9:$Z$9)),K83-MIN($U$9,K83)))</f>
        <v>0</v>
      </c>
      <c r="V83" s="33">
        <f>IF($B83="","",MIN($V$9,L83)+MIN(MAX(0,'Debt Payoff'!$D$24-SUM(Q83:U83)-SUMPRODUCT((L83:P83&lt;$V$9:$Z$9)*L83:P83+(L83:P83&gt;=$V$9:$Z$9)*$V$9:$Z$9)),L83-MIN($V$9,L83)))</f>
        <v>0</v>
      </c>
      <c r="W83" s="33">
        <f>IF($B83="","",MIN($W$9,M83)+MIN(MAX(0,'Debt Payoff'!$D$24-SUM(Q83:V83)-SUMPRODUCT((M83:P83&lt;$W$9:$Z$9)*M83:P83+(M83:P83&gt;=$W$9:$Z$9)*$W$9:$Z$9)),M83-MIN($W$9,M83)))</f>
        <v>0</v>
      </c>
      <c r="X83" s="33">
        <f>IF($B83="","",MIN($X$9,N83)+MIN(MAX(0,'Debt Payoff'!$D$24-SUM(Q83:W83)-SUMPRODUCT((N83:P83&lt;$X$9:$Z$9)*N83:P83+(N83:P83&gt;=$X$9:$Z$9)*$X$9:$Z$9)),N83-MIN($X$9,N83)))</f>
        <v>0</v>
      </c>
      <c r="Y83" s="33">
        <f>IF($B83="","",MIN($Y$9,O83)+MIN(MAX(0,'Debt Payoff'!$D$24-SUM(Q83:X83)-SUMPRODUCT((O83:P83&lt;$Y$9:$Z$9)*O83:P83+(O83:P83&gt;=$Y$9:$Z$9)*$Y$9:$Z$9)),O83-MIN($Y$9,O83)))</f>
        <v>0</v>
      </c>
      <c r="Z83" s="33">
        <f>IF($B83="","",MIN($Z$9,P83)+MIN(MAX(0,'Debt Payoff'!$D$24-SUM(Q83:Y83)-SUMPRODUCT((P83:P83&lt;$Z$9:$Z$9)*P83:P83+(P83:P83&gt;=$Z$9:$Z$9)*$Z$9:$Z$9)),P83-MIN($Z$9,P83)))</f>
        <v>0</v>
      </c>
      <c r="AA83" s="33">
        <f>IF($B83="","",ROUND(G83-Q83,2))</f>
        <v>0</v>
      </c>
      <c r="AB83" s="33">
        <f>IF($B83="","",ROUND(H83-R83,2))</f>
        <v>0</v>
      </c>
      <c r="AC83" s="33">
        <f>IF($B83="","",ROUND(I83-S83,2))</f>
        <v>0</v>
      </c>
      <c r="AD83" s="33">
        <f>IF($B83="","",ROUND(J83-T83,2))</f>
        <v>0</v>
      </c>
      <c r="AE83" s="33">
        <f>IF($B83="","",ROUND(K83-U83,2))</f>
        <v>0</v>
      </c>
      <c r="AF83" s="33">
        <f>IF($B83="","",ROUND(L83-V83,2))</f>
        <v>0</v>
      </c>
      <c r="AG83" s="33">
        <f>IF($B83="","",ROUND(M83-W83,2))</f>
        <v>0</v>
      </c>
      <c r="AH83" s="33">
        <f>IF($B83="","",ROUND(N83-X83,2))</f>
        <v>0</v>
      </c>
      <c r="AI83" s="33">
        <f>IF($B83="","",ROUND(O83-Y83,2))</f>
        <v>0</v>
      </c>
      <c r="AJ83" s="33">
        <f>IF($B83="","",ROUND(P83-Z83,2))</f>
        <v>0</v>
      </c>
    </row>
    <row r="84" spans="2:36">
      <c r="B84" s="15">
        <f>IF(B83="","",IF(F83&gt;0.005,B83+1,""))</f>
        <v>0</v>
      </c>
      <c r="C84" s="46">
        <f>IF($B84="","",EDATE('Debt Payoff'!$D$23,$B84-1))</f>
        <v>0</v>
      </c>
      <c r="D84" s="47">
        <f>IF($B84="","",SUM(Q84:Z84))</f>
        <v>0</v>
      </c>
      <c r="E84" s="48">
        <f>IF($B84="","",SUM(G84:P84)-F83)</f>
        <v>0</v>
      </c>
      <c r="F84" s="47">
        <f>IF($B84="","",SUM(AA84:AJ84))</f>
        <v>0</v>
      </c>
      <c r="G84" s="48">
        <f>IF($B84="","",ROUND(N(AA83)*(1+$Q$8/12),2))</f>
        <v>0</v>
      </c>
      <c r="H84" s="48">
        <f>IF($B84="","",ROUND(N(AB83)*(1+$R$8/12),2))</f>
        <v>0</v>
      </c>
      <c r="I84" s="48">
        <f>IF($B84="","",ROUND(N(AC83)*(1+$S$8/12),2))</f>
        <v>0</v>
      </c>
      <c r="J84" s="48">
        <f>IF($B84="","",ROUND(N(AD83)*(1+$T$8/12),2))</f>
        <v>0</v>
      </c>
      <c r="K84" s="48">
        <f>IF($B84="","",ROUND(N(AE83)*(1+$U$8/12),2))</f>
        <v>0</v>
      </c>
      <c r="L84" s="48">
        <f>IF($B84="","",ROUND(N(AF83)*(1+$V$8/12),2))</f>
        <v>0</v>
      </c>
      <c r="M84" s="48">
        <f>IF($B84="","",ROUND(N(AG83)*(1+$W$8/12),2))</f>
        <v>0</v>
      </c>
      <c r="N84" s="48">
        <f>IF($B84="","",ROUND(N(AH83)*(1+$X$8/12),2))</f>
        <v>0</v>
      </c>
      <c r="O84" s="48">
        <f>IF($B84="","",ROUND(N(AI83)*(1+$Y$8/12),2))</f>
        <v>0</v>
      </c>
      <c r="P84" s="48">
        <f>IF($B84="","",ROUND(N(AJ83)*(1+$Z$8/12),2))</f>
        <v>0</v>
      </c>
      <c r="Q84" s="33">
        <f>IF($B84="","",MIN($Q$9,G84)+MIN(MAX(0,'Debt Payoff'!$D$24-0-SUMPRODUCT((G84:P84&lt;$Q$9:$Z$9)*G84:P84+(G84:P84&gt;=$Q$9:$Z$9)*$Q$9:$Z$9)),G84-MIN($Q$9,G84)))</f>
        <v>0</v>
      </c>
      <c r="R84" s="33">
        <f>IF($B84="","",MIN($R$9,H84)+MIN(MAX(0,'Debt Payoff'!$D$24-SUM(Q84:Q84)-SUMPRODUCT((H84:P84&lt;$R$9:$Z$9)*H84:P84+(H84:P84&gt;=$R$9:$Z$9)*$R$9:$Z$9)),H84-MIN($R$9,H84)))</f>
        <v>0</v>
      </c>
      <c r="S84" s="33">
        <f>IF($B84="","",MIN($S$9,I84)+MIN(MAX(0,'Debt Payoff'!$D$24-SUM(Q84:R84)-SUMPRODUCT((I84:P84&lt;$S$9:$Z$9)*I84:P84+(I84:P84&gt;=$S$9:$Z$9)*$S$9:$Z$9)),I84-MIN($S$9,I84)))</f>
        <v>0</v>
      </c>
      <c r="T84" s="33">
        <f>IF($B84="","",MIN($T$9,J84)+MIN(MAX(0,'Debt Payoff'!$D$24-SUM(Q84:S84)-SUMPRODUCT((J84:P84&lt;$T$9:$Z$9)*J84:P84+(J84:P84&gt;=$T$9:$Z$9)*$T$9:$Z$9)),J84-MIN($T$9,J84)))</f>
        <v>0</v>
      </c>
      <c r="U84" s="33">
        <f>IF($B84="","",MIN($U$9,K84)+MIN(MAX(0,'Debt Payoff'!$D$24-SUM(Q84:T84)-SUMPRODUCT((K84:P84&lt;$U$9:$Z$9)*K84:P84+(K84:P84&gt;=$U$9:$Z$9)*$U$9:$Z$9)),K84-MIN($U$9,K84)))</f>
        <v>0</v>
      </c>
      <c r="V84" s="33">
        <f>IF($B84="","",MIN($V$9,L84)+MIN(MAX(0,'Debt Payoff'!$D$24-SUM(Q84:U84)-SUMPRODUCT((L84:P84&lt;$V$9:$Z$9)*L84:P84+(L84:P84&gt;=$V$9:$Z$9)*$V$9:$Z$9)),L84-MIN($V$9,L84)))</f>
        <v>0</v>
      </c>
      <c r="W84" s="33">
        <f>IF($B84="","",MIN($W$9,M84)+MIN(MAX(0,'Debt Payoff'!$D$24-SUM(Q84:V84)-SUMPRODUCT((M84:P84&lt;$W$9:$Z$9)*M84:P84+(M84:P84&gt;=$W$9:$Z$9)*$W$9:$Z$9)),M84-MIN($W$9,M84)))</f>
        <v>0</v>
      </c>
      <c r="X84" s="33">
        <f>IF($B84="","",MIN($X$9,N84)+MIN(MAX(0,'Debt Payoff'!$D$24-SUM(Q84:W84)-SUMPRODUCT((N84:P84&lt;$X$9:$Z$9)*N84:P84+(N84:P84&gt;=$X$9:$Z$9)*$X$9:$Z$9)),N84-MIN($X$9,N84)))</f>
        <v>0</v>
      </c>
      <c r="Y84" s="33">
        <f>IF($B84="","",MIN($Y$9,O84)+MIN(MAX(0,'Debt Payoff'!$D$24-SUM(Q84:X84)-SUMPRODUCT((O84:P84&lt;$Y$9:$Z$9)*O84:P84+(O84:P84&gt;=$Y$9:$Z$9)*$Y$9:$Z$9)),O84-MIN($Y$9,O84)))</f>
        <v>0</v>
      </c>
      <c r="Z84" s="33">
        <f>IF($B84="","",MIN($Z$9,P84)+MIN(MAX(0,'Debt Payoff'!$D$24-SUM(Q84:Y84)-SUMPRODUCT((P84:P84&lt;$Z$9:$Z$9)*P84:P84+(P84:P84&gt;=$Z$9:$Z$9)*$Z$9:$Z$9)),P84-MIN($Z$9,P84)))</f>
        <v>0</v>
      </c>
      <c r="AA84" s="33">
        <f>IF($B84="","",ROUND(G84-Q84,2))</f>
        <v>0</v>
      </c>
      <c r="AB84" s="33">
        <f>IF($B84="","",ROUND(H84-R84,2))</f>
        <v>0</v>
      </c>
      <c r="AC84" s="33">
        <f>IF($B84="","",ROUND(I84-S84,2))</f>
        <v>0</v>
      </c>
      <c r="AD84" s="33">
        <f>IF($B84="","",ROUND(J84-T84,2))</f>
        <v>0</v>
      </c>
      <c r="AE84" s="33">
        <f>IF($B84="","",ROUND(K84-U84,2))</f>
        <v>0</v>
      </c>
      <c r="AF84" s="33">
        <f>IF($B84="","",ROUND(L84-V84,2))</f>
        <v>0</v>
      </c>
      <c r="AG84" s="33">
        <f>IF($B84="","",ROUND(M84-W84,2))</f>
        <v>0</v>
      </c>
      <c r="AH84" s="33">
        <f>IF($B84="","",ROUND(N84-X84,2))</f>
        <v>0</v>
      </c>
      <c r="AI84" s="33">
        <f>IF($B84="","",ROUND(O84-Y84,2))</f>
        <v>0</v>
      </c>
      <c r="AJ84" s="33">
        <f>IF($B84="","",ROUND(P84-Z84,2))</f>
        <v>0</v>
      </c>
    </row>
    <row r="85" spans="2:36">
      <c r="B85" s="15">
        <f>IF(B84="","",IF(F84&gt;0.005,B84+1,""))</f>
        <v>0</v>
      </c>
      <c r="C85" s="46">
        <f>IF($B85="","",EDATE('Debt Payoff'!$D$23,$B85-1))</f>
        <v>0</v>
      </c>
      <c r="D85" s="47">
        <f>IF($B85="","",SUM(Q85:Z85))</f>
        <v>0</v>
      </c>
      <c r="E85" s="48">
        <f>IF($B85="","",SUM(G85:P85)-F84)</f>
        <v>0</v>
      </c>
      <c r="F85" s="47">
        <f>IF($B85="","",SUM(AA85:AJ85))</f>
        <v>0</v>
      </c>
      <c r="G85" s="48">
        <f>IF($B85="","",ROUND(N(AA84)*(1+$Q$8/12),2))</f>
        <v>0</v>
      </c>
      <c r="H85" s="48">
        <f>IF($B85="","",ROUND(N(AB84)*(1+$R$8/12),2))</f>
        <v>0</v>
      </c>
      <c r="I85" s="48">
        <f>IF($B85="","",ROUND(N(AC84)*(1+$S$8/12),2))</f>
        <v>0</v>
      </c>
      <c r="J85" s="48">
        <f>IF($B85="","",ROUND(N(AD84)*(1+$T$8/12),2))</f>
        <v>0</v>
      </c>
      <c r="K85" s="48">
        <f>IF($B85="","",ROUND(N(AE84)*(1+$U$8/12),2))</f>
        <v>0</v>
      </c>
      <c r="L85" s="48">
        <f>IF($B85="","",ROUND(N(AF84)*(1+$V$8/12),2))</f>
        <v>0</v>
      </c>
      <c r="M85" s="48">
        <f>IF($B85="","",ROUND(N(AG84)*(1+$W$8/12),2))</f>
        <v>0</v>
      </c>
      <c r="N85" s="48">
        <f>IF($B85="","",ROUND(N(AH84)*(1+$X$8/12),2))</f>
        <v>0</v>
      </c>
      <c r="O85" s="48">
        <f>IF($B85="","",ROUND(N(AI84)*(1+$Y$8/12),2))</f>
        <v>0</v>
      </c>
      <c r="P85" s="48">
        <f>IF($B85="","",ROUND(N(AJ84)*(1+$Z$8/12),2))</f>
        <v>0</v>
      </c>
      <c r="Q85" s="33">
        <f>IF($B85="","",MIN($Q$9,G85)+MIN(MAX(0,'Debt Payoff'!$D$24-0-SUMPRODUCT((G85:P85&lt;$Q$9:$Z$9)*G85:P85+(G85:P85&gt;=$Q$9:$Z$9)*$Q$9:$Z$9)),G85-MIN($Q$9,G85)))</f>
        <v>0</v>
      </c>
      <c r="R85" s="33">
        <f>IF($B85="","",MIN($R$9,H85)+MIN(MAX(0,'Debt Payoff'!$D$24-SUM(Q85:Q85)-SUMPRODUCT((H85:P85&lt;$R$9:$Z$9)*H85:P85+(H85:P85&gt;=$R$9:$Z$9)*$R$9:$Z$9)),H85-MIN($R$9,H85)))</f>
        <v>0</v>
      </c>
      <c r="S85" s="33">
        <f>IF($B85="","",MIN($S$9,I85)+MIN(MAX(0,'Debt Payoff'!$D$24-SUM(Q85:R85)-SUMPRODUCT((I85:P85&lt;$S$9:$Z$9)*I85:P85+(I85:P85&gt;=$S$9:$Z$9)*$S$9:$Z$9)),I85-MIN($S$9,I85)))</f>
        <v>0</v>
      </c>
      <c r="T85" s="33">
        <f>IF($B85="","",MIN($T$9,J85)+MIN(MAX(0,'Debt Payoff'!$D$24-SUM(Q85:S85)-SUMPRODUCT((J85:P85&lt;$T$9:$Z$9)*J85:P85+(J85:P85&gt;=$T$9:$Z$9)*$T$9:$Z$9)),J85-MIN($T$9,J85)))</f>
        <v>0</v>
      </c>
      <c r="U85" s="33">
        <f>IF($B85="","",MIN($U$9,K85)+MIN(MAX(0,'Debt Payoff'!$D$24-SUM(Q85:T85)-SUMPRODUCT((K85:P85&lt;$U$9:$Z$9)*K85:P85+(K85:P85&gt;=$U$9:$Z$9)*$U$9:$Z$9)),K85-MIN($U$9,K85)))</f>
        <v>0</v>
      </c>
      <c r="V85" s="33">
        <f>IF($B85="","",MIN($V$9,L85)+MIN(MAX(0,'Debt Payoff'!$D$24-SUM(Q85:U85)-SUMPRODUCT((L85:P85&lt;$V$9:$Z$9)*L85:P85+(L85:P85&gt;=$V$9:$Z$9)*$V$9:$Z$9)),L85-MIN($V$9,L85)))</f>
        <v>0</v>
      </c>
      <c r="W85" s="33">
        <f>IF($B85="","",MIN($W$9,M85)+MIN(MAX(0,'Debt Payoff'!$D$24-SUM(Q85:V85)-SUMPRODUCT((M85:P85&lt;$W$9:$Z$9)*M85:P85+(M85:P85&gt;=$W$9:$Z$9)*$W$9:$Z$9)),M85-MIN($W$9,M85)))</f>
        <v>0</v>
      </c>
      <c r="X85" s="33">
        <f>IF($B85="","",MIN($X$9,N85)+MIN(MAX(0,'Debt Payoff'!$D$24-SUM(Q85:W85)-SUMPRODUCT((N85:P85&lt;$X$9:$Z$9)*N85:P85+(N85:P85&gt;=$X$9:$Z$9)*$X$9:$Z$9)),N85-MIN($X$9,N85)))</f>
        <v>0</v>
      </c>
      <c r="Y85" s="33">
        <f>IF($B85="","",MIN($Y$9,O85)+MIN(MAX(0,'Debt Payoff'!$D$24-SUM(Q85:X85)-SUMPRODUCT((O85:P85&lt;$Y$9:$Z$9)*O85:P85+(O85:P85&gt;=$Y$9:$Z$9)*$Y$9:$Z$9)),O85-MIN($Y$9,O85)))</f>
        <v>0</v>
      </c>
      <c r="Z85" s="33">
        <f>IF($B85="","",MIN($Z$9,P85)+MIN(MAX(0,'Debt Payoff'!$D$24-SUM(Q85:Y85)-SUMPRODUCT((P85:P85&lt;$Z$9:$Z$9)*P85:P85+(P85:P85&gt;=$Z$9:$Z$9)*$Z$9:$Z$9)),P85-MIN($Z$9,P85)))</f>
        <v>0</v>
      </c>
      <c r="AA85" s="33">
        <f>IF($B85="","",ROUND(G85-Q85,2))</f>
        <v>0</v>
      </c>
      <c r="AB85" s="33">
        <f>IF($B85="","",ROUND(H85-R85,2))</f>
        <v>0</v>
      </c>
      <c r="AC85" s="33">
        <f>IF($B85="","",ROUND(I85-S85,2))</f>
        <v>0</v>
      </c>
      <c r="AD85" s="33">
        <f>IF($B85="","",ROUND(J85-T85,2))</f>
        <v>0</v>
      </c>
      <c r="AE85" s="33">
        <f>IF($B85="","",ROUND(K85-U85,2))</f>
        <v>0</v>
      </c>
      <c r="AF85" s="33">
        <f>IF($B85="","",ROUND(L85-V85,2))</f>
        <v>0</v>
      </c>
      <c r="AG85" s="33">
        <f>IF($B85="","",ROUND(M85-W85,2))</f>
        <v>0</v>
      </c>
      <c r="AH85" s="33">
        <f>IF($B85="","",ROUND(N85-X85,2))</f>
        <v>0</v>
      </c>
      <c r="AI85" s="33">
        <f>IF($B85="","",ROUND(O85-Y85,2))</f>
        <v>0</v>
      </c>
      <c r="AJ85" s="33">
        <f>IF($B85="","",ROUND(P85-Z85,2))</f>
        <v>0</v>
      </c>
    </row>
    <row r="86" spans="2:36">
      <c r="B86" s="15">
        <f>IF(B85="","",IF(F85&gt;0.005,B85+1,""))</f>
        <v>0</v>
      </c>
      <c r="C86" s="46">
        <f>IF($B86="","",EDATE('Debt Payoff'!$D$23,$B86-1))</f>
        <v>0</v>
      </c>
      <c r="D86" s="47">
        <f>IF($B86="","",SUM(Q86:Z86))</f>
        <v>0</v>
      </c>
      <c r="E86" s="48">
        <f>IF($B86="","",SUM(G86:P86)-F85)</f>
        <v>0</v>
      </c>
      <c r="F86" s="47">
        <f>IF($B86="","",SUM(AA86:AJ86))</f>
        <v>0</v>
      </c>
      <c r="G86" s="48">
        <f>IF($B86="","",ROUND(N(AA85)*(1+$Q$8/12),2))</f>
        <v>0</v>
      </c>
      <c r="H86" s="48">
        <f>IF($B86="","",ROUND(N(AB85)*(1+$R$8/12),2))</f>
        <v>0</v>
      </c>
      <c r="I86" s="48">
        <f>IF($B86="","",ROUND(N(AC85)*(1+$S$8/12),2))</f>
        <v>0</v>
      </c>
      <c r="J86" s="48">
        <f>IF($B86="","",ROUND(N(AD85)*(1+$T$8/12),2))</f>
        <v>0</v>
      </c>
      <c r="K86" s="48">
        <f>IF($B86="","",ROUND(N(AE85)*(1+$U$8/12),2))</f>
        <v>0</v>
      </c>
      <c r="L86" s="48">
        <f>IF($B86="","",ROUND(N(AF85)*(1+$V$8/12),2))</f>
        <v>0</v>
      </c>
      <c r="M86" s="48">
        <f>IF($B86="","",ROUND(N(AG85)*(1+$W$8/12),2))</f>
        <v>0</v>
      </c>
      <c r="N86" s="48">
        <f>IF($B86="","",ROUND(N(AH85)*(1+$X$8/12),2))</f>
        <v>0</v>
      </c>
      <c r="O86" s="48">
        <f>IF($B86="","",ROUND(N(AI85)*(1+$Y$8/12),2))</f>
        <v>0</v>
      </c>
      <c r="P86" s="48">
        <f>IF($B86="","",ROUND(N(AJ85)*(1+$Z$8/12),2))</f>
        <v>0</v>
      </c>
      <c r="Q86" s="33">
        <f>IF($B86="","",MIN($Q$9,G86)+MIN(MAX(0,'Debt Payoff'!$D$24-0-SUMPRODUCT((G86:P86&lt;$Q$9:$Z$9)*G86:P86+(G86:P86&gt;=$Q$9:$Z$9)*$Q$9:$Z$9)),G86-MIN($Q$9,G86)))</f>
        <v>0</v>
      </c>
      <c r="R86" s="33">
        <f>IF($B86="","",MIN($R$9,H86)+MIN(MAX(0,'Debt Payoff'!$D$24-SUM(Q86:Q86)-SUMPRODUCT((H86:P86&lt;$R$9:$Z$9)*H86:P86+(H86:P86&gt;=$R$9:$Z$9)*$R$9:$Z$9)),H86-MIN($R$9,H86)))</f>
        <v>0</v>
      </c>
      <c r="S86" s="33">
        <f>IF($B86="","",MIN($S$9,I86)+MIN(MAX(0,'Debt Payoff'!$D$24-SUM(Q86:R86)-SUMPRODUCT((I86:P86&lt;$S$9:$Z$9)*I86:P86+(I86:P86&gt;=$S$9:$Z$9)*$S$9:$Z$9)),I86-MIN($S$9,I86)))</f>
        <v>0</v>
      </c>
      <c r="T86" s="33">
        <f>IF($B86="","",MIN($T$9,J86)+MIN(MAX(0,'Debt Payoff'!$D$24-SUM(Q86:S86)-SUMPRODUCT((J86:P86&lt;$T$9:$Z$9)*J86:P86+(J86:P86&gt;=$T$9:$Z$9)*$T$9:$Z$9)),J86-MIN($T$9,J86)))</f>
        <v>0</v>
      </c>
      <c r="U86" s="33">
        <f>IF($B86="","",MIN($U$9,K86)+MIN(MAX(0,'Debt Payoff'!$D$24-SUM(Q86:T86)-SUMPRODUCT((K86:P86&lt;$U$9:$Z$9)*K86:P86+(K86:P86&gt;=$U$9:$Z$9)*$U$9:$Z$9)),K86-MIN($U$9,K86)))</f>
        <v>0</v>
      </c>
      <c r="V86" s="33">
        <f>IF($B86="","",MIN($V$9,L86)+MIN(MAX(0,'Debt Payoff'!$D$24-SUM(Q86:U86)-SUMPRODUCT((L86:P86&lt;$V$9:$Z$9)*L86:P86+(L86:P86&gt;=$V$9:$Z$9)*$V$9:$Z$9)),L86-MIN($V$9,L86)))</f>
        <v>0</v>
      </c>
      <c r="W86" s="33">
        <f>IF($B86="","",MIN($W$9,M86)+MIN(MAX(0,'Debt Payoff'!$D$24-SUM(Q86:V86)-SUMPRODUCT((M86:P86&lt;$W$9:$Z$9)*M86:P86+(M86:P86&gt;=$W$9:$Z$9)*$W$9:$Z$9)),M86-MIN($W$9,M86)))</f>
        <v>0</v>
      </c>
      <c r="X86" s="33">
        <f>IF($B86="","",MIN($X$9,N86)+MIN(MAX(0,'Debt Payoff'!$D$24-SUM(Q86:W86)-SUMPRODUCT((N86:P86&lt;$X$9:$Z$9)*N86:P86+(N86:P86&gt;=$X$9:$Z$9)*$X$9:$Z$9)),N86-MIN($X$9,N86)))</f>
        <v>0</v>
      </c>
      <c r="Y86" s="33">
        <f>IF($B86="","",MIN($Y$9,O86)+MIN(MAX(0,'Debt Payoff'!$D$24-SUM(Q86:X86)-SUMPRODUCT((O86:P86&lt;$Y$9:$Z$9)*O86:P86+(O86:P86&gt;=$Y$9:$Z$9)*$Y$9:$Z$9)),O86-MIN($Y$9,O86)))</f>
        <v>0</v>
      </c>
      <c r="Z86" s="33">
        <f>IF($B86="","",MIN($Z$9,P86)+MIN(MAX(0,'Debt Payoff'!$D$24-SUM(Q86:Y86)-SUMPRODUCT((P86:P86&lt;$Z$9:$Z$9)*P86:P86+(P86:P86&gt;=$Z$9:$Z$9)*$Z$9:$Z$9)),P86-MIN($Z$9,P86)))</f>
        <v>0</v>
      </c>
      <c r="AA86" s="33">
        <f>IF($B86="","",ROUND(G86-Q86,2))</f>
        <v>0</v>
      </c>
      <c r="AB86" s="33">
        <f>IF($B86="","",ROUND(H86-R86,2))</f>
        <v>0</v>
      </c>
      <c r="AC86" s="33">
        <f>IF($B86="","",ROUND(I86-S86,2))</f>
        <v>0</v>
      </c>
      <c r="AD86" s="33">
        <f>IF($B86="","",ROUND(J86-T86,2))</f>
        <v>0</v>
      </c>
      <c r="AE86" s="33">
        <f>IF($B86="","",ROUND(K86-U86,2))</f>
        <v>0</v>
      </c>
      <c r="AF86" s="33">
        <f>IF($B86="","",ROUND(L86-V86,2))</f>
        <v>0</v>
      </c>
      <c r="AG86" s="33">
        <f>IF($B86="","",ROUND(M86-W86,2))</f>
        <v>0</v>
      </c>
      <c r="AH86" s="33">
        <f>IF($B86="","",ROUND(N86-X86,2))</f>
        <v>0</v>
      </c>
      <c r="AI86" s="33">
        <f>IF($B86="","",ROUND(O86-Y86,2))</f>
        <v>0</v>
      </c>
      <c r="AJ86" s="33">
        <f>IF($B86="","",ROUND(P86-Z86,2))</f>
        <v>0</v>
      </c>
    </row>
    <row r="87" spans="2:36">
      <c r="B87" s="15">
        <f>IF(B86="","",IF(F86&gt;0.005,B86+1,""))</f>
        <v>0</v>
      </c>
      <c r="C87" s="46">
        <f>IF($B87="","",EDATE('Debt Payoff'!$D$23,$B87-1))</f>
        <v>0</v>
      </c>
      <c r="D87" s="47">
        <f>IF($B87="","",SUM(Q87:Z87))</f>
        <v>0</v>
      </c>
      <c r="E87" s="48">
        <f>IF($B87="","",SUM(G87:P87)-F86)</f>
        <v>0</v>
      </c>
      <c r="F87" s="47">
        <f>IF($B87="","",SUM(AA87:AJ87))</f>
        <v>0</v>
      </c>
      <c r="G87" s="48">
        <f>IF($B87="","",ROUND(N(AA86)*(1+$Q$8/12),2))</f>
        <v>0</v>
      </c>
      <c r="H87" s="48">
        <f>IF($B87="","",ROUND(N(AB86)*(1+$R$8/12),2))</f>
        <v>0</v>
      </c>
      <c r="I87" s="48">
        <f>IF($B87="","",ROUND(N(AC86)*(1+$S$8/12),2))</f>
        <v>0</v>
      </c>
      <c r="J87" s="48">
        <f>IF($B87="","",ROUND(N(AD86)*(1+$T$8/12),2))</f>
        <v>0</v>
      </c>
      <c r="K87" s="48">
        <f>IF($B87="","",ROUND(N(AE86)*(1+$U$8/12),2))</f>
        <v>0</v>
      </c>
      <c r="L87" s="48">
        <f>IF($B87="","",ROUND(N(AF86)*(1+$V$8/12),2))</f>
        <v>0</v>
      </c>
      <c r="M87" s="48">
        <f>IF($B87="","",ROUND(N(AG86)*(1+$W$8/12),2))</f>
        <v>0</v>
      </c>
      <c r="N87" s="48">
        <f>IF($B87="","",ROUND(N(AH86)*(1+$X$8/12),2))</f>
        <v>0</v>
      </c>
      <c r="O87" s="48">
        <f>IF($B87="","",ROUND(N(AI86)*(1+$Y$8/12),2))</f>
        <v>0</v>
      </c>
      <c r="P87" s="48">
        <f>IF($B87="","",ROUND(N(AJ86)*(1+$Z$8/12),2))</f>
        <v>0</v>
      </c>
      <c r="Q87" s="33">
        <f>IF($B87="","",MIN($Q$9,G87)+MIN(MAX(0,'Debt Payoff'!$D$24-0-SUMPRODUCT((G87:P87&lt;$Q$9:$Z$9)*G87:P87+(G87:P87&gt;=$Q$9:$Z$9)*$Q$9:$Z$9)),G87-MIN($Q$9,G87)))</f>
        <v>0</v>
      </c>
      <c r="R87" s="33">
        <f>IF($B87="","",MIN($R$9,H87)+MIN(MAX(0,'Debt Payoff'!$D$24-SUM(Q87:Q87)-SUMPRODUCT((H87:P87&lt;$R$9:$Z$9)*H87:P87+(H87:P87&gt;=$R$9:$Z$9)*$R$9:$Z$9)),H87-MIN($R$9,H87)))</f>
        <v>0</v>
      </c>
      <c r="S87" s="33">
        <f>IF($B87="","",MIN($S$9,I87)+MIN(MAX(0,'Debt Payoff'!$D$24-SUM(Q87:R87)-SUMPRODUCT((I87:P87&lt;$S$9:$Z$9)*I87:P87+(I87:P87&gt;=$S$9:$Z$9)*$S$9:$Z$9)),I87-MIN($S$9,I87)))</f>
        <v>0</v>
      </c>
      <c r="T87" s="33">
        <f>IF($B87="","",MIN($T$9,J87)+MIN(MAX(0,'Debt Payoff'!$D$24-SUM(Q87:S87)-SUMPRODUCT((J87:P87&lt;$T$9:$Z$9)*J87:P87+(J87:P87&gt;=$T$9:$Z$9)*$T$9:$Z$9)),J87-MIN($T$9,J87)))</f>
        <v>0</v>
      </c>
      <c r="U87" s="33">
        <f>IF($B87="","",MIN($U$9,K87)+MIN(MAX(0,'Debt Payoff'!$D$24-SUM(Q87:T87)-SUMPRODUCT((K87:P87&lt;$U$9:$Z$9)*K87:P87+(K87:P87&gt;=$U$9:$Z$9)*$U$9:$Z$9)),K87-MIN($U$9,K87)))</f>
        <v>0</v>
      </c>
      <c r="V87" s="33">
        <f>IF($B87="","",MIN($V$9,L87)+MIN(MAX(0,'Debt Payoff'!$D$24-SUM(Q87:U87)-SUMPRODUCT((L87:P87&lt;$V$9:$Z$9)*L87:P87+(L87:P87&gt;=$V$9:$Z$9)*$V$9:$Z$9)),L87-MIN($V$9,L87)))</f>
        <v>0</v>
      </c>
      <c r="W87" s="33">
        <f>IF($B87="","",MIN($W$9,M87)+MIN(MAX(0,'Debt Payoff'!$D$24-SUM(Q87:V87)-SUMPRODUCT((M87:P87&lt;$W$9:$Z$9)*M87:P87+(M87:P87&gt;=$W$9:$Z$9)*$W$9:$Z$9)),M87-MIN($W$9,M87)))</f>
        <v>0</v>
      </c>
      <c r="X87" s="33">
        <f>IF($B87="","",MIN($X$9,N87)+MIN(MAX(0,'Debt Payoff'!$D$24-SUM(Q87:W87)-SUMPRODUCT((N87:P87&lt;$X$9:$Z$9)*N87:P87+(N87:P87&gt;=$X$9:$Z$9)*$X$9:$Z$9)),N87-MIN($X$9,N87)))</f>
        <v>0</v>
      </c>
      <c r="Y87" s="33">
        <f>IF($B87="","",MIN($Y$9,O87)+MIN(MAX(0,'Debt Payoff'!$D$24-SUM(Q87:X87)-SUMPRODUCT((O87:P87&lt;$Y$9:$Z$9)*O87:P87+(O87:P87&gt;=$Y$9:$Z$9)*$Y$9:$Z$9)),O87-MIN($Y$9,O87)))</f>
        <v>0</v>
      </c>
      <c r="Z87" s="33">
        <f>IF($B87="","",MIN($Z$9,P87)+MIN(MAX(0,'Debt Payoff'!$D$24-SUM(Q87:Y87)-SUMPRODUCT((P87:P87&lt;$Z$9:$Z$9)*P87:P87+(P87:P87&gt;=$Z$9:$Z$9)*$Z$9:$Z$9)),P87-MIN($Z$9,P87)))</f>
        <v>0</v>
      </c>
      <c r="AA87" s="33">
        <f>IF($B87="","",ROUND(G87-Q87,2))</f>
        <v>0</v>
      </c>
      <c r="AB87" s="33">
        <f>IF($B87="","",ROUND(H87-R87,2))</f>
        <v>0</v>
      </c>
      <c r="AC87" s="33">
        <f>IF($B87="","",ROUND(I87-S87,2))</f>
        <v>0</v>
      </c>
      <c r="AD87" s="33">
        <f>IF($B87="","",ROUND(J87-T87,2))</f>
        <v>0</v>
      </c>
      <c r="AE87" s="33">
        <f>IF($B87="","",ROUND(K87-U87,2))</f>
        <v>0</v>
      </c>
      <c r="AF87" s="33">
        <f>IF($B87="","",ROUND(L87-V87,2))</f>
        <v>0</v>
      </c>
      <c r="AG87" s="33">
        <f>IF($B87="","",ROUND(M87-W87,2))</f>
        <v>0</v>
      </c>
      <c r="AH87" s="33">
        <f>IF($B87="","",ROUND(N87-X87,2))</f>
        <v>0</v>
      </c>
      <c r="AI87" s="33">
        <f>IF($B87="","",ROUND(O87-Y87,2))</f>
        <v>0</v>
      </c>
      <c r="AJ87" s="33">
        <f>IF($B87="","",ROUND(P87-Z87,2))</f>
        <v>0</v>
      </c>
    </row>
    <row r="88" spans="2:36">
      <c r="B88" s="15">
        <f>IF(B87="","",IF(F87&gt;0.005,B87+1,""))</f>
        <v>0</v>
      </c>
      <c r="C88" s="46">
        <f>IF($B88="","",EDATE('Debt Payoff'!$D$23,$B88-1))</f>
        <v>0</v>
      </c>
      <c r="D88" s="47">
        <f>IF($B88="","",SUM(Q88:Z88))</f>
        <v>0</v>
      </c>
      <c r="E88" s="48">
        <f>IF($B88="","",SUM(G88:P88)-F87)</f>
        <v>0</v>
      </c>
      <c r="F88" s="47">
        <f>IF($B88="","",SUM(AA88:AJ88))</f>
        <v>0</v>
      </c>
      <c r="G88" s="48">
        <f>IF($B88="","",ROUND(N(AA87)*(1+$Q$8/12),2))</f>
        <v>0</v>
      </c>
      <c r="H88" s="48">
        <f>IF($B88="","",ROUND(N(AB87)*(1+$R$8/12),2))</f>
        <v>0</v>
      </c>
      <c r="I88" s="48">
        <f>IF($B88="","",ROUND(N(AC87)*(1+$S$8/12),2))</f>
        <v>0</v>
      </c>
      <c r="J88" s="48">
        <f>IF($B88="","",ROUND(N(AD87)*(1+$T$8/12),2))</f>
        <v>0</v>
      </c>
      <c r="K88" s="48">
        <f>IF($B88="","",ROUND(N(AE87)*(1+$U$8/12),2))</f>
        <v>0</v>
      </c>
      <c r="L88" s="48">
        <f>IF($B88="","",ROUND(N(AF87)*(1+$V$8/12),2))</f>
        <v>0</v>
      </c>
      <c r="M88" s="48">
        <f>IF($B88="","",ROUND(N(AG87)*(1+$W$8/12),2))</f>
        <v>0</v>
      </c>
      <c r="N88" s="48">
        <f>IF($B88="","",ROUND(N(AH87)*(1+$X$8/12),2))</f>
        <v>0</v>
      </c>
      <c r="O88" s="48">
        <f>IF($B88="","",ROUND(N(AI87)*(1+$Y$8/12),2))</f>
        <v>0</v>
      </c>
      <c r="P88" s="48">
        <f>IF($B88="","",ROUND(N(AJ87)*(1+$Z$8/12),2))</f>
        <v>0</v>
      </c>
      <c r="Q88" s="33">
        <f>IF($B88="","",MIN($Q$9,G88)+MIN(MAX(0,'Debt Payoff'!$D$24-0-SUMPRODUCT((G88:P88&lt;$Q$9:$Z$9)*G88:P88+(G88:P88&gt;=$Q$9:$Z$9)*$Q$9:$Z$9)),G88-MIN($Q$9,G88)))</f>
        <v>0</v>
      </c>
      <c r="R88" s="33">
        <f>IF($B88="","",MIN($R$9,H88)+MIN(MAX(0,'Debt Payoff'!$D$24-SUM(Q88:Q88)-SUMPRODUCT((H88:P88&lt;$R$9:$Z$9)*H88:P88+(H88:P88&gt;=$R$9:$Z$9)*$R$9:$Z$9)),H88-MIN($R$9,H88)))</f>
        <v>0</v>
      </c>
      <c r="S88" s="33">
        <f>IF($B88="","",MIN($S$9,I88)+MIN(MAX(0,'Debt Payoff'!$D$24-SUM(Q88:R88)-SUMPRODUCT((I88:P88&lt;$S$9:$Z$9)*I88:P88+(I88:P88&gt;=$S$9:$Z$9)*$S$9:$Z$9)),I88-MIN($S$9,I88)))</f>
        <v>0</v>
      </c>
      <c r="T88" s="33">
        <f>IF($B88="","",MIN($T$9,J88)+MIN(MAX(0,'Debt Payoff'!$D$24-SUM(Q88:S88)-SUMPRODUCT((J88:P88&lt;$T$9:$Z$9)*J88:P88+(J88:P88&gt;=$T$9:$Z$9)*$T$9:$Z$9)),J88-MIN($T$9,J88)))</f>
        <v>0</v>
      </c>
      <c r="U88" s="33">
        <f>IF($B88="","",MIN($U$9,K88)+MIN(MAX(0,'Debt Payoff'!$D$24-SUM(Q88:T88)-SUMPRODUCT((K88:P88&lt;$U$9:$Z$9)*K88:P88+(K88:P88&gt;=$U$9:$Z$9)*$U$9:$Z$9)),K88-MIN($U$9,K88)))</f>
        <v>0</v>
      </c>
      <c r="V88" s="33">
        <f>IF($B88="","",MIN($V$9,L88)+MIN(MAX(0,'Debt Payoff'!$D$24-SUM(Q88:U88)-SUMPRODUCT((L88:P88&lt;$V$9:$Z$9)*L88:P88+(L88:P88&gt;=$V$9:$Z$9)*$V$9:$Z$9)),L88-MIN($V$9,L88)))</f>
        <v>0</v>
      </c>
      <c r="W88" s="33">
        <f>IF($B88="","",MIN($W$9,M88)+MIN(MAX(0,'Debt Payoff'!$D$24-SUM(Q88:V88)-SUMPRODUCT((M88:P88&lt;$W$9:$Z$9)*M88:P88+(M88:P88&gt;=$W$9:$Z$9)*$W$9:$Z$9)),M88-MIN($W$9,M88)))</f>
        <v>0</v>
      </c>
      <c r="X88" s="33">
        <f>IF($B88="","",MIN($X$9,N88)+MIN(MAX(0,'Debt Payoff'!$D$24-SUM(Q88:W88)-SUMPRODUCT((N88:P88&lt;$X$9:$Z$9)*N88:P88+(N88:P88&gt;=$X$9:$Z$9)*$X$9:$Z$9)),N88-MIN($X$9,N88)))</f>
        <v>0</v>
      </c>
      <c r="Y88" s="33">
        <f>IF($B88="","",MIN($Y$9,O88)+MIN(MAX(0,'Debt Payoff'!$D$24-SUM(Q88:X88)-SUMPRODUCT((O88:P88&lt;$Y$9:$Z$9)*O88:P88+(O88:P88&gt;=$Y$9:$Z$9)*$Y$9:$Z$9)),O88-MIN($Y$9,O88)))</f>
        <v>0</v>
      </c>
      <c r="Z88" s="33">
        <f>IF($B88="","",MIN($Z$9,P88)+MIN(MAX(0,'Debt Payoff'!$D$24-SUM(Q88:Y88)-SUMPRODUCT((P88:P88&lt;$Z$9:$Z$9)*P88:P88+(P88:P88&gt;=$Z$9:$Z$9)*$Z$9:$Z$9)),P88-MIN($Z$9,P88)))</f>
        <v>0</v>
      </c>
      <c r="AA88" s="33">
        <f>IF($B88="","",ROUND(G88-Q88,2))</f>
        <v>0</v>
      </c>
      <c r="AB88" s="33">
        <f>IF($B88="","",ROUND(H88-R88,2))</f>
        <v>0</v>
      </c>
      <c r="AC88" s="33">
        <f>IF($B88="","",ROUND(I88-S88,2))</f>
        <v>0</v>
      </c>
      <c r="AD88" s="33">
        <f>IF($B88="","",ROUND(J88-T88,2))</f>
        <v>0</v>
      </c>
      <c r="AE88" s="33">
        <f>IF($B88="","",ROUND(K88-U88,2))</f>
        <v>0</v>
      </c>
      <c r="AF88" s="33">
        <f>IF($B88="","",ROUND(L88-V88,2))</f>
        <v>0</v>
      </c>
      <c r="AG88" s="33">
        <f>IF($B88="","",ROUND(M88-W88,2))</f>
        <v>0</v>
      </c>
      <c r="AH88" s="33">
        <f>IF($B88="","",ROUND(N88-X88,2))</f>
        <v>0</v>
      </c>
      <c r="AI88" s="33">
        <f>IF($B88="","",ROUND(O88-Y88,2))</f>
        <v>0</v>
      </c>
      <c r="AJ88" s="33">
        <f>IF($B88="","",ROUND(P88-Z88,2))</f>
        <v>0</v>
      </c>
    </row>
    <row r="89" spans="2:36">
      <c r="B89" s="15">
        <f>IF(B88="","",IF(F88&gt;0.005,B88+1,""))</f>
        <v>0</v>
      </c>
      <c r="C89" s="46">
        <f>IF($B89="","",EDATE('Debt Payoff'!$D$23,$B89-1))</f>
        <v>0</v>
      </c>
      <c r="D89" s="47">
        <f>IF($B89="","",SUM(Q89:Z89))</f>
        <v>0</v>
      </c>
      <c r="E89" s="48">
        <f>IF($B89="","",SUM(G89:P89)-F88)</f>
        <v>0</v>
      </c>
      <c r="F89" s="47">
        <f>IF($B89="","",SUM(AA89:AJ89))</f>
        <v>0</v>
      </c>
      <c r="G89" s="48">
        <f>IF($B89="","",ROUND(N(AA88)*(1+$Q$8/12),2))</f>
        <v>0</v>
      </c>
      <c r="H89" s="48">
        <f>IF($B89="","",ROUND(N(AB88)*(1+$R$8/12),2))</f>
        <v>0</v>
      </c>
      <c r="I89" s="48">
        <f>IF($B89="","",ROUND(N(AC88)*(1+$S$8/12),2))</f>
        <v>0</v>
      </c>
      <c r="J89" s="48">
        <f>IF($B89="","",ROUND(N(AD88)*(1+$T$8/12),2))</f>
        <v>0</v>
      </c>
      <c r="K89" s="48">
        <f>IF($B89="","",ROUND(N(AE88)*(1+$U$8/12),2))</f>
        <v>0</v>
      </c>
      <c r="L89" s="48">
        <f>IF($B89="","",ROUND(N(AF88)*(1+$V$8/12),2))</f>
        <v>0</v>
      </c>
      <c r="M89" s="48">
        <f>IF($B89="","",ROUND(N(AG88)*(1+$W$8/12),2))</f>
        <v>0</v>
      </c>
      <c r="N89" s="48">
        <f>IF($B89="","",ROUND(N(AH88)*(1+$X$8/12),2))</f>
        <v>0</v>
      </c>
      <c r="O89" s="48">
        <f>IF($B89="","",ROUND(N(AI88)*(1+$Y$8/12),2))</f>
        <v>0</v>
      </c>
      <c r="P89" s="48">
        <f>IF($B89="","",ROUND(N(AJ88)*(1+$Z$8/12),2))</f>
        <v>0</v>
      </c>
      <c r="Q89" s="33">
        <f>IF($B89="","",MIN($Q$9,G89)+MIN(MAX(0,'Debt Payoff'!$D$24-0-SUMPRODUCT((G89:P89&lt;$Q$9:$Z$9)*G89:P89+(G89:P89&gt;=$Q$9:$Z$9)*$Q$9:$Z$9)),G89-MIN($Q$9,G89)))</f>
        <v>0</v>
      </c>
      <c r="R89" s="33">
        <f>IF($B89="","",MIN($R$9,H89)+MIN(MAX(0,'Debt Payoff'!$D$24-SUM(Q89:Q89)-SUMPRODUCT((H89:P89&lt;$R$9:$Z$9)*H89:P89+(H89:P89&gt;=$R$9:$Z$9)*$R$9:$Z$9)),H89-MIN($R$9,H89)))</f>
        <v>0</v>
      </c>
      <c r="S89" s="33">
        <f>IF($B89="","",MIN($S$9,I89)+MIN(MAX(0,'Debt Payoff'!$D$24-SUM(Q89:R89)-SUMPRODUCT((I89:P89&lt;$S$9:$Z$9)*I89:P89+(I89:P89&gt;=$S$9:$Z$9)*$S$9:$Z$9)),I89-MIN($S$9,I89)))</f>
        <v>0</v>
      </c>
      <c r="T89" s="33">
        <f>IF($B89="","",MIN($T$9,J89)+MIN(MAX(0,'Debt Payoff'!$D$24-SUM(Q89:S89)-SUMPRODUCT((J89:P89&lt;$T$9:$Z$9)*J89:P89+(J89:P89&gt;=$T$9:$Z$9)*$T$9:$Z$9)),J89-MIN($T$9,J89)))</f>
        <v>0</v>
      </c>
      <c r="U89" s="33">
        <f>IF($B89="","",MIN($U$9,K89)+MIN(MAX(0,'Debt Payoff'!$D$24-SUM(Q89:T89)-SUMPRODUCT((K89:P89&lt;$U$9:$Z$9)*K89:P89+(K89:P89&gt;=$U$9:$Z$9)*$U$9:$Z$9)),K89-MIN($U$9,K89)))</f>
        <v>0</v>
      </c>
      <c r="V89" s="33">
        <f>IF($B89="","",MIN($V$9,L89)+MIN(MAX(0,'Debt Payoff'!$D$24-SUM(Q89:U89)-SUMPRODUCT((L89:P89&lt;$V$9:$Z$9)*L89:P89+(L89:P89&gt;=$V$9:$Z$9)*$V$9:$Z$9)),L89-MIN($V$9,L89)))</f>
        <v>0</v>
      </c>
      <c r="W89" s="33">
        <f>IF($B89="","",MIN($W$9,M89)+MIN(MAX(0,'Debt Payoff'!$D$24-SUM(Q89:V89)-SUMPRODUCT((M89:P89&lt;$W$9:$Z$9)*M89:P89+(M89:P89&gt;=$W$9:$Z$9)*$W$9:$Z$9)),M89-MIN($W$9,M89)))</f>
        <v>0</v>
      </c>
      <c r="X89" s="33">
        <f>IF($B89="","",MIN($X$9,N89)+MIN(MAX(0,'Debt Payoff'!$D$24-SUM(Q89:W89)-SUMPRODUCT((N89:P89&lt;$X$9:$Z$9)*N89:P89+(N89:P89&gt;=$X$9:$Z$9)*$X$9:$Z$9)),N89-MIN($X$9,N89)))</f>
        <v>0</v>
      </c>
      <c r="Y89" s="33">
        <f>IF($B89="","",MIN($Y$9,O89)+MIN(MAX(0,'Debt Payoff'!$D$24-SUM(Q89:X89)-SUMPRODUCT((O89:P89&lt;$Y$9:$Z$9)*O89:P89+(O89:P89&gt;=$Y$9:$Z$9)*$Y$9:$Z$9)),O89-MIN($Y$9,O89)))</f>
        <v>0</v>
      </c>
      <c r="Z89" s="33">
        <f>IF($B89="","",MIN($Z$9,P89)+MIN(MAX(0,'Debt Payoff'!$D$24-SUM(Q89:Y89)-SUMPRODUCT((P89:P89&lt;$Z$9:$Z$9)*P89:P89+(P89:P89&gt;=$Z$9:$Z$9)*$Z$9:$Z$9)),P89-MIN($Z$9,P89)))</f>
        <v>0</v>
      </c>
      <c r="AA89" s="33">
        <f>IF($B89="","",ROUND(G89-Q89,2))</f>
        <v>0</v>
      </c>
      <c r="AB89" s="33">
        <f>IF($B89="","",ROUND(H89-R89,2))</f>
        <v>0</v>
      </c>
      <c r="AC89" s="33">
        <f>IF($B89="","",ROUND(I89-S89,2))</f>
        <v>0</v>
      </c>
      <c r="AD89" s="33">
        <f>IF($B89="","",ROUND(J89-T89,2))</f>
        <v>0</v>
      </c>
      <c r="AE89" s="33">
        <f>IF($B89="","",ROUND(K89-U89,2))</f>
        <v>0</v>
      </c>
      <c r="AF89" s="33">
        <f>IF($B89="","",ROUND(L89-V89,2))</f>
        <v>0</v>
      </c>
      <c r="AG89" s="33">
        <f>IF($B89="","",ROUND(M89-W89,2))</f>
        <v>0</v>
      </c>
      <c r="AH89" s="33">
        <f>IF($B89="","",ROUND(N89-X89,2))</f>
        <v>0</v>
      </c>
      <c r="AI89" s="33">
        <f>IF($B89="","",ROUND(O89-Y89,2))</f>
        <v>0</v>
      </c>
      <c r="AJ89" s="33">
        <f>IF($B89="","",ROUND(P89-Z89,2))</f>
        <v>0</v>
      </c>
    </row>
    <row r="90" spans="2:36">
      <c r="B90" s="15">
        <f>IF(B89="","",IF(F89&gt;0.005,B89+1,""))</f>
        <v>0</v>
      </c>
      <c r="C90" s="46">
        <f>IF($B90="","",EDATE('Debt Payoff'!$D$23,$B90-1))</f>
        <v>0</v>
      </c>
      <c r="D90" s="47">
        <f>IF($B90="","",SUM(Q90:Z90))</f>
        <v>0</v>
      </c>
      <c r="E90" s="48">
        <f>IF($B90="","",SUM(G90:P90)-F89)</f>
        <v>0</v>
      </c>
      <c r="F90" s="47">
        <f>IF($B90="","",SUM(AA90:AJ90))</f>
        <v>0</v>
      </c>
      <c r="G90" s="48">
        <f>IF($B90="","",ROUND(N(AA89)*(1+$Q$8/12),2))</f>
        <v>0</v>
      </c>
      <c r="H90" s="48">
        <f>IF($B90="","",ROUND(N(AB89)*(1+$R$8/12),2))</f>
        <v>0</v>
      </c>
      <c r="I90" s="48">
        <f>IF($B90="","",ROUND(N(AC89)*(1+$S$8/12),2))</f>
        <v>0</v>
      </c>
      <c r="J90" s="48">
        <f>IF($B90="","",ROUND(N(AD89)*(1+$T$8/12),2))</f>
        <v>0</v>
      </c>
      <c r="K90" s="48">
        <f>IF($B90="","",ROUND(N(AE89)*(1+$U$8/12),2))</f>
        <v>0</v>
      </c>
      <c r="L90" s="48">
        <f>IF($B90="","",ROUND(N(AF89)*(1+$V$8/12),2))</f>
        <v>0</v>
      </c>
      <c r="M90" s="48">
        <f>IF($B90="","",ROUND(N(AG89)*(1+$W$8/12),2))</f>
        <v>0</v>
      </c>
      <c r="N90" s="48">
        <f>IF($B90="","",ROUND(N(AH89)*(1+$X$8/12),2))</f>
        <v>0</v>
      </c>
      <c r="O90" s="48">
        <f>IF($B90="","",ROUND(N(AI89)*(1+$Y$8/12),2))</f>
        <v>0</v>
      </c>
      <c r="P90" s="48">
        <f>IF($B90="","",ROUND(N(AJ89)*(1+$Z$8/12),2))</f>
        <v>0</v>
      </c>
      <c r="Q90" s="33">
        <f>IF($B90="","",MIN($Q$9,G90)+MIN(MAX(0,'Debt Payoff'!$D$24-0-SUMPRODUCT((G90:P90&lt;$Q$9:$Z$9)*G90:P90+(G90:P90&gt;=$Q$9:$Z$9)*$Q$9:$Z$9)),G90-MIN($Q$9,G90)))</f>
        <v>0</v>
      </c>
      <c r="R90" s="33">
        <f>IF($B90="","",MIN($R$9,H90)+MIN(MAX(0,'Debt Payoff'!$D$24-SUM(Q90:Q90)-SUMPRODUCT((H90:P90&lt;$R$9:$Z$9)*H90:P90+(H90:P90&gt;=$R$9:$Z$9)*$R$9:$Z$9)),H90-MIN($R$9,H90)))</f>
        <v>0</v>
      </c>
      <c r="S90" s="33">
        <f>IF($B90="","",MIN($S$9,I90)+MIN(MAX(0,'Debt Payoff'!$D$24-SUM(Q90:R90)-SUMPRODUCT((I90:P90&lt;$S$9:$Z$9)*I90:P90+(I90:P90&gt;=$S$9:$Z$9)*$S$9:$Z$9)),I90-MIN($S$9,I90)))</f>
        <v>0</v>
      </c>
      <c r="T90" s="33">
        <f>IF($B90="","",MIN($T$9,J90)+MIN(MAX(0,'Debt Payoff'!$D$24-SUM(Q90:S90)-SUMPRODUCT((J90:P90&lt;$T$9:$Z$9)*J90:P90+(J90:P90&gt;=$T$9:$Z$9)*$T$9:$Z$9)),J90-MIN($T$9,J90)))</f>
        <v>0</v>
      </c>
      <c r="U90" s="33">
        <f>IF($B90="","",MIN($U$9,K90)+MIN(MAX(0,'Debt Payoff'!$D$24-SUM(Q90:T90)-SUMPRODUCT((K90:P90&lt;$U$9:$Z$9)*K90:P90+(K90:P90&gt;=$U$9:$Z$9)*$U$9:$Z$9)),K90-MIN($U$9,K90)))</f>
        <v>0</v>
      </c>
      <c r="V90" s="33">
        <f>IF($B90="","",MIN($V$9,L90)+MIN(MAX(0,'Debt Payoff'!$D$24-SUM(Q90:U90)-SUMPRODUCT((L90:P90&lt;$V$9:$Z$9)*L90:P90+(L90:P90&gt;=$V$9:$Z$9)*$V$9:$Z$9)),L90-MIN($V$9,L90)))</f>
        <v>0</v>
      </c>
      <c r="W90" s="33">
        <f>IF($B90="","",MIN($W$9,M90)+MIN(MAX(0,'Debt Payoff'!$D$24-SUM(Q90:V90)-SUMPRODUCT((M90:P90&lt;$W$9:$Z$9)*M90:P90+(M90:P90&gt;=$W$9:$Z$9)*$W$9:$Z$9)),M90-MIN($W$9,M90)))</f>
        <v>0</v>
      </c>
      <c r="X90" s="33">
        <f>IF($B90="","",MIN($X$9,N90)+MIN(MAX(0,'Debt Payoff'!$D$24-SUM(Q90:W90)-SUMPRODUCT((N90:P90&lt;$X$9:$Z$9)*N90:P90+(N90:P90&gt;=$X$9:$Z$9)*$X$9:$Z$9)),N90-MIN($X$9,N90)))</f>
        <v>0</v>
      </c>
      <c r="Y90" s="33">
        <f>IF($B90="","",MIN($Y$9,O90)+MIN(MAX(0,'Debt Payoff'!$D$24-SUM(Q90:X90)-SUMPRODUCT((O90:P90&lt;$Y$9:$Z$9)*O90:P90+(O90:P90&gt;=$Y$9:$Z$9)*$Y$9:$Z$9)),O90-MIN($Y$9,O90)))</f>
        <v>0</v>
      </c>
      <c r="Z90" s="33">
        <f>IF($B90="","",MIN($Z$9,P90)+MIN(MAX(0,'Debt Payoff'!$D$24-SUM(Q90:Y90)-SUMPRODUCT((P90:P90&lt;$Z$9:$Z$9)*P90:P90+(P90:P90&gt;=$Z$9:$Z$9)*$Z$9:$Z$9)),P90-MIN($Z$9,P90)))</f>
        <v>0</v>
      </c>
      <c r="AA90" s="33">
        <f>IF($B90="","",ROUND(G90-Q90,2))</f>
        <v>0</v>
      </c>
      <c r="AB90" s="33">
        <f>IF($B90="","",ROUND(H90-R90,2))</f>
        <v>0</v>
      </c>
      <c r="AC90" s="33">
        <f>IF($B90="","",ROUND(I90-S90,2))</f>
        <v>0</v>
      </c>
      <c r="AD90" s="33">
        <f>IF($B90="","",ROUND(J90-T90,2))</f>
        <v>0</v>
      </c>
      <c r="AE90" s="33">
        <f>IF($B90="","",ROUND(K90-U90,2))</f>
        <v>0</v>
      </c>
      <c r="AF90" s="33">
        <f>IF($B90="","",ROUND(L90-V90,2))</f>
        <v>0</v>
      </c>
      <c r="AG90" s="33">
        <f>IF($B90="","",ROUND(M90-W90,2))</f>
        <v>0</v>
      </c>
      <c r="AH90" s="33">
        <f>IF($B90="","",ROUND(N90-X90,2))</f>
        <v>0</v>
      </c>
      <c r="AI90" s="33">
        <f>IF($B90="","",ROUND(O90-Y90,2))</f>
        <v>0</v>
      </c>
      <c r="AJ90" s="33">
        <f>IF($B90="","",ROUND(P90-Z90,2))</f>
        <v>0</v>
      </c>
    </row>
    <row r="91" spans="2:36">
      <c r="B91" s="15">
        <f>IF(B90="","",IF(F90&gt;0.005,B90+1,""))</f>
        <v>0</v>
      </c>
      <c r="C91" s="46">
        <f>IF($B91="","",EDATE('Debt Payoff'!$D$23,$B91-1))</f>
        <v>0</v>
      </c>
      <c r="D91" s="47">
        <f>IF($B91="","",SUM(Q91:Z91))</f>
        <v>0</v>
      </c>
      <c r="E91" s="48">
        <f>IF($B91="","",SUM(G91:P91)-F90)</f>
        <v>0</v>
      </c>
      <c r="F91" s="47">
        <f>IF($B91="","",SUM(AA91:AJ91))</f>
        <v>0</v>
      </c>
      <c r="G91" s="48">
        <f>IF($B91="","",ROUND(N(AA90)*(1+$Q$8/12),2))</f>
        <v>0</v>
      </c>
      <c r="H91" s="48">
        <f>IF($B91="","",ROUND(N(AB90)*(1+$R$8/12),2))</f>
        <v>0</v>
      </c>
      <c r="I91" s="48">
        <f>IF($B91="","",ROUND(N(AC90)*(1+$S$8/12),2))</f>
        <v>0</v>
      </c>
      <c r="J91" s="48">
        <f>IF($B91="","",ROUND(N(AD90)*(1+$T$8/12),2))</f>
        <v>0</v>
      </c>
      <c r="K91" s="48">
        <f>IF($B91="","",ROUND(N(AE90)*(1+$U$8/12),2))</f>
        <v>0</v>
      </c>
      <c r="L91" s="48">
        <f>IF($B91="","",ROUND(N(AF90)*(1+$V$8/12),2))</f>
        <v>0</v>
      </c>
      <c r="M91" s="48">
        <f>IF($B91="","",ROUND(N(AG90)*(1+$W$8/12),2))</f>
        <v>0</v>
      </c>
      <c r="N91" s="48">
        <f>IF($B91="","",ROUND(N(AH90)*(1+$X$8/12),2))</f>
        <v>0</v>
      </c>
      <c r="O91" s="48">
        <f>IF($B91="","",ROUND(N(AI90)*(1+$Y$8/12),2))</f>
        <v>0</v>
      </c>
      <c r="P91" s="48">
        <f>IF($B91="","",ROUND(N(AJ90)*(1+$Z$8/12),2))</f>
        <v>0</v>
      </c>
      <c r="Q91" s="33">
        <f>IF($B91="","",MIN($Q$9,G91)+MIN(MAX(0,'Debt Payoff'!$D$24-0-SUMPRODUCT((G91:P91&lt;$Q$9:$Z$9)*G91:P91+(G91:P91&gt;=$Q$9:$Z$9)*$Q$9:$Z$9)),G91-MIN($Q$9,G91)))</f>
        <v>0</v>
      </c>
      <c r="R91" s="33">
        <f>IF($B91="","",MIN($R$9,H91)+MIN(MAX(0,'Debt Payoff'!$D$24-SUM(Q91:Q91)-SUMPRODUCT((H91:P91&lt;$R$9:$Z$9)*H91:P91+(H91:P91&gt;=$R$9:$Z$9)*$R$9:$Z$9)),H91-MIN($R$9,H91)))</f>
        <v>0</v>
      </c>
      <c r="S91" s="33">
        <f>IF($B91="","",MIN($S$9,I91)+MIN(MAX(0,'Debt Payoff'!$D$24-SUM(Q91:R91)-SUMPRODUCT((I91:P91&lt;$S$9:$Z$9)*I91:P91+(I91:P91&gt;=$S$9:$Z$9)*$S$9:$Z$9)),I91-MIN($S$9,I91)))</f>
        <v>0</v>
      </c>
      <c r="T91" s="33">
        <f>IF($B91="","",MIN($T$9,J91)+MIN(MAX(0,'Debt Payoff'!$D$24-SUM(Q91:S91)-SUMPRODUCT((J91:P91&lt;$T$9:$Z$9)*J91:P91+(J91:P91&gt;=$T$9:$Z$9)*$T$9:$Z$9)),J91-MIN($T$9,J91)))</f>
        <v>0</v>
      </c>
      <c r="U91" s="33">
        <f>IF($B91="","",MIN($U$9,K91)+MIN(MAX(0,'Debt Payoff'!$D$24-SUM(Q91:T91)-SUMPRODUCT((K91:P91&lt;$U$9:$Z$9)*K91:P91+(K91:P91&gt;=$U$9:$Z$9)*$U$9:$Z$9)),K91-MIN($U$9,K91)))</f>
        <v>0</v>
      </c>
      <c r="V91" s="33">
        <f>IF($B91="","",MIN($V$9,L91)+MIN(MAX(0,'Debt Payoff'!$D$24-SUM(Q91:U91)-SUMPRODUCT((L91:P91&lt;$V$9:$Z$9)*L91:P91+(L91:P91&gt;=$V$9:$Z$9)*$V$9:$Z$9)),L91-MIN($V$9,L91)))</f>
        <v>0</v>
      </c>
      <c r="W91" s="33">
        <f>IF($B91="","",MIN($W$9,M91)+MIN(MAX(0,'Debt Payoff'!$D$24-SUM(Q91:V91)-SUMPRODUCT((M91:P91&lt;$W$9:$Z$9)*M91:P91+(M91:P91&gt;=$W$9:$Z$9)*$W$9:$Z$9)),M91-MIN($W$9,M91)))</f>
        <v>0</v>
      </c>
      <c r="X91" s="33">
        <f>IF($B91="","",MIN($X$9,N91)+MIN(MAX(0,'Debt Payoff'!$D$24-SUM(Q91:W91)-SUMPRODUCT((N91:P91&lt;$X$9:$Z$9)*N91:P91+(N91:P91&gt;=$X$9:$Z$9)*$X$9:$Z$9)),N91-MIN($X$9,N91)))</f>
        <v>0</v>
      </c>
      <c r="Y91" s="33">
        <f>IF($B91="","",MIN($Y$9,O91)+MIN(MAX(0,'Debt Payoff'!$D$24-SUM(Q91:X91)-SUMPRODUCT((O91:P91&lt;$Y$9:$Z$9)*O91:P91+(O91:P91&gt;=$Y$9:$Z$9)*$Y$9:$Z$9)),O91-MIN($Y$9,O91)))</f>
        <v>0</v>
      </c>
      <c r="Z91" s="33">
        <f>IF($B91="","",MIN($Z$9,P91)+MIN(MAX(0,'Debt Payoff'!$D$24-SUM(Q91:Y91)-SUMPRODUCT((P91:P91&lt;$Z$9:$Z$9)*P91:P91+(P91:P91&gt;=$Z$9:$Z$9)*$Z$9:$Z$9)),P91-MIN($Z$9,P91)))</f>
        <v>0</v>
      </c>
      <c r="AA91" s="33">
        <f>IF($B91="","",ROUND(G91-Q91,2))</f>
        <v>0</v>
      </c>
      <c r="AB91" s="33">
        <f>IF($B91="","",ROUND(H91-R91,2))</f>
        <v>0</v>
      </c>
      <c r="AC91" s="33">
        <f>IF($B91="","",ROUND(I91-S91,2))</f>
        <v>0</v>
      </c>
      <c r="AD91" s="33">
        <f>IF($B91="","",ROUND(J91-T91,2))</f>
        <v>0</v>
      </c>
      <c r="AE91" s="33">
        <f>IF($B91="","",ROUND(K91-U91,2))</f>
        <v>0</v>
      </c>
      <c r="AF91" s="33">
        <f>IF($B91="","",ROUND(L91-V91,2))</f>
        <v>0</v>
      </c>
      <c r="AG91" s="33">
        <f>IF($B91="","",ROUND(M91-W91,2))</f>
        <v>0</v>
      </c>
      <c r="AH91" s="33">
        <f>IF($B91="","",ROUND(N91-X91,2))</f>
        <v>0</v>
      </c>
      <c r="AI91" s="33">
        <f>IF($B91="","",ROUND(O91-Y91,2))</f>
        <v>0</v>
      </c>
      <c r="AJ91" s="33">
        <f>IF($B91="","",ROUND(P91-Z91,2))</f>
        <v>0</v>
      </c>
    </row>
    <row r="92" spans="2:36">
      <c r="B92" s="15">
        <f>IF(B91="","",IF(F91&gt;0.005,B91+1,""))</f>
        <v>0</v>
      </c>
      <c r="C92" s="46">
        <f>IF($B92="","",EDATE('Debt Payoff'!$D$23,$B92-1))</f>
        <v>0</v>
      </c>
      <c r="D92" s="47">
        <f>IF($B92="","",SUM(Q92:Z92))</f>
        <v>0</v>
      </c>
      <c r="E92" s="48">
        <f>IF($B92="","",SUM(G92:P92)-F91)</f>
        <v>0</v>
      </c>
      <c r="F92" s="47">
        <f>IF($B92="","",SUM(AA92:AJ92))</f>
        <v>0</v>
      </c>
      <c r="G92" s="48">
        <f>IF($B92="","",ROUND(N(AA91)*(1+$Q$8/12),2))</f>
        <v>0</v>
      </c>
      <c r="H92" s="48">
        <f>IF($B92="","",ROUND(N(AB91)*(1+$R$8/12),2))</f>
        <v>0</v>
      </c>
      <c r="I92" s="48">
        <f>IF($B92="","",ROUND(N(AC91)*(1+$S$8/12),2))</f>
        <v>0</v>
      </c>
      <c r="J92" s="48">
        <f>IF($B92="","",ROUND(N(AD91)*(1+$T$8/12),2))</f>
        <v>0</v>
      </c>
      <c r="K92" s="48">
        <f>IF($B92="","",ROUND(N(AE91)*(1+$U$8/12),2))</f>
        <v>0</v>
      </c>
      <c r="L92" s="48">
        <f>IF($B92="","",ROUND(N(AF91)*(1+$V$8/12),2))</f>
        <v>0</v>
      </c>
      <c r="M92" s="48">
        <f>IF($B92="","",ROUND(N(AG91)*(1+$W$8/12),2))</f>
        <v>0</v>
      </c>
      <c r="N92" s="48">
        <f>IF($B92="","",ROUND(N(AH91)*(1+$X$8/12),2))</f>
        <v>0</v>
      </c>
      <c r="O92" s="48">
        <f>IF($B92="","",ROUND(N(AI91)*(1+$Y$8/12),2))</f>
        <v>0</v>
      </c>
      <c r="P92" s="48">
        <f>IF($B92="","",ROUND(N(AJ91)*(1+$Z$8/12),2))</f>
        <v>0</v>
      </c>
      <c r="Q92" s="33">
        <f>IF($B92="","",MIN($Q$9,G92)+MIN(MAX(0,'Debt Payoff'!$D$24-0-SUMPRODUCT((G92:P92&lt;$Q$9:$Z$9)*G92:P92+(G92:P92&gt;=$Q$9:$Z$9)*$Q$9:$Z$9)),G92-MIN($Q$9,G92)))</f>
        <v>0</v>
      </c>
      <c r="R92" s="33">
        <f>IF($B92="","",MIN($R$9,H92)+MIN(MAX(0,'Debt Payoff'!$D$24-SUM(Q92:Q92)-SUMPRODUCT((H92:P92&lt;$R$9:$Z$9)*H92:P92+(H92:P92&gt;=$R$9:$Z$9)*$R$9:$Z$9)),H92-MIN($R$9,H92)))</f>
        <v>0</v>
      </c>
      <c r="S92" s="33">
        <f>IF($B92="","",MIN($S$9,I92)+MIN(MAX(0,'Debt Payoff'!$D$24-SUM(Q92:R92)-SUMPRODUCT((I92:P92&lt;$S$9:$Z$9)*I92:P92+(I92:P92&gt;=$S$9:$Z$9)*$S$9:$Z$9)),I92-MIN($S$9,I92)))</f>
        <v>0</v>
      </c>
      <c r="T92" s="33">
        <f>IF($B92="","",MIN($T$9,J92)+MIN(MAX(0,'Debt Payoff'!$D$24-SUM(Q92:S92)-SUMPRODUCT((J92:P92&lt;$T$9:$Z$9)*J92:P92+(J92:P92&gt;=$T$9:$Z$9)*$T$9:$Z$9)),J92-MIN($T$9,J92)))</f>
        <v>0</v>
      </c>
      <c r="U92" s="33">
        <f>IF($B92="","",MIN($U$9,K92)+MIN(MAX(0,'Debt Payoff'!$D$24-SUM(Q92:T92)-SUMPRODUCT((K92:P92&lt;$U$9:$Z$9)*K92:P92+(K92:P92&gt;=$U$9:$Z$9)*$U$9:$Z$9)),K92-MIN($U$9,K92)))</f>
        <v>0</v>
      </c>
      <c r="V92" s="33">
        <f>IF($B92="","",MIN($V$9,L92)+MIN(MAX(0,'Debt Payoff'!$D$24-SUM(Q92:U92)-SUMPRODUCT((L92:P92&lt;$V$9:$Z$9)*L92:P92+(L92:P92&gt;=$V$9:$Z$9)*$V$9:$Z$9)),L92-MIN($V$9,L92)))</f>
        <v>0</v>
      </c>
      <c r="W92" s="33">
        <f>IF($B92="","",MIN($W$9,M92)+MIN(MAX(0,'Debt Payoff'!$D$24-SUM(Q92:V92)-SUMPRODUCT((M92:P92&lt;$W$9:$Z$9)*M92:P92+(M92:P92&gt;=$W$9:$Z$9)*$W$9:$Z$9)),M92-MIN($W$9,M92)))</f>
        <v>0</v>
      </c>
      <c r="X92" s="33">
        <f>IF($B92="","",MIN($X$9,N92)+MIN(MAX(0,'Debt Payoff'!$D$24-SUM(Q92:W92)-SUMPRODUCT((N92:P92&lt;$X$9:$Z$9)*N92:P92+(N92:P92&gt;=$X$9:$Z$9)*$X$9:$Z$9)),N92-MIN($X$9,N92)))</f>
        <v>0</v>
      </c>
      <c r="Y92" s="33">
        <f>IF($B92="","",MIN($Y$9,O92)+MIN(MAX(0,'Debt Payoff'!$D$24-SUM(Q92:X92)-SUMPRODUCT((O92:P92&lt;$Y$9:$Z$9)*O92:P92+(O92:P92&gt;=$Y$9:$Z$9)*$Y$9:$Z$9)),O92-MIN($Y$9,O92)))</f>
        <v>0</v>
      </c>
      <c r="Z92" s="33">
        <f>IF($B92="","",MIN($Z$9,P92)+MIN(MAX(0,'Debt Payoff'!$D$24-SUM(Q92:Y92)-SUMPRODUCT((P92:P92&lt;$Z$9:$Z$9)*P92:P92+(P92:P92&gt;=$Z$9:$Z$9)*$Z$9:$Z$9)),P92-MIN($Z$9,P92)))</f>
        <v>0</v>
      </c>
      <c r="AA92" s="33">
        <f>IF($B92="","",ROUND(G92-Q92,2))</f>
        <v>0</v>
      </c>
      <c r="AB92" s="33">
        <f>IF($B92="","",ROUND(H92-R92,2))</f>
        <v>0</v>
      </c>
      <c r="AC92" s="33">
        <f>IF($B92="","",ROUND(I92-S92,2))</f>
        <v>0</v>
      </c>
      <c r="AD92" s="33">
        <f>IF($B92="","",ROUND(J92-T92,2))</f>
        <v>0</v>
      </c>
      <c r="AE92" s="33">
        <f>IF($B92="","",ROUND(K92-U92,2))</f>
        <v>0</v>
      </c>
      <c r="AF92" s="33">
        <f>IF($B92="","",ROUND(L92-V92,2))</f>
        <v>0</v>
      </c>
      <c r="AG92" s="33">
        <f>IF($B92="","",ROUND(M92-W92,2))</f>
        <v>0</v>
      </c>
      <c r="AH92" s="33">
        <f>IF($B92="","",ROUND(N92-X92,2))</f>
        <v>0</v>
      </c>
      <c r="AI92" s="33">
        <f>IF($B92="","",ROUND(O92-Y92,2))</f>
        <v>0</v>
      </c>
      <c r="AJ92" s="33">
        <f>IF($B92="","",ROUND(P92-Z92,2))</f>
        <v>0</v>
      </c>
    </row>
    <row r="93" spans="2:36">
      <c r="B93" s="15">
        <f>IF(B92="","",IF(F92&gt;0.005,B92+1,""))</f>
        <v>0</v>
      </c>
      <c r="C93" s="46">
        <f>IF($B93="","",EDATE('Debt Payoff'!$D$23,$B93-1))</f>
        <v>0</v>
      </c>
      <c r="D93" s="47">
        <f>IF($B93="","",SUM(Q93:Z93))</f>
        <v>0</v>
      </c>
      <c r="E93" s="48">
        <f>IF($B93="","",SUM(G93:P93)-F92)</f>
        <v>0</v>
      </c>
      <c r="F93" s="47">
        <f>IF($B93="","",SUM(AA93:AJ93))</f>
        <v>0</v>
      </c>
      <c r="G93" s="48">
        <f>IF($B93="","",ROUND(N(AA92)*(1+$Q$8/12),2))</f>
        <v>0</v>
      </c>
      <c r="H93" s="48">
        <f>IF($B93="","",ROUND(N(AB92)*(1+$R$8/12),2))</f>
        <v>0</v>
      </c>
      <c r="I93" s="48">
        <f>IF($B93="","",ROUND(N(AC92)*(1+$S$8/12),2))</f>
        <v>0</v>
      </c>
      <c r="J93" s="48">
        <f>IF($B93="","",ROUND(N(AD92)*(1+$T$8/12),2))</f>
        <v>0</v>
      </c>
      <c r="K93" s="48">
        <f>IF($B93="","",ROUND(N(AE92)*(1+$U$8/12),2))</f>
        <v>0</v>
      </c>
      <c r="L93" s="48">
        <f>IF($B93="","",ROUND(N(AF92)*(1+$V$8/12),2))</f>
        <v>0</v>
      </c>
      <c r="M93" s="48">
        <f>IF($B93="","",ROUND(N(AG92)*(1+$W$8/12),2))</f>
        <v>0</v>
      </c>
      <c r="N93" s="48">
        <f>IF($B93="","",ROUND(N(AH92)*(1+$X$8/12),2))</f>
        <v>0</v>
      </c>
      <c r="O93" s="48">
        <f>IF($B93="","",ROUND(N(AI92)*(1+$Y$8/12),2))</f>
        <v>0</v>
      </c>
      <c r="P93" s="48">
        <f>IF($B93="","",ROUND(N(AJ92)*(1+$Z$8/12),2))</f>
        <v>0</v>
      </c>
      <c r="Q93" s="33">
        <f>IF($B93="","",MIN($Q$9,G93)+MIN(MAX(0,'Debt Payoff'!$D$24-0-SUMPRODUCT((G93:P93&lt;$Q$9:$Z$9)*G93:P93+(G93:P93&gt;=$Q$9:$Z$9)*$Q$9:$Z$9)),G93-MIN($Q$9,G93)))</f>
        <v>0</v>
      </c>
      <c r="R93" s="33">
        <f>IF($B93="","",MIN($R$9,H93)+MIN(MAX(0,'Debt Payoff'!$D$24-SUM(Q93:Q93)-SUMPRODUCT((H93:P93&lt;$R$9:$Z$9)*H93:P93+(H93:P93&gt;=$R$9:$Z$9)*$R$9:$Z$9)),H93-MIN($R$9,H93)))</f>
        <v>0</v>
      </c>
      <c r="S93" s="33">
        <f>IF($B93="","",MIN($S$9,I93)+MIN(MAX(0,'Debt Payoff'!$D$24-SUM(Q93:R93)-SUMPRODUCT((I93:P93&lt;$S$9:$Z$9)*I93:P93+(I93:P93&gt;=$S$9:$Z$9)*$S$9:$Z$9)),I93-MIN($S$9,I93)))</f>
        <v>0</v>
      </c>
      <c r="T93" s="33">
        <f>IF($B93="","",MIN($T$9,J93)+MIN(MAX(0,'Debt Payoff'!$D$24-SUM(Q93:S93)-SUMPRODUCT((J93:P93&lt;$T$9:$Z$9)*J93:P93+(J93:P93&gt;=$T$9:$Z$9)*$T$9:$Z$9)),J93-MIN($T$9,J93)))</f>
        <v>0</v>
      </c>
      <c r="U93" s="33">
        <f>IF($B93="","",MIN($U$9,K93)+MIN(MAX(0,'Debt Payoff'!$D$24-SUM(Q93:T93)-SUMPRODUCT((K93:P93&lt;$U$9:$Z$9)*K93:P93+(K93:P93&gt;=$U$9:$Z$9)*$U$9:$Z$9)),K93-MIN($U$9,K93)))</f>
        <v>0</v>
      </c>
      <c r="V93" s="33">
        <f>IF($B93="","",MIN($V$9,L93)+MIN(MAX(0,'Debt Payoff'!$D$24-SUM(Q93:U93)-SUMPRODUCT((L93:P93&lt;$V$9:$Z$9)*L93:P93+(L93:P93&gt;=$V$9:$Z$9)*$V$9:$Z$9)),L93-MIN($V$9,L93)))</f>
        <v>0</v>
      </c>
      <c r="W93" s="33">
        <f>IF($B93="","",MIN($W$9,M93)+MIN(MAX(0,'Debt Payoff'!$D$24-SUM(Q93:V93)-SUMPRODUCT((M93:P93&lt;$W$9:$Z$9)*M93:P93+(M93:P93&gt;=$W$9:$Z$9)*$W$9:$Z$9)),M93-MIN($W$9,M93)))</f>
        <v>0</v>
      </c>
      <c r="X93" s="33">
        <f>IF($B93="","",MIN($X$9,N93)+MIN(MAX(0,'Debt Payoff'!$D$24-SUM(Q93:W93)-SUMPRODUCT((N93:P93&lt;$X$9:$Z$9)*N93:P93+(N93:P93&gt;=$X$9:$Z$9)*$X$9:$Z$9)),N93-MIN($X$9,N93)))</f>
        <v>0</v>
      </c>
      <c r="Y93" s="33">
        <f>IF($B93="","",MIN($Y$9,O93)+MIN(MAX(0,'Debt Payoff'!$D$24-SUM(Q93:X93)-SUMPRODUCT((O93:P93&lt;$Y$9:$Z$9)*O93:P93+(O93:P93&gt;=$Y$9:$Z$9)*$Y$9:$Z$9)),O93-MIN($Y$9,O93)))</f>
        <v>0</v>
      </c>
      <c r="Z93" s="33">
        <f>IF($B93="","",MIN($Z$9,P93)+MIN(MAX(0,'Debt Payoff'!$D$24-SUM(Q93:Y93)-SUMPRODUCT((P93:P93&lt;$Z$9:$Z$9)*P93:P93+(P93:P93&gt;=$Z$9:$Z$9)*$Z$9:$Z$9)),P93-MIN($Z$9,P93)))</f>
        <v>0</v>
      </c>
      <c r="AA93" s="33">
        <f>IF($B93="","",ROUND(G93-Q93,2))</f>
        <v>0</v>
      </c>
      <c r="AB93" s="33">
        <f>IF($B93="","",ROUND(H93-R93,2))</f>
        <v>0</v>
      </c>
      <c r="AC93" s="33">
        <f>IF($B93="","",ROUND(I93-S93,2))</f>
        <v>0</v>
      </c>
      <c r="AD93" s="33">
        <f>IF($B93="","",ROUND(J93-T93,2))</f>
        <v>0</v>
      </c>
      <c r="AE93" s="33">
        <f>IF($B93="","",ROUND(K93-U93,2))</f>
        <v>0</v>
      </c>
      <c r="AF93" s="33">
        <f>IF($B93="","",ROUND(L93-V93,2))</f>
        <v>0</v>
      </c>
      <c r="AG93" s="33">
        <f>IF($B93="","",ROUND(M93-W93,2))</f>
        <v>0</v>
      </c>
      <c r="AH93" s="33">
        <f>IF($B93="","",ROUND(N93-X93,2))</f>
        <v>0</v>
      </c>
      <c r="AI93" s="33">
        <f>IF($B93="","",ROUND(O93-Y93,2))</f>
        <v>0</v>
      </c>
      <c r="AJ93" s="33">
        <f>IF($B93="","",ROUND(P93-Z93,2))</f>
        <v>0</v>
      </c>
    </row>
    <row r="94" spans="2:36">
      <c r="B94" s="15">
        <f>IF(B93="","",IF(F93&gt;0.005,B93+1,""))</f>
        <v>0</v>
      </c>
      <c r="C94" s="46">
        <f>IF($B94="","",EDATE('Debt Payoff'!$D$23,$B94-1))</f>
        <v>0</v>
      </c>
      <c r="D94" s="47">
        <f>IF($B94="","",SUM(Q94:Z94))</f>
        <v>0</v>
      </c>
      <c r="E94" s="48">
        <f>IF($B94="","",SUM(G94:P94)-F93)</f>
        <v>0</v>
      </c>
      <c r="F94" s="47">
        <f>IF($B94="","",SUM(AA94:AJ94))</f>
        <v>0</v>
      </c>
      <c r="G94" s="48">
        <f>IF($B94="","",ROUND(N(AA93)*(1+$Q$8/12),2))</f>
        <v>0</v>
      </c>
      <c r="H94" s="48">
        <f>IF($B94="","",ROUND(N(AB93)*(1+$R$8/12),2))</f>
        <v>0</v>
      </c>
      <c r="I94" s="48">
        <f>IF($B94="","",ROUND(N(AC93)*(1+$S$8/12),2))</f>
        <v>0</v>
      </c>
      <c r="J94" s="48">
        <f>IF($B94="","",ROUND(N(AD93)*(1+$T$8/12),2))</f>
        <v>0</v>
      </c>
      <c r="K94" s="48">
        <f>IF($B94="","",ROUND(N(AE93)*(1+$U$8/12),2))</f>
        <v>0</v>
      </c>
      <c r="L94" s="48">
        <f>IF($B94="","",ROUND(N(AF93)*(1+$V$8/12),2))</f>
        <v>0</v>
      </c>
      <c r="M94" s="48">
        <f>IF($B94="","",ROUND(N(AG93)*(1+$W$8/12),2))</f>
        <v>0</v>
      </c>
      <c r="N94" s="48">
        <f>IF($B94="","",ROUND(N(AH93)*(1+$X$8/12),2))</f>
        <v>0</v>
      </c>
      <c r="O94" s="48">
        <f>IF($B94="","",ROUND(N(AI93)*(1+$Y$8/12),2))</f>
        <v>0</v>
      </c>
      <c r="P94" s="48">
        <f>IF($B94="","",ROUND(N(AJ93)*(1+$Z$8/12),2))</f>
        <v>0</v>
      </c>
      <c r="Q94" s="33">
        <f>IF($B94="","",MIN($Q$9,G94)+MIN(MAX(0,'Debt Payoff'!$D$24-0-SUMPRODUCT((G94:P94&lt;$Q$9:$Z$9)*G94:P94+(G94:P94&gt;=$Q$9:$Z$9)*$Q$9:$Z$9)),G94-MIN($Q$9,G94)))</f>
        <v>0</v>
      </c>
      <c r="R94" s="33">
        <f>IF($B94="","",MIN($R$9,H94)+MIN(MAX(0,'Debt Payoff'!$D$24-SUM(Q94:Q94)-SUMPRODUCT((H94:P94&lt;$R$9:$Z$9)*H94:P94+(H94:P94&gt;=$R$9:$Z$9)*$R$9:$Z$9)),H94-MIN($R$9,H94)))</f>
        <v>0</v>
      </c>
      <c r="S94" s="33">
        <f>IF($B94="","",MIN($S$9,I94)+MIN(MAX(0,'Debt Payoff'!$D$24-SUM(Q94:R94)-SUMPRODUCT((I94:P94&lt;$S$9:$Z$9)*I94:P94+(I94:P94&gt;=$S$9:$Z$9)*$S$9:$Z$9)),I94-MIN($S$9,I94)))</f>
        <v>0</v>
      </c>
      <c r="T94" s="33">
        <f>IF($B94="","",MIN($T$9,J94)+MIN(MAX(0,'Debt Payoff'!$D$24-SUM(Q94:S94)-SUMPRODUCT((J94:P94&lt;$T$9:$Z$9)*J94:P94+(J94:P94&gt;=$T$9:$Z$9)*$T$9:$Z$9)),J94-MIN($T$9,J94)))</f>
        <v>0</v>
      </c>
      <c r="U94" s="33">
        <f>IF($B94="","",MIN($U$9,K94)+MIN(MAX(0,'Debt Payoff'!$D$24-SUM(Q94:T94)-SUMPRODUCT((K94:P94&lt;$U$9:$Z$9)*K94:P94+(K94:P94&gt;=$U$9:$Z$9)*$U$9:$Z$9)),K94-MIN($U$9,K94)))</f>
        <v>0</v>
      </c>
      <c r="V94" s="33">
        <f>IF($B94="","",MIN($V$9,L94)+MIN(MAX(0,'Debt Payoff'!$D$24-SUM(Q94:U94)-SUMPRODUCT((L94:P94&lt;$V$9:$Z$9)*L94:P94+(L94:P94&gt;=$V$9:$Z$9)*$V$9:$Z$9)),L94-MIN($V$9,L94)))</f>
        <v>0</v>
      </c>
      <c r="W94" s="33">
        <f>IF($B94="","",MIN($W$9,M94)+MIN(MAX(0,'Debt Payoff'!$D$24-SUM(Q94:V94)-SUMPRODUCT((M94:P94&lt;$W$9:$Z$9)*M94:P94+(M94:P94&gt;=$W$9:$Z$9)*$W$9:$Z$9)),M94-MIN($W$9,M94)))</f>
        <v>0</v>
      </c>
      <c r="X94" s="33">
        <f>IF($B94="","",MIN($X$9,N94)+MIN(MAX(0,'Debt Payoff'!$D$24-SUM(Q94:W94)-SUMPRODUCT((N94:P94&lt;$X$9:$Z$9)*N94:P94+(N94:P94&gt;=$X$9:$Z$9)*$X$9:$Z$9)),N94-MIN($X$9,N94)))</f>
        <v>0</v>
      </c>
      <c r="Y94" s="33">
        <f>IF($B94="","",MIN($Y$9,O94)+MIN(MAX(0,'Debt Payoff'!$D$24-SUM(Q94:X94)-SUMPRODUCT((O94:P94&lt;$Y$9:$Z$9)*O94:P94+(O94:P94&gt;=$Y$9:$Z$9)*$Y$9:$Z$9)),O94-MIN($Y$9,O94)))</f>
        <v>0</v>
      </c>
      <c r="Z94" s="33">
        <f>IF($B94="","",MIN($Z$9,P94)+MIN(MAX(0,'Debt Payoff'!$D$24-SUM(Q94:Y94)-SUMPRODUCT((P94:P94&lt;$Z$9:$Z$9)*P94:P94+(P94:P94&gt;=$Z$9:$Z$9)*$Z$9:$Z$9)),P94-MIN($Z$9,P94)))</f>
        <v>0</v>
      </c>
      <c r="AA94" s="33">
        <f>IF($B94="","",ROUND(G94-Q94,2))</f>
        <v>0</v>
      </c>
      <c r="AB94" s="33">
        <f>IF($B94="","",ROUND(H94-R94,2))</f>
        <v>0</v>
      </c>
      <c r="AC94" s="33">
        <f>IF($B94="","",ROUND(I94-S94,2))</f>
        <v>0</v>
      </c>
      <c r="AD94" s="33">
        <f>IF($B94="","",ROUND(J94-T94,2))</f>
        <v>0</v>
      </c>
      <c r="AE94" s="33">
        <f>IF($B94="","",ROUND(K94-U94,2))</f>
        <v>0</v>
      </c>
      <c r="AF94" s="33">
        <f>IF($B94="","",ROUND(L94-V94,2))</f>
        <v>0</v>
      </c>
      <c r="AG94" s="33">
        <f>IF($B94="","",ROUND(M94-W94,2))</f>
        <v>0</v>
      </c>
      <c r="AH94" s="33">
        <f>IF($B94="","",ROUND(N94-X94,2))</f>
        <v>0</v>
      </c>
      <c r="AI94" s="33">
        <f>IF($B94="","",ROUND(O94-Y94,2))</f>
        <v>0</v>
      </c>
      <c r="AJ94" s="33">
        <f>IF($B94="","",ROUND(P94-Z94,2))</f>
        <v>0</v>
      </c>
    </row>
    <row r="95" spans="2:36">
      <c r="B95" s="15">
        <f>IF(B94="","",IF(F94&gt;0.005,B94+1,""))</f>
        <v>0</v>
      </c>
      <c r="C95" s="46">
        <f>IF($B95="","",EDATE('Debt Payoff'!$D$23,$B95-1))</f>
        <v>0</v>
      </c>
      <c r="D95" s="47">
        <f>IF($B95="","",SUM(Q95:Z95))</f>
        <v>0</v>
      </c>
      <c r="E95" s="48">
        <f>IF($B95="","",SUM(G95:P95)-F94)</f>
        <v>0</v>
      </c>
      <c r="F95" s="47">
        <f>IF($B95="","",SUM(AA95:AJ95))</f>
        <v>0</v>
      </c>
      <c r="G95" s="48">
        <f>IF($B95="","",ROUND(N(AA94)*(1+$Q$8/12),2))</f>
        <v>0</v>
      </c>
      <c r="H95" s="48">
        <f>IF($B95="","",ROUND(N(AB94)*(1+$R$8/12),2))</f>
        <v>0</v>
      </c>
      <c r="I95" s="48">
        <f>IF($B95="","",ROUND(N(AC94)*(1+$S$8/12),2))</f>
        <v>0</v>
      </c>
      <c r="J95" s="48">
        <f>IF($B95="","",ROUND(N(AD94)*(1+$T$8/12),2))</f>
        <v>0</v>
      </c>
      <c r="K95" s="48">
        <f>IF($B95="","",ROUND(N(AE94)*(1+$U$8/12),2))</f>
        <v>0</v>
      </c>
      <c r="L95" s="48">
        <f>IF($B95="","",ROUND(N(AF94)*(1+$V$8/12),2))</f>
        <v>0</v>
      </c>
      <c r="M95" s="48">
        <f>IF($B95="","",ROUND(N(AG94)*(1+$W$8/12),2))</f>
        <v>0</v>
      </c>
      <c r="N95" s="48">
        <f>IF($B95="","",ROUND(N(AH94)*(1+$X$8/12),2))</f>
        <v>0</v>
      </c>
      <c r="O95" s="48">
        <f>IF($B95="","",ROUND(N(AI94)*(1+$Y$8/12),2))</f>
        <v>0</v>
      </c>
      <c r="P95" s="48">
        <f>IF($B95="","",ROUND(N(AJ94)*(1+$Z$8/12),2))</f>
        <v>0</v>
      </c>
      <c r="Q95" s="33">
        <f>IF($B95="","",MIN($Q$9,G95)+MIN(MAX(0,'Debt Payoff'!$D$24-0-SUMPRODUCT((G95:P95&lt;$Q$9:$Z$9)*G95:P95+(G95:P95&gt;=$Q$9:$Z$9)*$Q$9:$Z$9)),G95-MIN($Q$9,G95)))</f>
        <v>0</v>
      </c>
      <c r="R95" s="33">
        <f>IF($B95="","",MIN($R$9,H95)+MIN(MAX(0,'Debt Payoff'!$D$24-SUM(Q95:Q95)-SUMPRODUCT((H95:P95&lt;$R$9:$Z$9)*H95:P95+(H95:P95&gt;=$R$9:$Z$9)*$R$9:$Z$9)),H95-MIN($R$9,H95)))</f>
        <v>0</v>
      </c>
      <c r="S95" s="33">
        <f>IF($B95="","",MIN($S$9,I95)+MIN(MAX(0,'Debt Payoff'!$D$24-SUM(Q95:R95)-SUMPRODUCT((I95:P95&lt;$S$9:$Z$9)*I95:P95+(I95:P95&gt;=$S$9:$Z$9)*$S$9:$Z$9)),I95-MIN($S$9,I95)))</f>
        <v>0</v>
      </c>
      <c r="T95" s="33">
        <f>IF($B95="","",MIN($T$9,J95)+MIN(MAX(0,'Debt Payoff'!$D$24-SUM(Q95:S95)-SUMPRODUCT((J95:P95&lt;$T$9:$Z$9)*J95:P95+(J95:P95&gt;=$T$9:$Z$9)*$T$9:$Z$9)),J95-MIN($T$9,J95)))</f>
        <v>0</v>
      </c>
      <c r="U95" s="33">
        <f>IF($B95="","",MIN($U$9,K95)+MIN(MAX(0,'Debt Payoff'!$D$24-SUM(Q95:T95)-SUMPRODUCT((K95:P95&lt;$U$9:$Z$9)*K95:P95+(K95:P95&gt;=$U$9:$Z$9)*$U$9:$Z$9)),K95-MIN($U$9,K95)))</f>
        <v>0</v>
      </c>
      <c r="V95" s="33">
        <f>IF($B95="","",MIN($V$9,L95)+MIN(MAX(0,'Debt Payoff'!$D$24-SUM(Q95:U95)-SUMPRODUCT((L95:P95&lt;$V$9:$Z$9)*L95:P95+(L95:P95&gt;=$V$9:$Z$9)*$V$9:$Z$9)),L95-MIN($V$9,L95)))</f>
        <v>0</v>
      </c>
      <c r="W95" s="33">
        <f>IF($B95="","",MIN($W$9,M95)+MIN(MAX(0,'Debt Payoff'!$D$24-SUM(Q95:V95)-SUMPRODUCT((M95:P95&lt;$W$9:$Z$9)*M95:P95+(M95:P95&gt;=$W$9:$Z$9)*$W$9:$Z$9)),M95-MIN($W$9,M95)))</f>
        <v>0</v>
      </c>
      <c r="X95" s="33">
        <f>IF($B95="","",MIN($X$9,N95)+MIN(MAX(0,'Debt Payoff'!$D$24-SUM(Q95:W95)-SUMPRODUCT((N95:P95&lt;$X$9:$Z$9)*N95:P95+(N95:P95&gt;=$X$9:$Z$9)*$X$9:$Z$9)),N95-MIN($X$9,N95)))</f>
        <v>0</v>
      </c>
      <c r="Y95" s="33">
        <f>IF($B95="","",MIN($Y$9,O95)+MIN(MAX(0,'Debt Payoff'!$D$24-SUM(Q95:X95)-SUMPRODUCT((O95:P95&lt;$Y$9:$Z$9)*O95:P95+(O95:P95&gt;=$Y$9:$Z$9)*$Y$9:$Z$9)),O95-MIN($Y$9,O95)))</f>
        <v>0</v>
      </c>
      <c r="Z95" s="33">
        <f>IF($B95="","",MIN($Z$9,P95)+MIN(MAX(0,'Debt Payoff'!$D$24-SUM(Q95:Y95)-SUMPRODUCT((P95:P95&lt;$Z$9:$Z$9)*P95:P95+(P95:P95&gt;=$Z$9:$Z$9)*$Z$9:$Z$9)),P95-MIN($Z$9,P95)))</f>
        <v>0</v>
      </c>
      <c r="AA95" s="33">
        <f>IF($B95="","",ROUND(G95-Q95,2))</f>
        <v>0</v>
      </c>
      <c r="AB95" s="33">
        <f>IF($B95="","",ROUND(H95-R95,2))</f>
        <v>0</v>
      </c>
      <c r="AC95" s="33">
        <f>IF($B95="","",ROUND(I95-S95,2))</f>
        <v>0</v>
      </c>
      <c r="AD95" s="33">
        <f>IF($B95="","",ROUND(J95-T95,2))</f>
        <v>0</v>
      </c>
      <c r="AE95" s="33">
        <f>IF($B95="","",ROUND(K95-U95,2))</f>
        <v>0</v>
      </c>
      <c r="AF95" s="33">
        <f>IF($B95="","",ROUND(L95-V95,2))</f>
        <v>0</v>
      </c>
      <c r="AG95" s="33">
        <f>IF($B95="","",ROUND(M95-W95,2))</f>
        <v>0</v>
      </c>
      <c r="AH95" s="33">
        <f>IF($B95="","",ROUND(N95-X95,2))</f>
        <v>0</v>
      </c>
      <c r="AI95" s="33">
        <f>IF($B95="","",ROUND(O95-Y95,2))</f>
        <v>0</v>
      </c>
      <c r="AJ95" s="33">
        <f>IF($B95="","",ROUND(P95-Z95,2))</f>
        <v>0</v>
      </c>
    </row>
    <row r="96" spans="2:36">
      <c r="B96" s="15">
        <f>IF(B95="","",IF(F95&gt;0.005,B95+1,""))</f>
        <v>0</v>
      </c>
      <c r="C96" s="46">
        <f>IF($B96="","",EDATE('Debt Payoff'!$D$23,$B96-1))</f>
        <v>0</v>
      </c>
      <c r="D96" s="47">
        <f>IF($B96="","",SUM(Q96:Z96))</f>
        <v>0</v>
      </c>
      <c r="E96" s="48">
        <f>IF($B96="","",SUM(G96:P96)-F95)</f>
        <v>0</v>
      </c>
      <c r="F96" s="47">
        <f>IF($B96="","",SUM(AA96:AJ96))</f>
        <v>0</v>
      </c>
      <c r="G96" s="48">
        <f>IF($B96="","",ROUND(N(AA95)*(1+$Q$8/12),2))</f>
        <v>0</v>
      </c>
      <c r="H96" s="48">
        <f>IF($B96="","",ROUND(N(AB95)*(1+$R$8/12),2))</f>
        <v>0</v>
      </c>
      <c r="I96" s="48">
        <f>IF($B96="","",ROUND(N(AC95)*(1+$S$8/12),2))</f>
        <v>0</v>
      </c>
      <c r="J96" s="48">
        <f>IF($B96="","",ROUND(N(AD95)*(1+$T$8/12),2))</f>
        <v>0</v>
      </c>
      <c r="K96" s="48">
        <f>IF($B96="","",ROUND(N(AE95)*(1+$U$8/12),2))</f>
        <v>0</v>
      </c>
      <c r="L96" s="48">
        <f>IF($B96="","",ROUND(N(AF95)*(1+$V$8/12),2))</f>
        <v>0</v>
      </c>
      <c r="M96" s="48">
        <f>IF($B96="","",ROUND(N(AG95)*(1+$W$8/12),2))</f>
        <v>0</v>
      </c>
      <c r="N96" s="48">
        <f>IF($B96="","",ROUND(N(AH95)*(1+$X$8/12),2))</f>
        <v>0</v>
      </c>
      <c r="O96" s="48">
        <f>IF($B96="","",ROUND(N(AI95)*(1+$Y$8/12),2))</f>
        <v>0</v>
      </c>
      <c r="P96" s="48">
        <f>IF($B96="","",ROUND(N(AJ95)*(1+$Z$8/12),2))</f>
        <v>0</v>
      </c>
      <c r="Q96" s="33">
        <f>IF($B96="","",MIN($Q$9,G96)+MIN(MAX(0,'Debt Payoff'!$D$24-0-SUMPRODUCT((G96:P96&lt;$Q$9:$Z$9)*G96:P96+(G96:P96&gt;=$Q$9:$Z$9)*$Q$9:$Z$9)),G96-MIN($Q$9,G96)))</f>
        <v>0</v>
      </c>
      <c r="R96" s="33">
        <f>IF($B96="","",MIN($R$9,H96)+MIN(MAX(0,'Debt Payoff'!$D$24-SUM(Q96:Q96)-SUMPRODUCT((H96:P96&lt;$R$9:$Z$9)*H96:P96+(H96:P96&gt;=$R$9:$Z$9)*$R$9:$Z$9)),H96-MIN($R$9,H96)))</f>
        <v>0</v>
      </c>
      <c r="S96" s="33">
        <f>IF($B96="","",MIN($S$9,I96)+MIN(MAX(0,'Debt Payoff'!$D$24-SUM(Q96:R96)-SUMPRODUCT((I96:P96&lt;$S$9:$Z$9)*I96:P96+(I96:P96&gt;=$S$9:$Z$9)*$S$9:$Z$9)),I96-MIN($S$9,I96)))</f>
        <v>0</v>
      </c>
      <c r="T96" s="33">
        <f>IF($B96="","",MIN($T$9,J96)+MIN(MAX(0,'Debt Payoff'!$D$24-SUM(Q96:S96)-SUMPRODUCT((J96:P96&lt;$T$9:$Z$9)*J96:P96+(J96:P96&gt;=$T$9:$Z$9)*$T$9:$Z$9)),J96-MIN($T$9,J96)))</f>
        <v>0</v>
      </c>
      <c r="U96" s="33">
        <f>IF($B96="","",MIN($U$9,K96)+MIN(MAX(0,'Debt Payoff'!$D$24-SUM(Q96:T96)-SUMPRODUCT((K96:P96&lt;$U$9:$Z$9)*K96:P96+(K96:P96&gt;=$U$9:$Z$9)*$U$9:$Z$9)),K96-MIN($U$9,K96)))</f>
        <v>0</v>
      </c>
      <c r="V96" s="33">
        <f>IF($B96="","",MIN($V$9,L96)+MIN(MAX(0,'Debt Payoff'!$D$24-SUM(Q96:U96)-SUMPRODUCT((L96:P96&lt;$V$9:$Z$9)*L96:P96+(L96:P96&gt;=$V$9:$Z$9)*$V$9:$Z$9)),L96-MIN($V$9,L96)))</f>
        <v>0</v>
      </c>
      <c r="W96" s="33">
        <f>IF($B96="","",MIN($W$9,M96)+MIN(MAX(0,'Debt Payoff'!$D$24-SUM(Q96:V96)-SUMPRODUCT((M96:P96&lt;$W$9:$Z$9)*M96:P96+(M96:P96&gt;=$W$9:$Z$9)*$W$9:$Z$9)),M96-MIN($W$9,M96)))</f>
        <v>0</v>
      </c>
      <c r="X96" s="33">
        <f>IF($B96="","",MIN($X$9,N96)+MIN(MAX(0,'Debt Payoff'!$D$24-SUM(Q96:W96)-SUMPRODUCT((N96:P96&lt;$X$9:$Z$9)*N96:P96+(N96:P96&gt;=$X$9:$Z$9)*$X$9:$Z$9)),N96-MIN($X$9,N96)))</f>
        <v>0</v>
      </c>
      <c r="Y96" s="33">
        <f>IF($B96="","",MIN($Y$9,O96)+MIN(MAX(0,'Debt Payoff'!$D$24-SUM(Q96:X96)-SUMPRODUCT((O96:P96&lt;$Y$9:$Z$9)*O96:P96+(O96:P96&gt;=$Y$9:$Z$9)*$Y$9:$Z$9)),O96-MIN($Y$9,O96)))</f>
        <v>0</v>
      </c>
      <c r="Z96" s="33">
        <f>IF($B96="","",MIN($Z$9,P96)+MIN(MAX(0,'Debt Payoff'!$D$24-SUM(Q96:Y96)-SUMPRODUCT((P96:P96&lt;$Z$9:$Z$9)*P96:P96+(P96:P96&gt;=$Z$9:$Z$9)*$Z$9:$Z$9)),P96-MIN($Z$9,P96)))</f>
        <v>0</v>
      </c>
      <c r="AA96" s="33">
        <f>IF($B96="","",ROUND(G96-Q96,2))</f>
        <v>0</v>
      </c>
      <c r="AB96" s="33">
        <f>IF($B96="","",ROUND(H96-R96,2))</f>
        <v>0</v>
      </c>
      <c r="AC96" s="33">
        <f>IF($B96="","",ROUND(I96-S96,2))</f>
        <v>0</v>
      </c>
      <c r="AD96" s="33">
        <f>IF($B96="","",ROUND(J96-T96,2))</f>
        <v>0</v>
      </c>
      <c r="AE96" s="33">
        <f>IF($B96="","",ROUND(K96-U96,2))</f>
        <v>0</v>
      </c>
      <c r="AF96" s="33">
        <f>IF($B96="","",ROUND(L96-V96,2))</f>
        <v>0</v>
      </c>
      <c r="AG96" s="33">
        <f>IF($B96="","",ROUND(M96-W96,2))</f>
        <v>0</v>
      </c>
      <c r="AH96" s="33">
        <f>IF($B96="","",ROUND(N96-X96,2))</f>
        <v>0</v>
      </c>
      <c r="AI96" s="33">
        <f>IF($B96="","",ROUND(O96-Y96,2))</f>
        <v>0</v>
      </c>
      <c r="AJ96" s="33">
        <f>IF($B96="","",ROUND(P96-Z96,2))</f>
        <v>0</v>
      </c>
    </row>
    <row r="97" spans="2:36">
      <c r="B97" s="15">
        <f>IF(B96="","",IF(F96&gt;0.005,B96+1,""))</f>
        <v>0</v>
      </c>
      <c r="C97" s="46">
        <f>IF($B97="","",EDATE('Debt Payoff'!$D$23,$B97-1))</f>
        <v>0</v>
      </c>
      <c r="D97" s="47">
        <f>IF($B97="","",SUM(Q97:Z97))</f>
        <v>0</v>
      </c>
      <c r="E97" s="48">
        <f>IF($B97="","",SUM(G97:P97)-F96)</f>
        <v>0</v>
      </c>
      <c r="F97" s="47">
        <f>IF($B97="","",SUM(AA97:AJ97))</f>
        <v>0</v>
      </c>
      <c r="G97" s="48">
        <f>IF($B97="","",ROUND(N(AA96)*(1+$Q$8/12),2))</f>
        <v>0</v>
      </c>
      <c r="H97" s="48">
        <f>IF($B97="","",ROUND(N(AB96)*(1+$R$8/12),2))</f>
        <v>0</v>
      </c>
      <c r="I97" s="48">
        <f>IF($B97="","",ROUND(N(AC96)*(1+$S$8/12),2))</f>
        <v>0</v>
      </c>
      <c r="J97" s="48">
        <f>IF($B97="","",ROUND(N(AD96)*(1+$T$8/12),2))</f>
        <v>0</v>
      </c>
      <c r="K97" s="48">
        <f>IF($B97="","",ROUND(N(AE96)*(1+$U$8/12),2))</f>
        <v>0</v>
      </c>
      <c r="L97" s="48">
        <f>IF($B97="","",ROUND(N(AF96)*(1+$V$8/12),2))</f>
        <v>0</v>
      </c>
      <c r="M97" s="48">
        <f>IF($B97="","",ROUND(N(AG96)*(1+$W$8/12),2))</f>
        <v>0</v>
      </c>
      <c r="N97" s="48">
        <f>IF($B97="","",ROUND(N(AH96)*(1+$X$8/12),2))</f>
        <v>0</v>
      </c>
      <c r="O97" s="48">
        <f>IF($B97="","",ROUND(N(AI96)*(1+$Y$8/12),2))</f>
        <v>0</v>
      </c>
      <c r="P97" s="48">
        <f>IF($B97="","",ROUND(N(AJ96)*(1+$Z$8/12),2))</f>
        <v>0</v>
      </c>
      <c r="Q97" s="33">
        <f>IF($B97="","",MIN($Q$9,G97)+MIN(MAX(0,'Debt Payoff'!$D$24-0-SUMPRODUCT((G97:P97&lt;$Q$9:$Z$9)*G97:P97+(G97:P97&gt;=$Q$9:$Z$9)*$Q$9:$Z$9)),G97-MIN($Q$9,G97)))</f>
        <v>0</v>
      </c>
      <c r="R97" s="33">
        <f>IF($B97="","",MIN($R$9,H97)+MIN(MAX(0,'Debt Payoff'!$D$24-SUM(Q97:Q97)-SUMPRODUCT((H97:P97&lt;$R$9:$Z$9)*H97:P97+(H97:P97&gt;=$R$9:$Z$9)*$R$9:$Z$9)),H97-MIN($R$9,H97)))</f>
        <v>0</v>
      </c>
      <c r="S97" s="33">
        <f>IF($B97="","",MIN($S$9,I97)+MIN(MAX(0,'Debt Payoff'!$D$24-SUM(Q97:R97)-SUMPRODUCT((I97:P97&lt;$S$9:$Z$9)*I97:P97+(I97:P97&gt;=$S$9:$Z$9)*$S$9:$Z$9)),I97-MIN($S$9,I97)))</f>
        <v>0</v>
      </c>
      <c r="T97" s="33">
        <f>IF($B97="","",MIN($T$9,J97)+MIN(MAX(0,'Debt Payoff'!$D$24-SUM(Q97:S97)-SUMPRODUCT((J97:P97&lt;$T$9:$Z$9)*J97:P97+(J97:P97&gt;=$T$9:$Z$9)*$T$9:$Z$9)),J97-MIN($T$9,J97)))</f>
        <v>0</v>
      </c>
      <c r="U97" s="33">
        <f>IF($B97="","",MIN($U$9,K97)+MIN(MAX(0,'Debt Payoff'!$D$24-SUM(Q97:T97)-SUMPRODUCT((K97:P97&lt;$U$9:$Z$9)*K97:P97+(K97:P97&gt;=$U$9:$Z$9)*$U$9:$Z$9)),K97-MIN($U$9,K97)))</f>
        <v>0</v>
      </c>
      <c r="V97" s="33">
        <f>IF($B97="","",MIN($V$9,L97)+MIN(MAX(0,'Debt Payoff'!$D$24-SUM(Q97:U97)-SUMPRODUCT((L97:P97&lt;$V$9:$Z$9)*L97:P97+(L97:P97&gt;=$V$9:$Z$9)*$V$9:$Z$9)),L97-MIN($V$9,L97)))</f>
        <v>0</v>
      </c>
      <c r="W97" s="33">
        <f>IF($B97="","",MIN($W$9,M97)+MIN(MAX(0,'Debt Payoff'!$D$24-SUM(Q97:V97)-SUMPRODUCT((M97:P97&lt;$W$9:$Z$9)*M97:P97+(M97:P97&gt;=$W$9:$Z$9)*$W$9:$Z$9)),M97-MIN($W$9,M97)))</f>
        <v>0</v>
      </c>
      <c r="X97" s="33">
        <f>IF($B97="","",MIN($X$9,N97)+MIN(MAX(0,'Debt Payoff'!$D$24-SUM(Q97:W97)-SUMPRODUCT((N97:P97&lt;$X$9:$Z$9)*N97:P97+(N97:P97&gt;=$X$9:$Z$9)*$X$9:$Z$9)),N97-MIN($X$9,N97)))</f>
        <v>0</v>
      </c>
      <c r="Y97" s="33">
        <f>IF($B97="","",MIN($Y$9,O97)+MIN(MAX(0,'Debt Payoff'!$D$24-SUM(Q97:X97)-SUMPRODUCT((O97:P97&lt;$Y$9:$Z$9)*O97:P97+(O97:P97&gt;=$Y$9:$Z$9)*$Y$9:$Z$9)),O97-MIN($Y$9,O97)))</f>
        <v>0</v>
      </c>
      <c r="Z97" s="33">
        <f>IF($B97="","",MIN($Z$9,P97)+MIN(MAX(0,'Debt Payoff'!$D$24-SUM(Q97:Y97)-SUMPRODUCT((P97:P97&lt;$Z$9:$Z$9)*P97:P97+(P97:P97&gt;=$Z$9:$Z$9)*$Z$9:$Z$9)),P97-MIN($Z$9,P97)))</f>
        <v>0</v>
      </c>
      <c r="AA97" s="33">
        <f>IF($B97="","",ROUND(G97-Q97,2))</f>
        <v>0</v>
      </c>
      <c r="AB97" s="33">
        <f>IF($B97="","",ROUND(H97-R97,2))</f>
        <v>0</v>
      </c>
      <c r="AC97" s="33">
        <f>IF($B97="","",ROUND(I97-S97,2))</f>
        <v>0</v>
      </c>
      <c r="AD97" s="33">
        <f>IF($B97="","",ROUND(J97-T97,2))</f>
        <v>0</v>
      </c>
      <c r="AE97" s="33">
        <f>IF($B97="","",ROUND(K97-U97,2))</f>
        <v>0</v>
      </c>
      <c r="AF97" s="33">
        <f>IF($B97="","",ROUND(L97-V97,2))</f>
        <v>0</v>
      </c>
      <c r="AG97" s="33">
        <f>IF($B97="","",ROUND(M97-W97,2))</f>
        <v>0</v>
      </c>
      <c r="AH97" s="33">
        <f>IF($B97="","",ROUND(N97-X97,2))</f>
        <v>0</v>
      </c>
      <c r="AI97" s="33">
        <f>IF($B97="","",ROUND(O97-Y97,2))</f>
        <v>0</v>
      </c>
      <c r="AJ97" s="33">
        <f>IF($B97="","",ROUND(P97-Z97,2))</f>
        <v>0</v>
      </c>
    </row>
    <row r="98" spans="2:36">
      <c r="B98" s="15">
        <f>IF(B97="","",IF(F97&gt;0.005,B97+1,""))</f>
        <v>0</v>
      </c>
      <c r="C98" s="46">
        <f>IF($B98="","",EDATE('Debt Payoff'!$D$23,$B98-1))</f>
        <v>0</v>
      </c>
      <c r="D98" s="47">
        <f>IF($B98="","",SUM(Q98:Z98))</f>
        <v>0</v>
      </c>
      <c r="E98" s="48">
        <f>IF($B98="","",SUM(G98:P98)-F97)</f>
        <v>0</v>
      </c>
      <c r="F98" s="47">
        <f>IF($B98="","",SUM(AA98:AJ98))</f>
        <v>0</v>
      </c>
      <c r="G98" s="48">
        <f>IF($B98="","",ROUND(N(AA97)*(1+$Q$8/12),2))</f>
        <v>0</v>
      </c>
      <c r="H98" s="48">
        <f>IF($B98="","",ROUND(N(AB97)*(1+$R$8/12),2))</f>
        <v>0</v>
      </c>
      <c r="I98" s="48">
        <f>IF($B98="","",ROUND(N(AC97)*(1+$S$8/12),2))</f>
        <v>0</v>
      </c>
      <c r="J98" s="48">
        <f>IF($B98="","",ROUND(N(AD97)*(1+$T$8/12),2))</f>
        <v>0</v>
      </c>
      <c r="K98" s="48">
        <f>IF($B98="","",ROUND(N(AE97)*(1+$U$8/12),2))</f>
        <v>0</v>
      </c>
      <c r="L98" s="48">
        <f>IF($B98="","",ROUND(N(AF97)*(1+$V$8/12),2))</f>
        <v>0</v>
      </c>
      <c r="M98" s="48">
        <f>IF($B98="","",ROUND(N(AG97)*(1+$W$8/12),2))</f>
        <v>0</v>
      </c>
      <c r="N98" s="48">
        <f>IF($B98="","",ROUND(N(AH97)*(1+$X$8/12),2))</f>
        <v>0</v>
      </c>
      <c r="O98" s="48">
        <f>IF($B98="","",ROUND(N(AI97)*(1+$Y$8/12),2))</f>
        <v>0</v>
      </c>
      <c r="P98" s="48">
        <f>IF($B98="","",ROUND(N(AJ97)*(1+$Z$8/12),2))</f>
        <v>0</v>
      </c>
      <c r="Q98" s="33">
        <f>IF($B98="","",MIN($Q$9,G98)+MIN(MAX(0,'Debt Payoff'!$D$24-0-SUMPRODUCT((G98:P98&lt;$Q$9:$Z$9)*G98:P98+(G98:P98&gt;=$Q$9:$Z$9)*$Q$9:$Z$9)),G98-MIN($Q$9,G98)))</f>
        <v>0</v>
      </c>
      <c r="R98" s="33">
        <f>IF($B98="","",MIN($R$9,H98)+MIN(MAX(0,'Debt Payoff'!$D$24-SUM(Q98:Q98)-SUMPRODUCT((H98:P98&lt;$R$9:$Z$9)*H98:P98+(H98:P98&gt;=$R$9:$Z$9)*$R$9:$Z$9)),H98-MIN($R$9,H98)))</f>
        <v>0</v>
      </c>
      <c r="S98" s="33">
        <f>IF($B98="","",MIN($S$9,I98)+MIN(MAX(0,'Debt Payoff'!$D$24-SUM(Q98:R98)-SUMPRODUCT((I98:P98&lt;$S$9:$Z$9)*I98:P98+(I98:P98&gt;=$S$9:$Z$9)*$S$9:$Z$9)),I98-MIN($S$9,I98)))</f>
        <v>0</v>
      </c>
      <c r="T98" s="33">
        <f>IF($B98="","",MIN($T$9,J98)+MIN(MAX(0,'Debt Payoff'!$D$24-SUM(Q98:S98)-SUMPRODUCT((J98:P98&lt;$T$9:$Z$9)*J98:P98+(J98:P98&gt;=$T$9:$Z$9)*$T$9:$Z$9)),J98-MIN($T$9,J98)))</f>
        <v>0</v>
      </c>
      <c r="U98" s="33">
        <f>IF($B98="","",MIN($U$9,K98)+MIN(MAX(0,'Debt Payoff'!$D$24-SUM(Q98:T98)-SUMPRODUCT((K98:P98&lt;$U$9:$Z$9)*K98:P98+(K98:P98&gt;=$U$9:$Z$9)*$U$9:$Z$9)),K98-MIN($U$9,K98)))</f>
        <v>0</v>
      </c>
      <c r="V98" s="33">
        <f>IF($B98="","",MIN($V$9,L98)+MIN(MAX(0,'Debt Payoff'!$D$24-SUM(Q98:U98)-SUMPRODUCT((L98:P98&lt;$V$9:$Z$9)*L98:P98+(L98:P98&gt;=$V$9:$Z$9)*$V$9:$Z$9)),L98-MIN($V$9,L98)))</f>
        <v>0</v>
      </c>
      <c r="W98" s="33">
        <f>IF($B98="","",MIN($W$9,M98)+MIN(MAX(0,'Debt Payoff'!$D$24-SUM(Q98:V98)-SUMPRODUCT((M98:P98&lt;$W$9:$Z$9)*M98:P98+(M98:P98&gt;=$W$9:$Z$9)*$W$9:$Z$9)),M98-MIN($W$9,M98)))</f>
        <v>0</v>
      </c>
      <c r="X98" s="33">
        <f>IF($B98="","",MIN($X$9,N98)+MIN(MAX(0,'Debt Payoff'!$D$24-SUM(Q98:W98)-SUMPRODUCT((N98:P98&lt;$X$9:$Z$9)*N98:P98+(N98:P98&gt;=$X$9:$Z$9)*$X$9:$Z$9)),N98-MIN($X$9,N98)))</f>
        <v>0</v>
      </c>
      <c r="Y98" s="33">
        <f>IF($B98="","",MIN($Y$9,O98)+MIN(MAX(0,'Debt Payoff'!$D$24-SUM(Q98:X98)-SUMPRODUCT((O98:P98&lt;$Y$9:$Z$9)*O98:P98+(O98:P98&gt;=$Y$9:$Z$9)*$Y$9:$Z$9)),O98-MIN($Y$9,O98)))</f>
        <v>0</v>
      </c>
      <c r="Z98" s="33">
        <f>IF($B98="","",MIN($Z$9,P98)+MIN(MAX(0,'Debt Payoff'!$D$24-SUM(Q98:Y98)-SUMPRODUCT((P98:P98&lt;$Z$9:$Z$9)*P98:P98+(P98:P98&gt;=$Z$9:$Z$9)*$Z$9:$Z$9)),P98-MIN($Z$9,P98)))</f>
        <v>0</v>
      </c>
      <c r="AA98" s="33">
        <f>IF($B98="","",ROUND(G98-Q98,2))</f>
        <v>0</v>
      </c>
      <c r="AB98" s="33">
        <f>IF($B98="","",ROUND(H98-R98,2))</f>
        <v>0</v>
      </c>
      <c r="AC98" s="33">
        <f>IF($B98="","",ROUND(I98-S98,2))</f>
        <v>0</v>
      </c>
      <c r="AD98" s="33">
        <f>IF($B98="","",ROUND(J98-T98,2))</f>
        <v>0</v>
      </c>
      <c r="AE98" s="33">
        <f>IF($B98="","",ROUND(K98-U98,2))</f>
        <v>0</v>
      </c>
      <c r="AF98" s="33">
        <f>IF($B98="","",ROUND(L98-V98,2))</f>
        <v>0</v>
      </c>
      <c r="AG98" s="33">
        <f>IF($B98="","",ROUND(M98-W98,2))</f>
        <v>0</v>
      </c>
      <c r="AH98" s="33">
        <f>IF($B98="","",ROUND(N98-X98,2))</f>
        <v>0</v>
      </c>
      <c r="AI98" s="33">
        <f>IF($B98="","",ROUND(O98-Y98,2))</f>
        <v>0</v>
      </c>
      <c r="AJ98" s="33">
        <f>IF($B98="","",ROUND(P98-Z98,2))</f>
        <v>0</v>
      </c>
    </row>
    <row r="99" spans="2:36">
      <c r="B99" s="15">
        <f>IF(B98="","",IF(F98&gt;0.005,B98+1,""))</f>
        <v>0</v>
      </c>
      <c r="C99" s="46">
        <f>IF($B99="","",EDATE('Debt Payoff'!$D$23,$B99-1))</f>
        <v>0</v>
      </c>
      <c r="D99" s="47">
        <f>IF($B99="","",SUM(Q99:Z99))</f>
        <v>0</v>
      </c>
      <c r="E99" s="48">
        <f>IF($B99="","",SUM(G99:P99)-F98)</f>
        <v>0</v>
      </c>
      <c r="F99" s="47">
        <f>IF($B99="","",SUM(AA99:AJ99))</f>
        <v>0</v>
      </c>
      <c r="G99" s="48">
        <f>IF($B99="","",ROUND(N(AA98)*(1+$Q$8/12),2))</f>
        <v>0</v>
      </c>
      <c r="H99" s="48">
        <f>IF($B99="","",ROUND(N(AB98)*(1+$R$8/12),2))</f>
        <v>0</v>
      </c>
      <c r="I99" s="48">
        <f>IF($B99="","",ROUND(N(AC98)*(1+$S$8/12),2))</f>
        <v>0</v>
      </c>
      <c r="J99" s="48">
        <f>IF($B99="","",ROUND(N(AD98)*(1+$T$8/12),2))</f>
        <v>0</v>
      </c>
      <c r="K99" s="48">
        <f>IF($B99="","",ROUND(N(AE98)*(1+$U$8/12),2))</f>
        <v>0</v>
      </c>
      <c r="L99" s="48">
        <f>IF($B99="","",ROUND(N(AF98)*(1+$V$8/12),2))</f>
        <v>0</v>
      </c>
      <c r="M99" s="48">
        <f>IF($B99="","",ROUND(N(AG98)*(1+$W$8/12),2))</f>
        <v>0</v>
      </c>
      <c r="N99" s="48">
        <f>IF($B99="","",ROUND(N(AH98)*(1+$X$8/12),2))</f>
        <v>0</v>
      </c>
      <c r="O99" s="48">
        <f>IF($B99="","",ROUND(N(AI98)*(1+$Y$8/12),2))</f>
        <v>0</v>
      </c>
      <c r="P99" s="48">
        <f>IF($B99="","",ROUND(N(AJ98)*(1+$Z$8/12),2))</f>
        <v>0</v>
      </c>
      <c r="Q99" s="33">
        <f>IF($B99="","",MIN($Q$9,G99)+MIN(MAX(0,'Debt Payoff'!$D$24-0-SUMPRODUCT((G99:P99&lt;$Q$9:$Z$9)*G99:P99+(G99:P99&gt;=$Q$9:$Z$9)*$Q$9:$Z$9)),G99-MIN($Q$9,G99)))</f>
        <v>0</v>
      </c>
      <c r="R99" s="33">
        <f>IF($B99="","",MIN($R$9,H99)+MIN(MAX(0,'Debt Payoff'!$D$24-SUM(Q99:Q99)-SUMPRODUCT((H99:P99&lt;$R$9:$Z$9)*H99:P99+(H99:P99&gt;=$R$9:$Z$9)*$R$9:$Z$9)),H99-MIN($R$9,H99)))</f>
        <v>0</v>
      </c>
      <c r="S99" s="33">
        <f>IF($B99="","",MIN($S$9,I99)+MIN(MAX(0,'Debt Payoff'!$D$24-SUM(Q99:R99)-SUMPRODUCT((I99:P99&lt;$S$9:$Z$9)*I99:P99+(I99:P99&gt;=$S$9:$Z$9)*$S$9:$Z$9)),I99-MIN($S$9,I99)))</f>
        <v>0</v>
      </c>
      <c r="T99" s="33">
        <f>IF($B99="","",MIN($T$9,J99)+MIN(MAX(0,'Debt Payoff'!$D$24-SUM(Q99:S99)-SUMPRODUCT((J99:P99&lt;$T$9:$Z$9)*J99:P99+(J99:P99&gt;=$T$9:$Z$9)*$T$9:$Z$9)),J99-MIN($T$9,J99)))</f>
        <v>0</v>
      </c>
      <c r="U99" s="33">
        <f>IF($B99="","",MIN($U$9,K99)+MIN(MAX(0,'Debt Payoff'!$D$24-SUM(Q99:T99)-SUMPRODUCT((K99:P99&lt;$U$9:$Z$9)*K99:P99+(K99:P99&gt;=$U$9:$Z$9)*$U$9:$Z$9)),K99-MIN($U$9,K99)))</f>
        <v>0</v>
      </c>
      <c r="V99" s="33">
        <f>IF($B99="","",MIN($V$9,L99)+MIN(MAX(0,'Debt Payoff'!$D$24-SUM(Q99:U99)-SUMPRODUCT((L99:P99&lt;$V$9:$Z$9)*L99:P99+(L99:P99&gt;=$V$9:$Z$9)*$V$9:$Z$9)),L99-MIN($V$9,L99)))</f>
        <v>0</v>
      </c>
      <c r="W99" s="33">
        <f>IF($B99="","",MIN($W$9,M99)+MIN(MAX(0,'Debt Payoff'!$D$24-SUM(Q99:V99)-SUMPRODUCT((M99:P99&lt;$W$9:$Z$9)*M99:P99+(M99:P99&gt;=$W$9:$Z$9)*$W$9:$Z$9)),M99-MIN($W$9,M99)))</f>
        <v>0</v>
      </c>
      <c r="X99" s="33">
        <f>IF($B99="","",MIN($X$9,N99)+MIN(MAX(0,'Debt Payoff'!$D$24-SUM(Q99:W99)-SUMPRODUCT((N99:P99&lt;$X$9:$Z$9)*N99:P99+(N99:P99&gt;=$X$9:$Z$9)*$X$9:$Z$9)),N99-MIN($X$9,N99)))</f>
        <v>0</v>
      </c>
      <c r="Y99" s="33">
        <f>IF($B99="","",MIN($Y$9,O99)+MIN(MAX(0,'Debt Payoff'!$D$24-SUM(Q99:X99)-SUMPRODUCT((O99:P99&lt;$Y$9:$Z$9)*O99:P99+(O99:P99&gt;=$Y$9:$Z$9)*$Y$9:$Z$9)),O99-MIN($Y$9,O99)))</f>
        <v>0</v>
      </c>
      <c r="Z99" s="33">
        <f>IF($B99="","",MIN($Z$9,P99)+MIN(MAX(0,'Debt Payoff'!$D$24-SUM(Q99:Y99)-SUMPRODUCT((P99:P99&lt;$Z$9:$Z$9)*P99:P99+(P99:P99&gt;=$Z$9:$Z$9)*$Z$9:$Z$9)),P99-MIN($Z$9,P99)))</f>
        <v>0</v>
      </c>
      <c r="AA99" s="33">
        <f>IF($B99="","",ROUND(G99-Q99,2))</f>
        <v>0</v>
      </c>
      <c r="AB99" s="33">
        <f>IF($B99="","",ROUND(H99-R99,2))</f>
        <v>0</v>
      </c>
      <c r="AC99" s="33">
        <f>IF($B99="","",ROUND(I99-S99,2))</f>
        <v>0</v>
      </c>
      <c r="AD99" s="33">
        <f>IF($B99="","",ROUND(J99-T99,2))</f>
        <v>0</v>
      </c>
      <c r="AE99" s="33">
        <f>IF($B99="","",ROUND(K99-U99,2))</f>
        <v>0</v>
      </c>
      <c r="AF99" s="33">
        <f>IF($B99="","",ROUND(L99-V99,2))</f>
        <v>0</v>
      </c>
      <c r="AG99" s="33">
        <f>IF($B99="","",ROUND(M99-W99,2))</f>
        <v>0</v>
      </c>
      <c r="AH99" s="33">
        <f>IF($B99="","",ROUND(N99-X99,2))</f>
        <v>0</v>
      </c>
      <c r="AI99" s="33">
        <f>IF($B99="","",ROUND(O99-Y99,2))</f>
        <v>0</v>
      </c>
      <c r="AJ99" s="33">
        <f>IF($B99="","",ROUND(P99-Z99,2))</f>
        <v>0</v>
      </c>
    </row>
    <row r="100" spans="2:36">
      <c r="B100" s="15">
        <f>IF(B99="","",IF(F99&gt;0.005,B99+1,""))</f>
        <v>0</v>
      </c>
      <c r="C100" s="46">
        <f>IF($B100="","",EDATE('Debt Payoff'!$D$23,$B100-1))</f>
        <v>0</v>
      </c>
      <c r="D100" s="47">
        <f>IF($B100="","",SUM(Q100:Z100))</f>
        <v>0</v>
      </c>
      <c r="E100" s="48">
        <f>IF($B100="","",SUM(G100:P100)-F99)</f>
        <v>0</v>
      </c>
      <c r="F100" s="47">
        <f>IF($B100="","",SUM(AA100:AJ100))</f>
        <v>0</v>
      </c>
      <c r="G100" s="48">
        <f>IF($B100="","",ROUND(N(AA99)*(1+$Q$8/12),2))</f>
        <v>0</v>
      </c>
      <c r="H100" s="48">
        <f>IF($B100="","",ROUND(N(AB99)*(1+$R$8/12),2))</f>
        <v>0</v>
      </c>
      <c r="I100" s="48">
        <f>IF($B100="","",ROUND(N(AC99)*(1+$S$8/12),2))</f>
        <v>0</v>
      </c>
      <c r="J100" s="48">
        <f>IF($B100="","",ROUND(N(AD99)*(1+$T$8/12),2))</f>
        <v>0</v>
      </c>
      <c r="K100" s="48">
        <f>IF($B100="","",ROUND(N(AE99)*(1+$U$8/12),2))</f>
        <v>0</v>
      </c>
      <c r="L100" s="48">
        <f>IF($B100="","",ROUND(N(AF99)*(1+$V$8/12),2))</f>
        <v>0</v>
      </c>
      <c r="M100" s="48">
        <f>IF($B100="","",ROUND(N(AG99)*(1+$W$8/12),2))</f>
        <v>0</v>
      </c>
      <c r="N100" s="48">
        <f>IF($B100="","",ROUND(N(AH99)*(1+$X$8/12),2))</f>
        <v>0</v>
      </c>
      <c r="O100" s="48">
        <f>IF($B100="","",ROUND(N(AI99)*(1+$Y$8/12),2))</f>
        <v>0</v>
      </c>
      <c r="P100" s="48">
        <f>IF($B100="","",ROUND(N(AJ99)*(1+$Z$8/12),2))</f>
        <v>0</v>
      </c>
      <c r="Q100" s="33">
        <f>IF($B100="","",MIN($Q$9,G100)+MIN(MAX(0,'Debt Payoff'!$D$24-0-SUMPRODUCT((G100:P100&lt;$Q$9:$Z$9)*G100:P100+(G100:P100&gt;=$Q$9:$Z$9)*$Q$9:$Z$9)),G100-MIN($Q$9,G100)))</f>
        <v>0</v>
      </c>
      <c r="R100" s="33">
        <f>IF($B100="","",MIN($R$9,H100)+MIN(MAX(0,'Debt Payoff'!$D$24-SUM(Q100:Q100)-SUMPRODUCT((H100:P100&lt;$R$9:$Z$9)*H100:P100+(H100:P100&gt;=$R$9:$Z$9)*$R$9:$Z$9)),H100-MIN($R$9,H100)))</f>
        <v>0</v>
      </c>
      <c r="S100" s="33">
        <f>IF($B100="","",MIN($S$9,I100)+MIN(MAX(0,'Debt Payoff'!$D$24-SUM(Q100:R100)-SUMPRODUCT((I100:P100&lt;$S$9:$Z$9)*I100:P100+(I100:P100&gt;=$S$9:$Z$9)*$S$9:$Z$9)),I100-MIN($S$9,I100)))</f>
        <v>0</v>
      </c>
      <c r="T100" s="33">
        <f>IF($B100="","",MIN($T$9,J100)+MIN(MAX(0,'Debt Payoff'!$D$24-SUM(Q100:S100)-SUMPRODUCT((J100:P100&lt;$T$9:$Z$9)*J100:P100+(J100:P100&gt;=$T$9:$Z$9)*$T$9:$Z$9)),J100-MIN($T$9,J100)))</f>
        <v>0</v>
      </c>
      <c r="U100" s="33">
        <f>IF($B100="","",MIN($U$9,K100)+MIN(MAX(0,'Debt Payoff'!$D$24-SUM(Q100:T100)-SUMPRODUCT((K100:P100&lt;$U$9:$Z$9)*K100:P100+(K100:P100&gt;=$U$9:$Z$9)*$U$9:$Z$9)),K100-MIN($U$9,K100)))</f>
        <v>0</v>
      </c>
      <c r="V100" s="33">
        <f>IF($B100="","",MIN($V$9,L100)+MIN(MAX(0,'Debt Payoff'!$D$24-SUM(Q100:U100)-SUMPRODUCT((L100:P100&lt;$V$9:$Z$9)*L100:P100+(L100:P100&gt;=$V$9:$Z$9)*$V$9:$Z$9)),L100-MIN($V$9,L100)))</f>
        <v>0</v>
      </c>
      <c r="W100" s="33">
        <f>IF($B100="","",MIN($W$9,M100)+MIN(MAX(0,'Debt Payoff'!$D$24-SUM(Q100:V100)-SUMPRODUCT((M100:P100&lt;$W$9:$Z$9)*M100:P100+(M100:P100&gt;=$W$9:$Z$9)*$W$9:$Z$9)),M100-MIN($W$9,M100)))</f>
        <v>0</v>
      </c>
      <c r="X100" s="33">
        <f>IF($B100="","",MIN($X$9,N100)+MIN(MAX(0,'Debt Payoff'!$D$24-SUM(Q100:W100)-SUMPRODUCT((N100:P100&lt;$X$9:$Z$9)*N100:P100+(N100:P100&gt;=$X$9:$Z$9)*$X$9:$Z$9)),N100-MIN($X$9,N100)))</f>
        <v>0</v>
      </c>
      <c r="Y100" s="33">
        <f>IF($B100="","",MIN($Y$9,O100)+MIN(MAX(0,'Debt Payoff'!$D$24-SUM(Q100:X100)-SUMPRODUCT((O100:P100&lt;$Y$9:$Z$9)*O100:P100+(O100:P100&gt;=$Y$9:$Z$9)*$Y$9:$Z$9)),O100-MIN($Y$9,O100)))</f>
        <v>0</v>
      </c>
      <c r="Z100" s="33">
        <f>IF($B100="","",MIN($Z$9,P100)+MIN(MAX(0,'Debt Payoff'!$D$24-SUM(Q100:Y100)-SUMPRODUCT((P100:P100&lt;$Z$9:$Z$9)*P100:P100+(P100:P100&gt;=$Z$9:$Z$9)*$Z$9:$Z$9)),P100-MIN($Z$9,P100)))</f>
        <v>0</v>
      </c>
      <c r="AA100" s="33">
        <f>IF($B100="","",ROUND(G100-Q100,2))</f>
        <v>0</v>
      </c>
      <c r="AB100" s="33">
        <f>IF($B100="","",ROUND(H100-R100,2))</f>
        <v>0</v>
      </c>
      <c r="AC100" s="33">
        <f>IF($B100="","",ROUND(I100-S100,2))</f>
        <v>0</v>
      </c>
      <c r="AD100" s="33">
        <f>IF($B100="","",ROUND(J100-T100,2))</f>
        <v>0</v>
      </c>
      <c r="AE100" s="33">
        <f>IF($B100="","",ROUND(K100-U100,2))</f>
        <v>0</v>
      </c>
      <c r="AF100" s="33">
        <f>IF($B100="","",ROUND(L100-V100,2))</f>
        <v>0</v>
      </c>
      <c r="AG100" s="33">
        <f>IF($B100="","",ROUND(M100-W100,2))</f>
        <v>0</v>
      </c>
      <c r="AH100" s="33">
        <f>IF($B100="","",ROUND(N100-X100,2))</f>
        <v>0</v>
      </c>
      <c r="AI100" s="33">
        <f>IF($B100="","",ROUND(O100-Y100,2))</f>
        <v>0</v>
      </c>
      <c r="AJ100" s="33">
        <f>IF($B100="","",ROUND(P100-Z100,2))</f>
        <v>0</v>
      </c>
    </row>
    <row r="101" spans="2:36">
      <c r="B101" s="15">
        <f>IF(B100="","",IF(F100&gt;0.005,B100+1,""))</f>
        <v>0</v>
      </c>
      <c r="C101" s="46">
        <f>IF($B101="","",EDATE('Debt Payoff'!$D$23,$B101-1))</f>
        <v>0</v>
      </c>
      <c r="D101" s="47">
        <f>IF($B101="","",SUM(Q101:Z101))</f>
        <v>0</v>
      </c>
      <c r="E101" s="48">
        <f>IF($B101="","",SUM(G101:P101)-F100)</f>
        <v>0</v>
      </c>
      <c r="F101" s="47">
        <f>IF($B101="","",SUM(AA101:AJ101))</f>
        <v>0</v>
      </c>
      <c r="G101" s="48">
        <f>IF($B101="","",ROUND(N(AA100)*(1+$Q$8/12),2))</f>
        <v>0</v>
      </c>
      <c r="H101" s="48">
        <f>IF($B101="","",ROUND(N(AB100)*(1+$R$8/12),2))</f>
        <v>0</v>
      </c>
      <c r="I101" s="48">
        <f>IF($B101="","",ROUND(N(AC100)*(1+$S$8/12),2))</f>
        <v>0</v>
      </c>
      <c r="J101" s="48">
        <f>IF($B101="","",ROUND(N(AD100)*(1+$T$8/12),2))</f>
        <v>0</v>
      </c>
      <c r="K101" s="48">
        <f>IF($B101="","",ROUND(N(AE100)*(1+$U$8/12),2))</f>
        <v>0</v>
      </c>
      <c r="L101" s="48">
        <f>IF($B101="","",ROUND(N(AF100)*(1+$V$8/12),2))</f>
        <v>0</v>
      </c>
      <c r="M101" s="48">
        <f>IF($B101="","",ROUND(N(AG100)*(1+$W$8/12),2))</f>
        <v>0</v>
      </c>
      <c r="N101" s="48">
        <f>IF($B101="","",ROUND(N(AH100)*(1+$X$8/12),2))</f>
        <v>0</v>
      </c>
      <c r="O101" s="48">
        <f>IF($B101="","",ROUND(N(AI100)*(1+$Y$8/12),2))</f>
        <v>0</v>
      </c>
      <c r="P101" s="48">
        <f>IF($B101="","",ROUND(N(AJ100)*(1+$Z$8/12),2))</f>
        <v>0</v>
      </c>
      <c r="Q101" s="33">
        <f>IF($B101="","",MIN($Q$9,G101)+MIN(MAX(0,'Debt Payoff'!$D$24-0-SUMPRODUCT((G101:P101&lt;$Q$9:$Z$9)*G101:P101+(G101:P101&gt;=$Q$9:$Z$9)*$Q$9:$Z$9)),G101-MIN($Q$9,G101)))</f>
        <v>0</v>
      </c>
      <c r="R101" s="33">
        <f>IF($B101="","",MIN($R$9,H101)+MIN(MAX(0,'Debt Payoff'!$D$24-SUM(Q101:Q101)-SUMPRODUCT((H101:P101&lt;$R$9:$Z$9)*H101:P101+(H101:P101&gt;=$R$9:$Z$9)*$R$9:$Z$9)),H101-MIN($R$9,H101)))</f>
        <v>0</v>
      </c>
      <c r="S101" s="33">
        <f>IF($B101="","",MIN($S$9,I101)+MIN(MAX(0,'Debt Payoff'!$D$24-SUM(Q101:R101)-SUMPRODUCT((I101:P101&lt;$S$9:$Z$9)*I101:P101+(I101:P101&gt;=$S$9:$Z$9)*$S$9:$Z$9)),I101-MIN($S$9,I101)))</f>
        <v>0</v>
      </c>
      <c r="T101" s="33">
        <f>IF($B101="","",MIN($T$9,J101)+MIN(MAX(0,'Debt Payoff'!$D$24-SUM(Q101:S101)-SUMPRODUCT((J101:P101&lt;$T$9:$Z$9)*J101:P101+(J101:P101&gt;=$T$9:$Z$9)*$T$9:$Z$9)),J101-MIN($T$9,J101)))</f>
        <v>0</v>
      </c>
      <c r="U101" s="33">
        <f>IF($B101="","",MIN($U$9,K101)+MIN(MAX(0,'Debt Payoff'!$D$24-SUM(Q101:T101)-SUMPRODUCT((K101:P101&lt;$U$9:$Z$9)*K101:P101+(K101:P101&gt;=$U$9:$Z$9)*$U$9:$Z$9)),K101-MIN($U$9,K101)))</f>
        <v>0</v>
      </c>
      <c r="V101" s="33">
        <f>IF($B101="","",MIN($V$9,L101)+MIN(MAX(0,'Debt Payoff'!$D$24-SUM(Q101:U101)-SUMPRODUCT((L101:P101&lt;$V$9:$Z$9)*L101:P101+(L101:P101&gt;=$V$9:$Z$9)*$V$9:$Z$9)),L101-MIN($V$9,L101)))</f>
        <v>0</v>
      </c>
      <c r="W101" s="33">
        <f>IF($B101="","",MIN($W$9,M101)+MIN(MAX(0,'Debt Payoff'!$D$24-SUM(Q101:V101)-SUMPRODUCT((M101:P101&lt;$W$9:$Z$9)*M101:P101+(M101:P101&gt;=$W$9:$Z$9)*$W$9:$Z$9)),M101-MIN($W$9,M101)))</f>
        <v>0</v>
      </c>
      <c r="X101" s="33">
        <f>IF($B101="","",MIN($X$9,N101)+MIN(MAX(0,'Debt Payoff'!$D$24-SUM(Q101:W101)-SUMPRODUCT((N101:P101&lt;$X$9:$Z$9)*N101:P101+(N101:P101&gt;=$X$9:$Z$9)*$X$9:$Z$9)),N101-MIN($X$9,N101)))</f>
        <v>0</v>
      </c>
      <c r="Y101" s="33">
        <f>IF($B101="","",MIN($Y$9,O101)+MIN(MAX(0,'Debt Payoff'!$D$24-SUM(Q101:X101)-SUMPRODUCT((O101:P101&lt;$Y$9:$Z$9)*O101:P101+(O101:P101&gt;=$Y$9:$Z$9)*$Y$9:$Z$9)),O101-MIN($Y$9,O101)))</f>
        <v>0</v>
      </c>
      <c r="Z101" s="33">
        <f>IF($B101="","",MIN($Z$9,P101)+MIN(MAX(0,'Debt Payoff'!$D$24-SUM(Q101:Y101)-SUMPRODUCT((P101:P101&lt;$Z$9:$Z$9)*P101:P101+(P101:P101&gt;=$Z$9:$Z$9)*$Z$9:$Z$9)),P101-MIN($Z$9,P101)))</f>
        <v>0</v>
      </c>
      <c r="AA101" s="33">
        <f>IF($B101="","",ROUND(G101-Q101,2))</f>
        <v>0</v>
      </c>
      <c r="AB101" s="33">
        <f>IF($B101="","",ROUND(H101-R101,2))</f>
        <v>0</v>
      </c>
      <c r="AC101" s="33">
        <f>IF($B101="","",ROUND(I101-S101,2))</f>
        <v>0</v>
      </c>
      <c r="AD101" s="33">
        <f>IF($B101="","",ROUND(J101-T101,2))</f>
        <v>0</v>
      </c>
      <c r="AE101" s="33">
        <f>IF($B101="","",ROUND(K101-U101,2))</f>
        <v>0</v>
      </c>
      <c r="AF101" s="33">
        <f>IF($B101="","",ROUND(L101-V101,2))</f>
        <v>0</v>
      </c>
      <c r="AG101" s="33">
        <f>IF($B101="","",ROUND(M101-W101,2))</f>
        <v>0</v>
      </c>
      <c r="AH101" s="33">
        <f>IF($B101="","",ROUND(N101-X101,2))</f>
        <v>0</v>
      </c>
      <c r="AI101" s="33">
        <f>IF($B101="","",ROUND(O101-Y101,2))</f>
        <v>0</v>
      </c>
      <c r="AJ101" s="33">
        <f>IF($B101="","",ROUND(P101-Z101,2))</f>
        <v>0</v>
      </c>
    </row>
    <row r="102" spans="2:36">
      <c r="B102" s="15">
        <f>IF(B101="","",IF(F101&gt;0.005,B101+1,""))</f>
        <v>0</v>
      </c>
      <c r="C102" s="46">
        <f>IF($B102="","",EDATE('Debt Payoff'!$D$23,$B102-1))</f>
        <v>0</v>
      </c>
      <c r="D102" s="47">
        <f>IF($B102="","",SUM(Q102:Z102))</f>
        <v>0</v>
      </c>
      <c r="E102" s="48">
        <f>IF($B102="","",SUM(G102:P102)-F101)</f>
        <v>0</v>
      </c>
      <c r="F102" s="47">
        <f>IF($B102="","",SUM(AA102:AJ102))</f>
        <v>0</v>
      </c>
      <c r="G102" s="48">
        <f>IF($B102="","",ROUND(N(AA101)*(1+$Q$8/12),2))</f>
        <v>0</v>
      </c>
      <c r="H102" s="48">
        <f>IF($B102="","",ROUND(N(AB101)*(1+$R$8/12),2))</f>
        <v>0</v>
      </c>
      <c r="I102" s="48">
        <f>IF($B102="","",ROUND(N(AC101)*(1+$S$8/12),2))</f>
        <v>0</v>
      </c>
      <c r="J102" s="48">
        <f>IF($B102="","",ROUND(N(AD101)*(1+$T$8/12),2))</f>
        <v>0</v>
      </c>
      <c r="K102" s="48">
        <f>IF($B102="","",ROUND(N(AE101)*(1+$U$8/12),2))</f>
        <v>0</v>
      </c>
      <c r="L102" s="48">
        <f>IF($B102="","",ROUND(N(AF101)*(1+$V$8/12),2))</f>
        <v>0</v>
      </c>
      <c r="M102" s="48">
        <f>IF($B102="","",ROUND(N(AG101)*(1+$W$8/12),2))</f>
        <v>0</v>
      </c>
      <c r="N102" s="48">
        <f>IF($B102="","",ROUND(N(AH101)*(1+$X$8/12),2))</f>
        <v>0</v>
      </c>
      <c r="O102" s="48">
        <f>IF($B102="","",ROUND(N(AI101)*(1+$Y$8/12),2))</f>
        <v>0</v>
      </c>
      <c r="P102" s="48">
        <f>IF($B102="","",ROUND(N(AJ101)*(1+$Z$8/12),2))</f>
        <v>0</v>
      </c>
      <c r="Q102" s="33">
        <f>IF($B102="","",MIN($Q$9,G102)+MIN(MAX(0,'Debt Payoff'!$D$24-0-SUMPRODUCT((G102:P102&lt;$Q$9:$Z$9)*G102:P102+(G102:P102&gt;=$Q$9:$Z$9)*$Q$9:$Z$9)),G102-MIN($Q$9,G102)))</f>
        <v>0</v>
      </c>
      <c r="R102" s="33">
        <f>IF($B102="","",MIN($R$9,H102)+MIN(MAX(0,'Debt Payoff'!$D$24-SUM(Q102:Q102)-SUMPRODUCT((H102:P102&lt;$R$9:$Z$9)*H102:P102+(H102:P102&gt;=$R$9:$Z$9)*$R$9:$Z$9)),H102-MIN($R$9,H102)))</f>
        <v>0</v>
      </c>
      <c r="S102" s="33">
        <f>IF($B102="","",MIN($S$9,I102)+MIN(MAX(0,'Debt Payoff'!$D$24-SUM(Q102:R102)-SUMPRODUCT((I102:P102&lt;$S$9:$Z$9)*I102:P102+(I102:P102&gt;=$S$9:$Z$9)*$S$9:$Z$9)),I102-MIN($S$9,I102)))</f>
        <v>0</v>
      </c>
      <c r="T102" s="33">
        <f>IF($B102="","",MIN($T$9,J102)+MIN(MAX(0,'Debt Payoff'!$D$24-SUM(Q102:S102)-SUMPRODUCT((J102:P102&lt;$T$9:$Z$9)*J102:P102+(J102:P102&gt;=$T$9:$Z$9)*$T$9:$Z$9)),J102-MIN($T$9,J102)))</f>
        <v>0</v>
      </c>
      <c r="U102" s="33">
        <f>IF($B102="","",MIN($U$9,K102)+MIN(MAX(0,'Debt Payoff'!$D$24-SUM(Q102:T102)-SUMPRODUCT((K102:P102&lt;$U$9:$Z$9)*K102:P102+(K102:P102&gt;=$U$9:$Z$9)*$U$9:$Z$9)),K102-MIN($U$9,K102)))</f>
        <v>0</v>
      </c>
      <c r="V102" s="33">
        <f>IF($B102="","",MIN($V$9,L102)+MIN(MAX(0,'Debt Payoff'!$D$24-SUM(Q102:U102)-SUMPRODUCT((L102:P102&lt;$V$9:$Z$9)*L102:P102+(L102:P102&gt;=$V$9:$Z$9)*$V$9:$Z$9)),L102-MIN($V$9,L102)))</f>
        <v>0</v>
      </c>
      <c r="W102" s="33">
        <f>IF($B102="","",MIN($W$9,M102)+MIN(MAX(0,'Debt Payoff'!$D$24-SUM(Q102:V102)-SUMPRODUCT((M102:P102&lt;$W$9:$Z$9)*M102:P102+(M102:P102&gt;=$W$9:$Z$9)*$W$9:$Z$9)),M102-MIN($W$9,M102)))</f>
        <v>0</v>
      </c>
      <c r="X102" s="33">
        <f>IF($B102="","",MIN($X$9,N102)+MIN(MAX(0,'Debt Payoff'!$D$24-SUM(Q102:W102)-SUMPRODUCT((N102:P102&lt;$X$9:$Z$9)*N102:P102+(N102:P102&gt;=$X$9:$Z$9)*$X$9:$Z$9)),N102-MIN($X$9,N102)))</f>
        <v>0</v>
      </c>
      <c r="Y102" s="33">
        <f>IF($B102="","",MIN($Y$9,O102)+MIN(MAX(0,'Debt Payoff'!$D$24-SUM(Q102:X102)-SUMPRODUCT((O102:P102&lt;$Y$9:$Z$9)*O102:P102+(O102:P102&gt;=$Y$9:$Z$9)*$Y$9:$Z$9)),O102-MIN($Y$9,O102)))</f>
        <v>0</v>
      </c>
      <c r="Z102" s="33">
        <f>IF($B102="","",MIN($Z$9,P102)+MIN(MAX(0,'Debt Payoff'!$D$24-SUM(Q102:Y102)-SUMPRODUCT((P102:P102&lt;$Z$9:$Z$9)*P102:P102+(P102:P102&gt;=$Z$9:$Z$9)*$Z$9:$Z$9)),P102-MIN($Z$9,P102)))</f>
        <v>0</v>
      </c>
      <c r="AA102" s="33">
        <f>IF($B102="","",ROUND(G102-Q102,2))</f>
        <v>0</v>
      </c>
      <c r="AB102" s="33">
        <f>IF($B102="","",ROUND(H102-R102,2))</f>
        <v>0</v>
      </c>
      <c r="AC102" s="33">
        <f>IF($B102="","",ROUND(I102-S102,2))</f>
        <v>0</v>
      </c>
      <c r="AD102" s="33">
        <f>IF($B102="","",ROUND(J102-T102,2))</f>
        <v>0</v>
      </c>
      <c r="AE102" s="33">
        <f>IF($B102="","",ROUND(K102-U102,2))</f>
        <v>0</v>
      </c>
      <c r="AF102" s="33">
        <f>IF($B102="","",ROUND(L102-V102,2))</f>
        <v>0</v>
      </c>
      <c r="AG102" s="33">
        <f>IF($B102="","",ROUND(M102-W102,2))</f>
        <v>0</v>
      </c>
      <c r="AH102" s="33">
        <f>IF($B102="","",ROUND(N102-X102,2))</f>
        <v>0</v>
      </c>
      <c r="AI102" s="33">
        <f>IF($B102="","",ROUND(O102-Y102,2))</f>
        <v>0</v>
      </c>
      <c r="AJ102" s="33">
        <f>IF($B102="","",ROUND(P102-Z102,2))</f>
        <v>0</v>
      </c>
    </row>
    <row r="103" spans="2:36">
      <c r="B103" s="15">
        <f>IF(B102="","",IF(F102&gt;0.005,B102+1,""))</f>
        <v>0</v>
      </c>
      <c r="C103" s="46">
        <f>IF($B103="","",EDATE('Debt Payoff'!$D$23,$B103-1))</f>
        <v>0</v>
      </c>
      <c r="D103" s="47">
        <f>IF($B103="","",SUM(Q103:Z103))</f>
        <v>0</v>
      </c>
      <c r="E103" s="48">
        <f>IF($B103="","",SUM(G103:P103)-F102)</f>
        <v>0</v>
      </c>
      <c r="F103" s="47">
        <f>IF($B103="","",SUM(AA103:AJ103))</f>
        <v>0</v>
      </c>
      <c r="G103" s="48">
        <f>IF($B103="","",ROUND(N(AA102)*(1+$Q$8/12),2))</f>
        <v>0</v>
      </c>
      <c r="H103" s="48">
        <f>IF($B103="","",ROUND(N(AB102)*(1+$R$8/12),2))</f>
        <v>0</v>
      </c>
      <c r="I103" s="48">
        <f>IF($B103="","",ROUND(N(AC102)*(1+$S$8/12),2))</f>
        <v>0</v>
      </c>
      <c r="J103" s="48">
        <f>IF($B103="","",ROUND(N(AD102)*(1+$T$8/12),2))</f>
        <v>0</v>
      </c>
      <c r="K103" s="48">
        <f>IF($B103="","",ROUND(N(AE102)*(1+$U$8/12),2))</f>
        <v>0</v>
      </c>
      <c r="L103" s="48">
        <f>IF($B103="","",ROUND(N(AF102)*(1+$V$8/12),2))</f>
        <v>0</v>
      </c>
      <c r="M103" s="48">
        <f>IF($B103="","",ROUND(N(AG102)*(1+$W$8/12),2))</f>
        <v>0</v>
      </c>
      <c r="N103" s="48">
        <f>IF($B103="","",ROUND(N(AH102)*(1+$X$8/12),2))</f>
        <v>0</v>
      </c>
      <c r="O103" s="48">
        <f>IF($B103="","",ROUND(N(AI102)*(1+$Y$8/12),2))</f>
        <v>0</v>
      </c>
      <c r="P103" s="48">
        <f>IF($B103="","",ROUND(N(AJ102)*(1+$Z$8/12),2))</f>
        <v>0</v>
      </c>
      <c r="Q103" s="33">
        <f>IF($B103="","",MIN($Q$9,G103)+MIN(MAX(0,'Debt Payoff'!$D$24-0-SUMPRODUCT((G103:P103&lt;$Q$9:$Z$9)*G103:P103+(G103:P103&gt;=$Q$9:$Z$9)*$Q$9:$Z$9)),G103-MIN($Q$9,G103)))</f>
        <v>0</v>
      </c>
      <c r="R103" s="33">
        <f>IF($B103="","",MIN($R$9,H103)+MIN(MAX(0,'Debt Payoff'!$D$24-SUM(Q103:Q103)-SUMPRODUCT((H103:P103&lt;$R$9:$Z$9)*H103:P103+(H103:P103&gt;=$R$9:$Z$9)*$R$9:$Z$9)),H103-MIN($R$9,H103)))</f>
        <v>0</v>
      </c>
      <c r="S103" s="33">
        <f>IF($B103="","",MIN($S$9,I103)+MIN(MAX(0,'Debt Payoff'!$D$24-SUM(Q103:R103)-SUMPRODUCT((I103:P103&lt;$S$9:$Z$9)*I103:P103+(I103:P103&gt;=$S$9:$Z$9)*$S$9:$Z$9)),I103-MIN($S$9,I103)))</f>
        <v>0</v>
      </c>
      <c r="T103" s="33">
        <f>IF($B103="","",MIN($T$9,J103)+MIN(MAX(0,'Debt Payoff'!$D$24-SUM(Q103:S103)-SUMPRODUCT((J103:P103&lt;$T$9:$Z$9)*J103:P103+(J103:P103&gt;=$T$9:$Z$9)*$T$9:$Z$9)),J103-MIN($T$9,J103)))</f>
        <v>0</v>
      </c>
      <c r="U103" s="33">
        <f>IF($B103="","",MIN($U$9,K103)+MIN(MAX(0,'Debt Payoff'!$D$24-SUM(Q103:T103)-SUMPRODUCT((K103:P103&lt;$U$9:$Z$9)*K103:P103+(K103:P103&gt;=$U$9:$Z$9)*$U$9:$Z$9)),K103-MIN($U$9,K103)))</f>
        <v>0</v>
      </c>
      <c r="V103" s="33">
        <f>IF($B103="","",MIN($V$9,L103)+MIN(MAX(0,'Debt Payoff'!$D$24-SUM(Q103:U103)-SUMPRODUCT((L103:P103&lt;$V$9:$Z$9)*L103:P103+(L103:P103&gt;=$V$9:$Z$9)*$V$9:$Z$9)),L103-MIN($V$9,L103)))</f>
        <v>0</v>
      </c>
      <c r="W103" s="33">
        <f>IF($B103="","",MIN($W$9,M103)+MIN(MAX(0,'Debt Payoff'!$D$24-SUM(Q103:V103)-SUMPRODUCT((M103:P103&lt;$W$9:$Z$9)*M103:P103+(M103:P103&gt;=$W$9:$Z$9)*$W$9:$Z$9)),M103-MIN($W$9,M103)))</f>
        <v>0</v>
      </c>
      <c r="X103" s="33">
        <f>IF($B103="","",MIN($X$9,N103)+MIN(MAX(0,'Debt Payoff'!$D$24-SUM(Q103:W103)-SUMPRODUCT((N103:P103&lt;$X$9:$Z$9)*N103:P103+(N103:P103&gt;=$X$9:$Z$9)*$X$9:$Z$9)),N103-MIN($X$9,N103)))</f>
        <v>0</v>
      </c>
      <c r="Y103" s="33">
        <f>IF($B103="","",MIN($Y$9,O103)+MIN(MAX(0,'Debt Payoff'!$D$24-SUM(Q103:X103)-SUMPRODUCT((O103:P103&lt;$Y$9:$Z$9)*O103:P103+(O103:P103&gt;=$Y$9:$Z$9)*$Y$9:$Z$9)),O103-MIN($Y$9,O103)))</f>
        <v>0</v>
      </c>
      <c r="Z103" s="33">
        <f>IF($B103="","",MIN($Z$9,P103)+MIN(MAX(0,'Debt Payoff'!$D$24-SUM(Q103:Y103)-SUMPRODUCT((P103:P103&lt;$Z$9:$Z$9)*P103:P103+(P103:P103&gt;=$Z$9:$Z$9)*$Z$9:$Z$9)),P103-MIN($Z$9,P103)))</f>
        <v>0</v>
      </c>
      <c r="AA103" s="33">
        <f>IF($B103="","",ROUND(G103-Q103,2))</f>
        <v>0</v>
      </c>
      <c r="AB103" s="33">
        <f>IF($B103="","",ROUND(H103-R103,2))</f>
        <v>0</v>
      </c>
      <c r="AC103" s="33">
        <f>IF($B103="","",ROUND(I103-S103,2))</f>
        <v>0</v>
      </c>
      <c r="AD103" s="33">
        <f>IF($B103="","",ROUND(J103-T103,2))</f>
        <v>0</v>
      </c>
      <c r="AE103" s="33">
        <f>IF($B103="","",ROUND(K103-U103,2))</f>
        <v>0</v>
      </c>
      <c r="AF103" s="33">
        <f>IF($B103="","",ROUND(L103-V103,2))</f>
        <v>0</v>
      </c>
      <c r="AG103" s="33">
        <f>IF($B103="","",ROUND(M103-W103,2))</f>
        <v>0</v>
      </c>
      <c r="AH103" s="33">
        <f>IF($B103="","",ROUND(N103-X103,2))</f>
        <v>0</v>
      </c>
      <c r="AI103" s="33">
        <f>IF($B103="","",ROUND(O103-Y103,2))</f>
        <v>0</v>
      </c>
      <c r="AJ103" s="33">
        <f>IF($B103="","",ROUND(P103-Z103,2))</f>
        <v>0</v>
      </c>
    </row>
    <row r="104" spans="2:36">
      <c r="B104" s="15">
        <f>IF(B103="","",IF(F103&gt;0.005,B103+1,""))</f>
        <v>0</v>
      </c>
      <c r="C104" s="46">
        <f>IF($B104="","",EDATE('Debt Payoff'!$D$23,$B104-1))</f>
        <v>0</v>
      </c>
      <c r="D104" s="47">
        <f>IF($B104="","",SUM(Q104:Z104))</f>
        <v>0</v>
      </c>
      <c r="E104" s="48">
        <f>IF($B104="","",SUM(G104:P104)-F103)</f>
        <v>0</v>
      </c>
      <c r="F104" s="47">
        <f>IF($B104="","",SUM(AA104:AJ104))</f>
        <v>0</v>
      </c>
      <c r="G104" s="48">
        <f>IF($B104="","",ROUND(N(AA103)*(1+$Q$8/12),2))</f>
        <v>0</v>
      </c>
      <c r="H104" s="48">
        <f>IF($B104="","",ROUND(N(AB103)*(1+$R$8/12),2))</f>
        <v>0</v>
      </c>
      <c r="I104" s="48">
        <f>IF($B104="","",ROUND(N(AC103)*(1+$S$8/12),2))</f>
        <v>0</v>
      </c>
      <c r="J104" s="48">
        <f>IF($B104="","",ROUND(N(AD103)*(1+$T$8/12),2))</f>
        <v>0</v>
      </c>
      <c r="K104" s="48">
        <f>IF($B104="","",ROUND(N(AE103)*(1+$U$8/12),2))</f>
        <v>0</v>
      </c>
      <c r="L104" s="48">
        <f>IF($B104="","",ROUND(N(AF103)*(1+$V$8/12),2))</f>
        <v>0</v>
      </c>
      <c r="M104" s="48">
        <f>IF($B104="","",ROUND(N(AG103)*(1+$W$8/12),2))</f>
        <v>0</v>
      </c>
      <c r="N104" s="48">
        <f>IF($B104="","",ROUND(N(AH103)*(1+$X$8/12),2))</f>
        <v>0</v>
      </c>
      <c r="O104" s="48">
        <f>IF($B104="","",ROUND(N(AI103)*(1+$Y$8/12),2))</f>
        <v>0</v>
      </c>
      <c r="P104" s="48">
        <f>IF($B104="","",ROUND(N(AJ103)*(1+$Z$8/12),2))</f>
        <v>0</v>
      </c>
      <c r="Q104" s="33">
        <f>IF($B104="","",MIN($Q$9,G104)+MIN(MAX(0,'Debt Payoff'!$D$24-0-SUMPRODUCT((G104:P104&lt;$Q$9:$Z$9)*G104:P104+(G104:P104&gt;=$Q$9:$Z$9)*$Q$9:$Z$9)),G104-MIN($Q$9,G104)))</f>
        <v>0</v>
      </c>
      <c r="R104" s="33">
        <f>IF($B104="","",MIN($R$9,H104)+MIN(MAX(0,'Debt Payoff'!$D$24-SUM(Q104:Q104)-SUMPRODUCT((H104:P104&lt;$R$9:$Z$9)*H104:P104+(H104:P104&gt;=$R$9:$Z$9)*$R$9:$Z$9)),H104-MIN($R$9,H104)))</f>
        <v>0</v>
      </c>
      <c r="S104" s="33">
        <f>IF($B104="","",MIN($S$9,I104)+MIN(MAX(0,'Debt Payoff'!$D$24-SUM(Q104:R104)-SUMPRODUCT((I104:P104&lt;$S$9:$Z$9)*I104:P104+(I104:P104&gt;=$S$9:$Z$9)*$S$9:$Z$9)),I104-MIN($S$9,I104)))</f>
        <v>0</v>
      </c>
      <c r="T104" s="33">
        <f>IF($B104="","",MIN($T$9,J104)+MIN(MAX(0,'Debt Payoff'!$D$24-SUM(Q104:S104)-SUMPRODUCT((J104:P104&lt;$T$9:$Z$9)*J104:P104+(J104:P104&gt;=$T$9:$Z$9)*$T$9:$Z$9)),J104-MIN($T$9,J104)))</f>
        <v>0</v>
      </c>
      <c r="U104" s="33">
        <f>IF($B104="","",MIN($U$9,K104)+MIN(MAX(0,'Debt Payoff'!$D$24-SUM(Q104:T104)-SUMPRODUCT((K104:P104&lt;$U$9:$Z$9)*K104:P104+(K104:P104&gt;=$U$9:$Z$9)*$U$9:$Z$9)),K104-MIN($U$9,K104)))</f>
        <v>0</v>
      </c>
      <c r="V104" s="33">
        <f>IF($B104="","",MIN($V$9,L104)+MIN(MAX(0,'Debt Payoff'!$D$24-SUM(Q104:U104)-SUMPRODUCT((L104:P104&lt;$V$9:$Z$9)*L104:P104+(L104:P104&gt;=$V$9:$Z$9)*$V$9:$Z$9)),L104-MIN($V$9,L104)))</f>
        <v>0</v>
      </c>
      <c r="W104" s="33">
        <f>IF($B104="","",MIN($W$9,M104)+MIN(MAX(0,'Debt Payoff'!$D$24-SUM(Q104:V104)-SUMPRODUCT((M104:P104&lt;$W$9:$Z$9)*M104:P104+(M104:P104&gt;=$W$9:$Z$9)*$W$9:$Z$9)),M104-MIN($W$9,M104)))</f>
        <v>0</v>
      </c>
      <c r="X104" s="33">
        <f>IF($B104="","",MIN($X$9,N104)+MIN(MAX(0,'Debt Payoff'!$D$24-SUM(Q104:W104)-SUMPRODUCT((N104:P104&lt;$X$9:$Z$9)*N104:P104+(N104:P104&gt;=$X$9:$Z$9)*$X$9:$Z$9)),N104-MIN($X$9,N104)))</f>
        <v>0</v>
      </c>
      <c r="Y104" s="33">
        <f>IF($B104="","",MIN($Y$9,O104)+MIN(MAX(0,'Debt Payoff'!$D$24-SUM(Q104:X104)-SUMPRODUCT((O104:P104&lt;$Y$9:$Z$9)*O104:P104+(O104:P104&gt;=$Y$9:$Z$9)*$Y$9:$Z$9)),O104-MIN($Y$9,O104)))</f>
        <v>0</v>
      </c>
      <c r="Z104" s="33">
        <f>IF($B104="","",MIN($Z$9,P104)+MIN(MAX(0,'Debt Payoff'!$D$24-SUM(Q104:Y104)-SUMPRODUCT((P104:P104&lt;$Z$9:$Z$9)*P104:P104+(P104:P104&gt;=$Z$9:$Z$9)*$Z$9:$Z$9)),P104-MIN($Z$9,P104)))</f>
        <v>0</v>
      </c>
      <c r="AA104" s="33">
        <f>IF($B104="","",ROUND(G104-Q104,2))</f>
        <v>0</v>
      </c>
      <c r="AB104" s="33">
        <f>IF($B104="","",ROUND(H104-R104,2))</f>
        <v>0</v>
      </c>
      <c r="AC104" s="33">
        <f>IF($B104="","",ROUND(I104-S104,2))</f>
        <v>0</v>
      </c>
      <c r="AD104" s="33">
        <f>IF($B104="","",ROUND(J104-T104,2))</f>
        <v>0</v>
      </c>
      <c r="AE104" s="33">
        <f>IF($B104="","",ROUND(K104-U104,2))</f>
        <v>0</v>
      </c>
      <c r="AF104" s="33">
        <f>IF($B104="","",ROUND(L104-V104,2))</f>
        <v>0</v>
      </c>
      <c r="AG104" s="33">
        <f>IF($B104="","",ROUND(M104-W104,2))</f>
        <v>0</v>
      </c>
      <c r="AH104" s="33">
        <f>IF($B104="","",ROUND(N104-X104,2))</f>
        <v>0</v>
      </c>
      <c r="AI104" s="33">
        <f>IF($B104="","",ROUND(O104-Y104,2))</f>
        <v>0</v>
      </c>
      <c r="AJ104" s="33">
        <f>IF($B104="","",ROUND(P104-Z104,2))</f>
        <v>0</v>
      </c>
    </row>
    <row r="105" spans="2:36">
      <c r="B105" s="15">
        <f>IF(B104="","",IF(F104&gt;0.005,B104+1,""))</f>
        <v>0</v>
      </c>
      <c r="C105" s="46">
        <f>IF($B105="","",EDATE('Debt Payoff'!$D$23,$B105-1))</f>
        <v>0</v>
      </c>
      <c r="D105" s="47">
        <f>IF($B105="","",SUM(Q105:Z105))</f>
        <v>0</v>
      </c>
      <c r="E105" s="48">
        <f>IF($B105="","",SUM(G105:P105)-F104)</f>
        <v>0</v>
      </c>
      <c r="F105" s="47">
        <f>IF($B105="","",SUM(AA105:AJ105))</f>
        <v>0</v>
      </c>
      <c r="G105" s="48">
        <f>IF($B105="","",ROUND(N(AA104)*(1+$Q$8/12),2))</f>
        <v>0</v>
      </c>
      <c r="H105" s="48">
        <f>IF($B105="","",ROUND(N(AB104)*(1+$R$8/12),2))</f>
        <v>0</v>
      </c>
      <c r="I105" s="48">
        <f>IF($B105="","",ROUND(N(AC104)*(1+$S$8/12),2))</f>
        <v>0</v>
      </c>
      <c r="J105" s="48">
        <f>IF($B105="","",ROUND(N(AD104)*(1+$T$8/12),2))</f>
        <v>0</v>
      </c>
      <c r="K105" s="48">
        <f>IF($B105="","",ROUND(N(AE104)*(1+$U$8/12),2))</f>
        <v>0</v>
      </c>
      <c r="L105" s="48">
        <f>IF($B105="","",ROUND(N(AF104)*(1+$V$8/12),2))</f>
        <v>0</v>
      </c>
      <c r="M105" s="48">
        <f>IF($B105="","",ROUND(N(AG104)*(1+$W$8/12),2))</f>
        <v>0</v>
      </c>
      <c r="N105" s="48">
        <f>IF($B105="","",ROUND(N(AH104)*(1+$X$8/12),2))</f>
        <v>0</v>
      </c>
      <c r="O105" s="48">
        <f>IF($B105="","",ROUND(N(AI104)*(1+$Y$8/12),2))</f>
        <v>0</v>
      </c>
      <c r="P105" s="48">
        <f>IF($B105="","",ROUND(N(AJ104)*(1+$Z$8/12),2))</f>
        <v>0</v>
      </c>
      <c r="Q105" s="33">
        <f>IF($B105="","",MIN($Q$9,G105)+MIN(MAX(0,'Debt Payoff'!$D$24-0-SUMPRODUCT((G105:P105&lt;$Q$9:$Z$9)*G105:P105+(G105:P105&gt;=$Q$9:$Z$9)*$Q$9:$Z$9)),G105-MIN($Q$9,G105)))</f>
        <v>0</v>
      </c>
      <c r="R105" s="33">
        <f>IF($B105="","",MIN($R$9,H105)+MIN(MAX(0,'Debt Payoff'!$D$24-SUM(Q105:Q105)-SUMPRODUCT((H105:P105&lt;$R$9:$Z$9)*H105:P105+(H105:P105&gt;=$R$9:$Z$9)*$R$9:$Z$9)),H105-MIN($R$9,H105)))</f>
        <v>0</v>
      </c>
      <c r="S105" s="33">
        <f>IF($B105="","",MIN($S$9,I105)+MIN(MAX(0,'Debt Payoff'!$D$24-SUM(Q105:R105)-SUMPRODUCT((I105:P105&lt;$S$9:$Z$9)*I105:P105+(I105:P105&gt;=$S$9:$Z$9)*$S$9:$Z$9)),I105-MIN($S$9,I105)))</f>
        <v>0</v>
      </c>
      <c r="T105" s="33">
        <f>IF($B105="","",MIN($T$9,J105)+MIN(MAX(0,'Debt Payoff'!$D$24-SUM(Q105:S105)-SUMPRODUCT((J105:P105&lt;$T$9:$Z$9)*J105:P105+(J105:P105&gt;=$T$9:$Z$9)*$T$9:$Z$9)),J105-MIN($T$9,J105)))</f>
        <v>0</v>
      </c>
      <c r="U105" s="33">
        <f>IF($B105="","",MIN($U$9,K105)+MIN(MAX(0,'Debt Payoff'!$D$24-SUM(Q105:T105)-SUMPRODUCT((K105:P105&lt;$U$9:$Z$9)*K105:P105+(K105:P105&gt;=$U$9:$Z$9)*$U$9:$Z$9)),K105-MIN($U$9,K105)))</f>
        <v>0</v>
      </c>
      <c r="V105" s="33">
        <f>IF($B105="","",MIN($V$9,L105)+MIN(MAX(0,'Debt Payoff'!$D$24-SUM(Q105:U105)-SUMPRODUCT((L105:P105&lt;$V$9:$Z$9)*L105:P105+(L105:P105&gt;=$V$9:$Z$9)*$V$9:$Z$9)),L105-MIN($V$9,L105)))</f>
        <v>0</v>
      </c>
      <c r="W105" s="33">
        <f>IF($B105="","",MIN($W$9,M105)+MIN(MAX(0,'Debt Payoff'!$D$24-SUM(Q105:V105)-SUMPRODUCT((M105:P105&lt;$W$9:$Z$9)*M105:P105+(M105:P105&gt;=$W$9:$Z$9)*$W$9:$Z$9)),M105-MIN($W$9,M105)))</f>
        <v>0</v>
      </c>
      <c r="X105" s="33">
        <f>IF($B105="","",MIN($X$9,N105)+MIN(MAX(0,'Debt Payoff'!$D$24-SUM(Q105:W105)-SUMPRODUCT((N105:P105&lt;$X$9:$Z$9)*N105:P105+(N105:P105&gt;=$X$9:$Z$9)*$X$9:$Z$9)),N105-MIN($X$9,N105)))</f>
        <v>0</v>
      </c>
      <c r="Y105" s="33">
        <f>IF($B105="","",MIN($Y$9,O105)+MIN(MAX(0,'Debt Payoff'!$D$24-SUM(Q105:X105)-SUMPRODUCT((O105:P105&lt;$Y$9:$Z$9)*O105:P105+(O105:P105&gt;=$Y$9:$Z$9)*$Y$9:$Z$9)),O105-MIN($Y$9,O105)))</f>
        <v>0</v>
      </c>
      <c r="Z105" s="33">
        <f>IF($B105="","",MIN($Z$9,P105)+MIN(MAX(0,'Debt Payoff'!$D$24-SUM(Q105:Y105)-SUMPRODUCT((P105:P105&lt;$Z$9:$Z$9)*P105:P105+(P105:P105&gt;=$Z$9:$Z$9)*$Z$9:$Z$9)),P105-MIN($Z$9,P105)))</f>
        <v>0</v>
      </c>
      <c r="AA105" s="33">
        <f>IF($B105="","",ROUND(G105-Q105,2))</f>
        <v>0</v>
      </c>
      <c r="AB105" s="33">
        <f>IF($B105="","",ROUND(H105-R105,2))</f>
        <v>0</v>
      </c>
      <c r="AC105" s="33">
        <f>IF($B105="","",ROUND(I105-S105,2))</f>
        <v>0</v>
      </c>
      <c r="AD105" s="33">
        <f>IF($B105="","",ROUND(J105-T105,2))</f>
        <v>0</v>
      </c>
      <c r="AE105" s="33">
        <f>IF($B105="","",ROUND(K105-U105,2))</f>
        <v>0</v>
      </c>
      <c r="AF105" s="33">
        <f>IF($B105="","",ROUND(L105-V105,2))</f>
        <v>0</v>
      </c>
      <c r="AG105" s="33">
        <f>IF($B105="","",ROUND(M105-W105,2))</f>
        <v>0</v>
      </c>
      <c r="AH105" s="33">
        <f>IF($B105="","",ROUND(N105-X105,2))</f>
        <v>0</v>
      </c>
      <c r="AI105" s="33">
        <f>IF($B105="","",ROUND(O105-Y105,2))</f>
        <v>0</v>
      </c>
      <c r="AJ105" s="33">
        <f>IF($B105="","",ROUND(P105-Z105,2))</f>
        <v>0</v>
      </c>
    </row>
    <row r="106" spans="2:36">
      <c r="B106" s="15">
        <f>IF(B105="","",IF(F105&gt;0.005,B105+1,""))</f>
        <v>0</v>
      </c>
      <c r="C106" s="46">
        <f>IF($B106="","",EDATE('Debt Payoff'!$D$23,$B106-1))</f>
        <v>0</v>
      </c>
      <c r="D106" s="47">
        <f>IF($B106="","",SUM(Q106:Z106))</f>
        <v>0</v>
      </c>
      <c r="E106" s="48">
        <f>IF($B106="","",SUM(G106:P106)-F105)</f>
        <v>0</v>
      </c>
      <c r="F106" s="47">
        <f>IF($B106="","",SUM(AA106:AJ106))</f>
        <v>0</v>
      </c>
      <c r="G106" s="48">
        <f>IF($B106="","",ROUND(N(AA105)*(1+$Q$8/12),2))</f>
        <v>0</v>
      </c>
      <c r="H106" s="48">
        <f>IF($B106="","",ROUND(N(AB105)*(1+$R$8/12),2))</f>
        <v>0</v>
      </c>
      <c r="I106" s="48">
        <f>IF($B106="","",ROUND(N(AC105)*(1+$S$8/12),2))</f>
        <v>0</v>
      </c>
      <c r="J106" s="48">
        <f>IF($B106="","",ROUND(N(AD105)*(1+$T$8/12),2))</f>
        <v>0</v>
      </c>
      <c r="K106" s="48">
        <f>IF($B106="","",ROUND(N(AE105)*(1+$U$8/12),2))</f>
        <v>0</v>
      </c>
      <c r="L106" s="48">
        <f>IF($B106="","",ROUND(N(AF105)*(1+$V$8/12),2))</f>
        <v>0</v>
      </c>
      <c r="M106" s="48">
        <f>IF($B106="","",ROUND(N(AG105)*(1+$W$8/12),2))</f>
        <v>0</v>
      </c>
      <c r="N106" s="48">
        <f>IF($B106="","",ROUND(N(AH105)*(1+$X$8/12),2))</f>
        <v>0</v>
      </c>
      <c r="O106" s="48">
        <f>IF($B106="","",ROUND(N(AI105)*(1+$Y$8/12),2))</f>
        <v>0</v>
      </c>
      <c r="P106" s="48">
        <f>IF($B106="","",ROUND(N(AJ105)*(1+$Z$8/12),2))</f>
        <v>0</v>
      </c>
      <c r="Q106" s="33">
        <f>IF($B106="","",MIN($Q$9,G106)+MIN(MAX(0,'Debt Payoff'!$D$24-0-SUMPRODUCT((G106:P106&lt;$Q$9:$Z$9)*G106:P106+(G106:P106&gt;=$Q$9:$Z$9)*$Q$9:$Z$9)),G106-MIN($Q$9,G106)))</f>
        <v>0</v>
      </c>
      <c r="R106" s="33">
        <f>IF($B106="","",MIN($R$9,H106)+MIN(MAX(0,'Debt Payoff'!$D$24-SUM(Q106:Q106)-SUMPRODUCT((H106:P106&lt;$R$9:$Z$9)*H106:P106+(H106:P106&gt;=$R$9:$Z$9)*$R$9:$Z$9)),H106-MIN($R$9,H106)))</f>
        <v>0</v>
      </c>
      <c r="S106" s="33">
        <f>IF($B106="","",MIN($S$9,I106)+MIN(MAX(0,'Debt Payoff'!$D$24-SUM(Q106:R106)-SUMPRODUCT((I106:P106&lt;$S$9:$Z$9)*I106:P106+(I106:P106&gt;=$S$9:$Z$9)*$S$9:$Z$9)),I106-MIN($S$9,I106)))</f>
        <v>0</v>
      </c>
      <c r="T106" s="33">
        <f>IF($B106="","",MIN($T$9,J106)+MIN(MAX(0,'Debt Payoff'!$D$24-SUM(Q106:S106)-SUMPRODUCT((J106:P106&lt;$T$9:$Z$9)*J106:P106+(J106:P106&gt;=$T$9:$Z$9)*$T$9:$Z$9)),J106-MIN($T$9,J106)))</f>
        <v>0</v>
      </c>
      <c r="U106" s="33">
        <f>IF($B106="","",MIN($U$9,K106)+MIN(MAX(0,'Debt Payoff'!$D$24-SUM(Q106:T106)-SUMPRODUCT((K106:P106&lt;$U$9:$Z$9)*K106:P106+(K106:P106&gt;=$U$9:$Z$9)*$U$9:$Z$9)),K106-MIN($U$9,K106)))</f>
        <v>0</v>
      </c>
      <c r="V106" s="33">
        <f>IF($B106="","",MIN($V$9,L106)+MIN(MAX(0,'Debt Payoff'!$D$24-SUM(Q106:U106)-SUMPRODUCT((L106:P106&lt;$V$9:$Z$9)*L106:P106+(L106:P106&gt;=$V$9:$Z$9)*$V$9:$Z$9)),L106-MIN($V$9,L106)))</f>
        <v>0</v>
      </c>
      <c r="W106" s="33">
        <f>IF($B106="","",MIN($W$9,M106)+MIN(MAX(0,'Debt Payoff'!$D$24-SUM(Q106:V106)-SUMPRODUCT((M106:P106&lt;$W$9:$Z$9)*M106:P106+(M106:P106&gt;=$W$9:$Z$9)*$W$9:$Z$9)),M106-MIN($W$9,M106)))</f>
        <v>0</v>
      </c>
      <c r="X106" s="33">
        <f>IF($B106="","",MIN($X$9,N106)+MIN(MAX(0,'Debt Payoff'!$D$24-SUM(Q106:W106)-SUMPRODUCT((N106:P106&lt;$X$9:$Z$9)*N106:P106+(N106:P106&gt;=$X$9:$Z$9)*$X$9:$Z$9)),N106-MIN($X$9,N106)))</f>
        <v>0</v>
      </c>
      <c r="Y106" s="33">
        <f>IF($B106="","",MIN($Y$9,O106)+MIN(MAX(0,'Debt Payoff'!$D$24-SUM(Q106:X106)-SUMPRODUCT((O106:P106&lt;$Y$9:$Z$9)*O106:P106+(O106:P106&gt;=$Y$9:$Z$9)*$Y$9:$Z$9)),O106-MIN($Y$9,O106)))</f>
        <v>0</v>
      </c>
      <c r="Z106" s="33">
        <f>IF($B106="","",MIN($Z$9,P106)+MIN(MAX(0,'Debt Payoff'!$D$24-SUM(Q106:Y106)-SUMPRODUCT((P106:P106&lt;$Z$9:$Z$9)*P106:P106+(P106:P106&gt;=$Z$9:$Z$9)*$Z$9:$Z$9)),P106-MIN($Z$9,P106)))</f>
        <v>0</v>
      </c>
      <c r="AA106" s="33">
        <f>IF($B106="","",ROUND(G106-Q106,2))</f>
        <v>0</v>
      </c>
      <c r="AB106" s="33">
        <f>IF($B106="","",ROUND(H106-R106,2))</f>
        <v>0</v>
      </c>
      <c r="AC106" s="33">
        <f>IF($B106="","",ROUND(I106-S106,2))</f>
        <v>0</v>
      </c>
      <c r="AD106" s="33">
        <f>IF($B106="","",ROUND(J106-T106,2))</f>
        <v>0</v>
      </c>
      <c r="AE106" s="33">
        <f>IF($B106="","",ROUND(K106-U106,2))</f>
        <v>0</v>
      </c>
      <c r="AF106" s="33">
        <f>IF($B106="","",ROUND(L106-V106,2))</f>
        <v>0</v>
      </c>
      <c r="AG106" s="33">
        <f>IF($B106="","",ROUND(M106-W106,2))</f>
        <v>0</v>
      </c>
      <c r="AH106" s="33">
        <f>IF($B106="","",ROUND(N106-X106,2))</f>
        <v>0</v>
      </c>
      <c r="AI106" s="33">
        <f>IF($B106="","",ROUND(O106-Y106,2))</f>
        <v>0</v>
      </c>
      <c r="AJ106" s="33">
        <f>IF($B106="","",ROUND(P106-Z106,2))</f>
        <v>0</v>
      </c>
    </row>
    <row r="107" spans="2:36">
      <c r="B107" s="15">
        <f>IF(B106="","",IF(F106&gt;0.005,B106+1,""))</f>
        <v>0</v>
      </c>
      <c r="C107" s="46">
        <f>IF($B107="","",EDATE('Debt Payoff'!$D$23,$B107-1))</f>
        <v>0</v>
      </c>
      <c r="D107" s="47">
        <f>IF($B107="","",SUM(Q107:Z107))</f>
        <v>0</v>
      </c>
      <c r="E107" s="48">
        <f>IF($B107="","",SUM(G107:P107)-F106)</f>
        <v>0</v>
      </c>
      <c r="F107" s="47">
        <f>IF($B107="","",SUM(AA107:AJ107))</f>
        <v>0</v>
      </c>
      <c r="G107" s="48">
        <f>IF($B107="","",ROUND(N(AA106)*(1+$Q$8/12),2))</f>
        <v>0</v>
      </c>
      <c r="H107" s="48">
        <f>IF($B107="","",ROUND(N(AB106)*(1+$R$8/12),2))</f>
        <v>0</v>
      </c>
      <c r="I107" s="48">
        <f>IF($B107="","",ROUND(N(AC106)*(1+$S$8/12),2))</f>
        <v>0</v>
      </c>
      <c r="J107" s="48">
        <f>IF($B107="","",ROUND(N(AD106)*(1+$T$8/12),2))</f>
        <v>0</v>
      </c>
      <c r="K107" s="48">
        <f>IF($B107="","",ROUND(N(AE106)*(1+$U$8/12),2))</f>
        <v>0</v>
      </c>
      <c r="L107" s="48">
        <f>IF($B107="","",ROUND(N(AF106)*(1+$V$8/12),2))</f>
        <v>0</v>
      </c>
      <c r="M107" s="48">
        <f>IF($B107="","",ROUND(N(AG106)*(1+$W$8/12),2))</f>
        <v>0</v>
      </c>
      <c r="N107" s="48">
        <f>IF($B107="","",ROUND(N(AH106)*(1+$X$8/12),2))</f>
        <v>0</v>
      </c>
      <c r="O107" s="48">
        <f>IF($B107="","",ROUND(N(AI106)*(1+$Y$8/12),2))</f>
        <v>0</v>
      </c>
      <c r="P107" s="48">
        <f>IF($B107="","",ROUND(N(AJ106)*(1+$Z$8/12),2))</f>
        <v>0</v>
      </c>
      <c r="Q107" s="33">
        <f>IF($B107="","",MIN($Q$9,G107)+MIN(MAX(0,'Debt Payoff'!$D$24-0-SUMPRODUCT((G107:P107&lt;$Q$9:$Z$9)*G107:P107+(G107:P107&gt;=$Q$9:$Z$9)*$Q$9:$Z$9)),G107-MIN($Q$9,G107)))</f>
        <v>0</v>
      </c>
      <c r="R107" s="33">
        <f>IF($B107="","",MIN($R$9,H107)+MIN(MAX(0,'Debt Payoff'!$D$24-SUM(Q107:Q107)-SUMPRODUCT((H107:P107&lt;$R$9:$Z$9)*H107:P107+(H107:P107&gt;=$R$9:$Z$9)*$R$9:$Z$9)),H107-MIN($R$9,H107)))</f>
        <v>0</v>
      </c>
      <c r="S107" s="33">
        <f>IF($B107="","",MIN($S$9,I107)+MIN(MAX(0,'Debt Payoff'!$D$24-SUM(Q107:R107)-SUMPRODUCT((I107:P107&lt;$S$9:$Z$9)*I107:P107+(I107:P107&gt;=$S$9:$Z$9)*$S$9:$Z$9)),I107-MIN($S$9,I107)))</f>
        <v>0</v>
      </c>
      <c r="T107" s="33">
        <f>IF($B107="","",MIN($T$9,J107)+MIN(MAX(0,'Debt Payoff'!$D$24-SUM(Q107:S107)-SUMPRODUCT((J107:P107&lt;$T$9:$Z$9)*J107:P107+(J107:P107&gt;=$T$9:$Z$9)*$T$9:$Z$9)),J107-MIN($T$9,J107)))</f>
        <v>0</v>
      </c>
      <c r="U107" s="33">
        <f>IF($B107="","",MIN($U$9,K107)+MIN(MAX(0,'Debt Payoff'!$D$24-SUM(Q107:T107)-SUMPRODUCT((K107:P107&lt;$U$9:$Z$9)*K107:P107+(K107:P107&gt;=$U$9:$Z$9)*$U$9:$Z$9)),K107-MIN($U$9,K107)))</f>
        <v>0</v>
      </c>
      <c r="V107" s="33">
        <f>IF($B107="","",MIN($V$9,L107)+MIN(MAX(0,'Debt Payoff'!$D$24-SUM(Q107:U107)-SUMPRODUCT((L107:P107&lt;$V$9:$Z$9)*L107:P107+(L107:P107&gt;=$V$9:$Z$9)*$V$9:$Z$9)),L107-MIN($V$9,L107)))</f>
        <v>0</v>
      </c>
      <c r="W107" s="33">
        <f>IF($B107="","",MIN($W$9,M107)+MIN(MAX(0,'Debt Payoff'!$D$24-SUM(Q107:V107)-SUMPRODUCT((M107:P107&lt;$W$9:$Z$9)*M107:P107+(M107:P107&gt;=$W$9:$Z$9)*$W$9:$Z$9)),M107-MIN($W$9,M107)))</f>
        <v>0</v>
      </c>
      <c r="X107" s="33">
        <f>IF($B107="","",MIN($X$9,N107)+MIN(MAX(0,'Debt Payoff'!$D$24-SUM(Q107:W107)-SUMPRODUCT((N107:P107&lt;$X$9:$Z$9)*N107:P107+(N107:P107&gt;=$X$9:$Z$9)*$X$9:$Z$9)),N107-MIN($X$9,N107)))</f>
        <v>0</v>
      </c>
      <c r="Y107" s="33">
        <f>IF($B107="","",MIN($Y$9,O107)+MIN(MAX(0,'Debt Payoff'!$D$24-SUM(Q107:X107)-SUMPRODUCT((O107:P107&lt;$Y$9:$Z$9)*O107:P107+(O107:P107&gt;=$Y$9:$Z$9)*$Y$9:$Z$9)),O107-MIN($Y$9,O107)))</f>
        <v>0</v>
      </c>
      <c r="Z107" s="33">
        <f>IF($B107="","",MIN($Z$9,P107)+MIN(MAX(0,'Debt Payoff'!$D$24-SUM(Q107:Y107)-SUMPRODUCT((P107:P107&lt;$Z$9:$Z$9)*P107:P107+(P107:P107&gt;=$Z$9:$Z$9)*$Z$9:$Z$9)),P107-MIN($Z$9,P107)))</f>
        <v>0</v>
      </c>
      <c r="AA107" s="33">
        <f>IF($B107="","",ROUND(G107-Q107,2))</f>
        <v>0</v>
      </c>
      <c r="AB107" s="33">
        <f>IF($B107="","",ROUND(H107-R107,2))</f>
        <v>0</v>
      </c>
      <c r="AC107" s="33">
        <f>IF($B107="","",ROUND(I107-S107,2))</f>
        <v>0</v>
      </c>
      <c r="AD107" s="33">
        <f>IF($B107="","",ROUND(J107-T107,2))</f>
        <v>0</v>
      </c>
      <c r="AE107" s="33">
        <f>IF($B107="","",ROUND(K107-U107,2))</f>
        <v>0</v>
      </c>
      <c r="AF107" s="33">
        <f>IF($B107="","",ROUND(L107-V107,2))</f>
        <v>0</v>
      </c>
      <c r="AG107" s="33">
        <f>IF($B107="","",ROUND(M107-W107,2))</f>
        <v>0</v>
      </c>
      <c r="AH107" s="33">
        <f>IF($B107="","",ROUND(N107-X107,2))</f>
        <v>0</v>
      </c>
      <c r="AI107" s="33">
        <f>IF($B107="","",ROUND(O107-Y107,2))</f>
        <v>0</v>
      </c>
      <c r="AJ107" s="33">
        <f>IF($B107="","",ROUND(P107-Z107,2))</f>
        <v>0</v>
      </c>
    </row>
    <row r="108" spans="2:36">
      <c r="B108" s="15">
        <f>IF(B107="","",IF(F107&gt;0.005,B107+1,""))</f>
        <v>0</v>
      </c>
      <c r="C108" s="46">
        <f>IF($B108="","",EDATE('Debt Payoff'!$D$23,$B108-1))</f>
        <v>0</v>
      </c>
      <c r="D108" s="47">
        <f>IF($B108="","",SUM(Q108:Z108))</f>
        <v>0</v>
      </c>
      <c r="E108" s="48">
        <f>IF($B108="","",SUM(G108:P108)-F107)</f>
        <v>0</v>
      </c>
      <c r="F108" s="47">
        <f>IF($B108="","",SUM(AA108:AJ108))</f>
        <v>0</v>
      </c>
      <c r="G108" s="48">
        <f>IF($B108="","",ROUND(N(AA107)*(1+$Q$8/12),2))</f>
        <v>0</v>
      </c>
      <c r="H108" s="48">
        <f>IF($B108="","",ROUND(N(AB107)*(1+$R$8/12),2))</f>
        <v>0</v>
      </c>
      <c r="I108" s="48">
        <f>IF($B108="","",ROUND(N(AC107)*(1+$S$8/12),2))</f>
        <v>0</v>
      </c>
      <c r="J108" s="48">
        <f>IF($B108="","",ROUND(N(AD107)*(1+$T$8/12),2))</f>
        <v>0</v>
      </c>
      <c r="K108" s="48">
        <f>IF($B108="","",ROUND(N(AE107)*(1+$U$8/12),2))</f>
        <v>0</v>
      </c>
      <c r="L108" s="48">
        <f>IF($B108="","",ROUND(N(AF107)*(1+$V$8/12),2))</f>
        <v>0</v>
      </c>
      <c r="M108" s="48">
        <f>IF($B108="","",ROUND(N(AG107)*(1+$W$8/12),2))</f>
        <v>0</v>
      </c>
      <c r="N108" s="48">
        <f>IF($B108="","",ROUND(N(AH107)*(1+$X$8/12),2))</f>
        <v>0</v>
      </c>
      <c r="O108" s="48">
        <f>IF($B108="","",ROUND(N(AI107)*(1+$Y$8/12),2))</f>
        <v>0</v>
      </c>
      <c r="P108" s="48">
        <f>IF($B108="","",ROUND(N(AJ107)*(1+$Z$8/12),2))</f>
        <v>0</v>
      </c>
      <c r="Q108" s="33">
        <f>IF($B108="","",MIN($Q$9,G108)+MIN(MAX(0,'Debt Payoff'!$D$24-0-SUMPRODUCT((G108:P108&lt;$Q$9:$Z$9)*G108:P108+(G108:P108&gt;=$Q$9:$Z$9)*$Q$9:$Z$9)),G108-MIN($Q$9,G108)))</f>
        <v>0</v>
      </c>
      <c r="R108" s="33">
        <f>IF($B108="","",MIN($R$9,H108)+MIN(MAX(0,'Debt Payoff'!$D$24-SUM(Q108:Q108)-SUMPRODUCT((H108:P108&lt;$R$9:$Z$9)*H108:P108+(H108:P108&gt;=$R$9:$Z$9)*$R$9:$Z$9)),H108-MIN($R$9,H108)))</f>
        <v>0</v>
      </c>
      <c r="S108" s="33">
        <f>IF($B108="","",MIN($S$9,I108)+MIN(MAX(0,'Debt Payoff'!$D$24-SUM(Q108:R108)-SUMPRODUCT((I108:P108&lt;$S$9:$Z$9)*I108:P108+(I108:P108&gt;=$S$9:$Z$9)*$S$9:$Z$9)),I108-MIN($S$9,I108)))</f>
        <v>0</v>
      </c>
      <c r="T108" s="33">
        <f>IF($B108="","",MIN($T$9,J108)+MIN(MAX(0,'Debt Payoff'!$D$24-SUM(Q108:S108)-SUMPRODUCT((J108:P108&lt;$T$9:$Z$9)*J108:P108+(J108:P108&gt;=$T$9:$Z$9)*$T$9:$Z$9)),J108-MIN($T$9,J108)))</f>
        <v>0</v>
      </c>
      <c r="U108" s="33">
        <f>IF($B108="","",MIN($U$9,K108)+MIN(MAX(0,'Debt Payoff'!$D$24-SUM(Q108:T108)-SUMPRODUCT((K108:P108&lt;$U$9:$Z$9)*K108:P108+(K108:P108&gt;=$U$9:$Z$9)*$U$9:$Z$9)),K108-MIN($U$9,K108)))</f>
        <v>0</v>
      </c>
      <c r="V108" s="33">
        <f>IF($B108="","",MIN($V$9,L108)+MIN(MAX(0,'Debt Payoff'!$D$24-SUM(Q108:U108)-SUMPRODUCT((L108:P108&lt;$V$9:$Z$9)*L108:P108+(L108:P108&gt;=$V$9:$Z$9)*$V$9:$Z$9)),L108-MIN($V$9,L108)))</f>
        <v>0</v>
      </c>
      <c r="W108" s="33">
        <f>IF($B108="","",MIN($W$9,M108)+MIN(MAX(0,'Debt Payoff'!$D$24-SUM(Q108:V108)-SUMPRODUCT((M108:P108&lt;$W$9:$Z$9)*M108:P108+(M108:P108&gt;=$W$9:$Z$9)*$W$9:$Z$9)),M108-MIN($W$9,M108)))</f>
        <v>0</v>
      </c>
      <c r="X108" s="33">
        <f>IF($B108="","",MIN($X$9,N108)+MIN(MAX(0,'Debt Payoff'!$D$24-SUM(Q108:W108)-SUMPRODUCT((N108:P108&lt;$X$9:$Z$9)*N108:P108+(N108:P108&gt;=$X$9:$Z$9)*$X$9:$Z$9)),N108-MIN($X$9,N108)))</f>
        <v>0</v>
      </c>
      <c r="Y108" s="33">
        <f>IF($B108="","",MIN($Y$9,O108)+MIN(MAX(0,'Debt Payoff'!$D$24-SUM(Q108:X108)-SUMPRODUCT((O108:P108&lt;$Y$9:$Z$9)*O108:P108+(O108:P108&gt;=$Y$9:$Z$9)*$Y$9:$Z$9)),O108-MIN($Y$9,O108)))</f>
        <v>0</v>
      </c>
      <c r="Z108" s="33">
        <f>IF($B108="","",MIN($Z$9,P108)+MIN(MAX(0,'Debt Payoff'!$D$24-SUM(Q108:Y108)-SUMPRODUCT((P108:P108&lt;$Z$9:$Z$9)*P108:P108+(P108:P108&gt;=$Z$9:$Z$9)*$Z$9:$Z$9)),P108-MIN($Z$9,P108)))</f>
        <v>0</v>
      </c>
      <c r="AA108" s="33">
        <f>IF($B108="","",ROUND(G108-Q108,2))</f>
        <v>0</v>
      </c>
      <c r="AB108" s="33">
        <f>IF($B108="","",ROUND(H108-R108,2))</f>
        <v>0</v>
      </c>
      <c r="AC108" s="33">
        <f>IF($B108="","",ROUND(I108-S108,2))</f>
        <v>0</v>
      </c>
      <c r="AD108" s="33">
        <f>IF($B108="","",ROUND(J108-T108,2))</f>
        <v>0</v>
      </c>
      <c r="AE108" s="33">
        <f>IF($B108="","",ROUND(K108-U108,2))</f>
        <v>0</v>
      </c>
      <c r="AF108" s="33">
        <f>IF($B108="","",ROUND(L108-V108,2))</f>
        <v>0</v>
      </c>
      <c r="AG108" s="33">
        <f>IF($B108="","",ROUND(M108-W108,2))</f>
        <v>0</v>
      </c>
      <c r="AH108" s="33">
        <f>IF($B108="","",ROUND(N108-X108,2))</f>
        <v>0</v>
      </c>
      <c r="AI108" s="33">
        <f>IF($B108="","",ROUND(O108-Y108,2))</f>
        <v>0</v>
      </c>
      <c r="AJ108" s="33">
        <f>IF($B108="","",ROUND(P108-Z108,2))</f>
        <v>0</v>
      </c>
    </row>
    <row r="109" spans="2:36">
      <c r="B109" s="15">
        <f>IF(B108="","",IF(F108&gt;0.005,B108+1,""))</f>
        <v>0</v>
      </c>
      <c r="C109" s="46">
        <f>IF($B109="","",EDATE('Debt Payoff'!$D$23,$B109-1))</f>
        <v>0</v>
      </c>
      <c r="D109" s="47">
        <f>IF($B109="","",SUM(Q109:Z109))</f>
        <v>0</v>
      </c>
      <c r="E109" s="48">
        <f>IF($B109="","",SUM(G109:P109)-F108)</f>
        <v>0</v>
      </c>
      <c r="F109" s="47">
        <f>IF($B109="","",SUM(AA109:AJ109))</f>
        <v>0</v>
      </c>
      <c r="G109" s="48">
        <f>IF($B109="","",ROUND(N(AA108)*(1+$Q$8/12),2))</f>
        <v>0</v>
      </c>
      <c r="H109" s="48">
        <f>IF($B109="","",ROUND(N(AB108)*(1+$R$8/12),2))</f>
        <v>0</v>
      </c>
      <c r="I109" s="48">
        <f>IF($B109="","",ROUND(N(AC108)*(1+$S$8/12),2))</f>
        <v>0</v>
      </c>
      <c r="J109" s="48">
        <f>IF($B109="","",ROUND(N(AD108)*(1+$T$8/12),2))</f>
        <v>0</v>
      </c>
      <c r="K109" s="48">
        <f>IF($B109="","",ROUND(N(AE108)*(1+$U$8/12),2))</f>
        <v>0</v>
      </c>
      <c r="L109" s="48">
        <f>IF($B109="","",ROUND(N(AF108)*(1+$V$8/12),2))</f>
        <v>0</v>
      </c>
      <c r="M109" s="48">
        <f>IF($B109="","",ROUND(N(AG108)*(1+$W$8/12),2))</f>
        <v>0</v>
      </c>
      <c r="N109" s="48">
        <f>IF($B109="","",ROUND(N(AH108)*(1+$X$8/12),2))</f>
        <v>0</v>
      </c>
      <c r="O109" s="48">
        <f>IF($B109="","",ROUND(N(AI108)*(1+$Y$8/12),2))</f>
        <v>0</v>
      </c>
      <c r="P109" s="48">
        <f>IF($B109="","",ROUND(N(AJ108)*(1+$Z$8/12),2))</f>
        <v>0</v>
      </c>
      <c r="Q109" s="33">
        <f>IF($B109="","",MIN($Q$9,G109)+MIN(MAX(0,'Debt Payoff'!$D$24-0-SUMPRODUCT((G109:P109&lt;$Q$9:$Z$9)*G109:P109+(G109:P109&gt;=$Q$9:$Z$9)*$Q$9:$Z$9)),G109-MIN($Q$9,G109)))</f>
        <v>0</v>
      </c>
      <c r="R109" s="33">
        <f>IF($B109="","",MIN($R$9,H109)+MIN(MAX(0,'Debt Payoff'!$D$24-SUM(Q109:Q109)-SUMPRODUCT((H109:P109&lt;$R$9:$Z$9)*H109:P109+(H109:P109&gt;=$R$9:$Z$9)*$R$9:$Z$9)),H109-MIN($R$9,H109)))</f>
        <v>0</v>
      </c>
      <c r="S109" s="33">
        <f>IF($B109="","",MIN($S$9,I109)+MIN(MAX(0,'Debt Payoff'!$D$24-SUM(Q109:R109)-SUMPRODUCT((I109:P109&lt;$S$9:$Z$9)*I109:P109+(I109:P109&gt;=$S$9:$Z$9)*$S$9:$Z$9)),I109-MIN($S$9,I109)))</f>
        <v>0</v>
      </c>
      <c r="T109" s="33">
        <f>IF($B109="","",MIN($T$9,J109)+MIN(MAX(0,'Debt Payoff'!$D$24-SUM(Q109:S109)-SUMPRODUCT((J109:P109&lt;$T$9:$Z$9)*J109:P109+(J109:P109&gt;=$T$9:$Z$9)*$T$9:$Z$9)),J109-MIN($T$9,J109)))</f>
        <v>0</v>
      </c>
      <c r="U109" s="33">
        <f>IF($B109="","",MIN($U$9,K109)+MIN(MAX(0,'Debt Payoff'!$D$24-SUM(Q109:T109)-SUMPRODUCT((K109:P109&lt;$U$9:$Z$9)*K109:P109+(K109:P109&gt;=$U$9:$Z$9)*$U$9:$Z$9)),K109-MIN($U$9,K109)))</f>
        <v>0</v>
      </c>
      <c r="V109" s="33">
        <f>IF($B109="","",MIN($V$9,L109)+MIN(MAX(0,'Debt Payoff'!$D$24-SUM(Q109:U109)-SUMPRODUCT((L109:P109&lt;$V$9:$Z$9)*L109:P109+(L109:P109&gt;=$V$9:$Z$9)*$V$9:$Z$9)),L109-MIN($V$9,L109)))</f>
        <v>0</v>
      </c>
      <c r="W109" s="33">
        <f>IF($B109="","",MIN($W$9,M109)+MIN(MAX(0,'Debt Payoff'!$D$24-SUM(Q109:V109)-SUMPRODUCT((M109:P109&lt;$W$9:$Z$9)*M109:P109+(M109:P109&gt;=$W$9:$Z$9)*$W$9:$Z$9)),M109-MIN($W$9,M109)))</f>
        <v>0</v>
      </c>
      <c r="X109" s="33">
        <f>IF($B109="","",MIN($X$9,N109)+MIN(MAX(0,'Debt Payoff'!$D$24-SUM(Q109:W109)-SUMPRODUCT((N109:P109&lt;$X$9:$Z$9)*N109:P109+(N109:P109&gt;=$X$9:$Z$9)*$X$9:$Z$9)),N109-MIN($X$9,N109)))</f>
        <v>0</v>
      </c>
      <c r="Y109" s="33">
        <f>IF($B109="","",MIN($Y$9,O109)+MIN(MAX(0,'Debt Payoff'!$D$24-SUM(Q109:X109)-SUMPRODUCT((O109:P109&lt;$Y$9:$Z$9)*O109:P109+(O109:P109&gt;=$Y$9:$Z$9)*$Y$9:$Z$9)),O109-MIN($Y$9,O109)))</f>
        <v>0</v>
      </c>
      <c r="Z109" s="33">
        <f>IF($B109="","",MIN($Z$9,P109)+MIN(MAX(0,'Debt Payoff'!$D$24-SUM(Q109:Y109)-SUMPRODUCT((P109:P109&lt;$Z$9:$Z$9)*P109:P109+(P109:P109&gt;=$Z$9:$Z$9)*$Z$9:$Z$9)),P109-MIN($Z$9,P109)))</f>
        <v>0</v>
      </c>
      <c r="AA109" s="33">
        <f>IF($B109="","",ROUND(G109-Q109,2))</f>
        <v>0</v>
      </c>
      <c r="AB109" s="33">
        <f>IF($B109="","",ROUND(H109-R109,2))</f>
        <v>0</v>
      </c>
      <c r="AC109" s="33">
        <f>IF($B109="","",ROUND(I109-S109,2))</f>
        <v>0</v>
      </c>
      <c r="AD109" s="33">
        <f>IF($B109="","",ROUND(J109-T109,2))</f>
        <v>0</v>
      </c>
      <c r="AE109" s="33">
        <f>IF($B109="","",ROUND(K109-U109,2))</f>
        <v>0</v>
      </c>
      <c r="AF109" s="33">
        <f>IF($B109="","",ROUND(L109-V109,2))</f>
        <v>0</v>
      </c>
      <c r="AG109" s="33">
        <f>IF($B109="","",ROUND(M109-W109,2))</f>
        <v>0</v>
      </c>
      <c r="AH109" s="33">
        <f>IF($B109="","",ROUND(N109-X109,2))</f>
        <v>0</v>
      </c>
      <c r="AI109" s="33">
        <f>IF($B109="","",ROUND(O109-Y109,2))</f>
        <v>0</v>
      </c>
      <c r="AJ109" s="33">
        <f>IF($B109="","",ROUND(P109-Z109,2))</f>
        <v>0</v>
      </c>
    </row>
    <row r="110" spans="2:36">
      <c r="B110" s="15">
        <f>IF(B109="","",IF(F109&gt;0.005,B109+1,""))</f>
        <v>0</v>
      </c>
      <c r="C110" s="46">
        <f>IF($B110="","",EDATE('Debt Payoff'!$D$23,$B110-1))</f>
        <v>0</v>
      </c>
      <c r="D110" s="47">
        <f>IF($B110="","",SUM(Q110:Z110))</f>
        <v>0</v>
      </c>
      <c r="E110" s="48">
        <f>IF($B110="","",SUM(G110:P110)-F109)</f>
        <v>0</v>
      </c>
      <c r="F110" s="47">
        <f>IF($B110="","",SUM(AA110:AJ110))</f>
        <v>0</v>
      </c>
      <c r="G110" s="48">
        <f>IF($B110="","",ROUND(N(AA109)*(1+$Q$8/12),2))</f>
        <v>0</v>
      </c>
      <c r="H110" s="48">
        <f>IF($B110="","",ROUND(N(AB109)*(1+$R$8/12),2))</f>
        <v>0</v>
      </c>
      <c r="I110" s="48">
        <f>IF($B110="","",ROUND(N(AC109)*(1+$S$8/12),2))</f>
        <v>0</v>
      </c>
      <c r="J110" s="48">
        <f>IF($B110="","",ROUND(N(AD109)*(1+$T$8/12),2))</f>
        <v>0</v>
      </c>
      <c r="K110" s="48">
        <f>IF($B110="","",ROUND(N(AE109)*(1+$U$8/12),2))</f>
        <v>0</v>
      </c>
      <c r="L110" s="48">
        <f>IF($B110="","",ROUND(N(AF109)*(1+$V$8/12),2))</f>
        <v>0</v>
      </c>
      <c r="M110" s="48">
        <f>IF($B110="","",ROUND(N(AG109)*(1+$W$8/12),2))</f>
        <v>0</v>
      </c>
      <c r="N110" s="48">
        <f>IF($B110="","",ROUND(N(AH109)*(1+$X$8/12),2))</f>
        <v>0</v>
      </c>
      <c r="O110" s="48">
        <f>IF($B110="","",ROUND(N(AI109)*(1+$Y$8/12),2))</f>
        <v>0</v>
      </c>
      <c r="P110" s="48">
        <f>IF($B110="","",ROUND(N(AJ109)*(1+$Z$8/12),2))</f>
        <v>0</v>
      </c>
      <c r="Q110" s="33">
        <f>IF($B110="","",MIN($Q$9,G110)+MIN(MAX(0,'Debt Payoff'!$D$24-0-SUMPRODUCT((G110:P110&lt;$Q$9:$Z$9)*G110:P110+(G110:P110&gt;=$Q$9:$Z$9)*$Q$9:$Z$9)),G110-MIN($Q$9,G110)))</f>
        <v>0</v>
      </c>
      <c r="R110" s="33">
        <f>IF($B110="","",MIN($R$9,H110)+MIN(MAX(0,'Debt Payoff'!$D$24-SUM(Q110:Q110)-SUMPRODUCT((H110:P110&lt;$R$9:$Z$9)*H110:P110+(H110:P110&gt;=$R$9:$Z$9)*$R$9:$Z$9)),H110-MIN($R$9,H110)))</f>
        <v>0</v>
      </c>
      <c r="S110" s="33">
        <f>IF($B110="","",MIN($S$9,I110)+MIN(MAX(0,'Debt Payoff'!$D$24-SUM(Q110:R110)-SUMPRODUCT((I110:P110&lt;$S$9:$Z$9)*I110:P110+(I110:P110&gt;=$S$9:$Z$9)*$S$9:$Z$9)),I110-MIN($S$9,I110)))</f>
        <v>0</v>
      </c>
      <c r="T110" s="33">
        <f>IF($B110="","",MIN($T$9,J110)+MIN(MAX(0,'Debt Payoff'!$D$24-SUM(Q110:S110)-SUMPRODUCT((J110:P110&lt;$T$9:$Z$9)*J110:P110+(J110:P110&gt;=$T$9:$Z$9)*$T$9:$Z$9)),J110-MIN($T$9,J110)))</f>
        <v>0</v>
      </c>
      <c r="U110" s="33">
        <f>IF($B110="","",MIN($U$9,K110)+MIN(MAX(0,'Debt Payoff'!$D$24-SUM(Q110:T110)-SUMPRODUCT((K110:P110&lt;$U$9:$Z$9)*K110:P110+(K110:P110&gt;=$U$9:$Z$9)*$U$9:$Z$9)),K110-MIN($U$9,K110)))</f>
        <v>0</v>
      </c>
      <c r="V110" s="33">
        <f>IF($B110="","",MIN($V$9,L110)+MIN(MAX(0,'Debt Payoff'!$D$24-SUM(Q110:U110)-SUMPRODUCT((L110:P110&lt;$V$9:$Z$9)*L110:P110+(L110:P110&gt;=$V$9:$Z$9)*$V$9:$Z$9)),L110-MIN($V$9,L110)))</f>
        <v>0</v>
      </c>
      <c r="W110" s="33">
        <f>IF($B110="","",MIN($W$9,M110)+MIN(MAX(0,'Debt Payoff'!$D$24-SUM(Q110:V110)-SUMPRODUCT((M110:P110&lt;$W$9:$Z$9)*M110:P110+(M110:P110&gt;=$W$9:$Z$9)*$W$9:$Z$9)),M110-MIN($W$9,M110)))</f>
        <v>0</v>
      </c>
      <c r="X110" s="33">
        <f>IF($B110="","",MIN($X$9,N110)+MIN(MAX(0,'Debt Payoff'!$D$24-SUM(Q110:W110)-SUMPRODUCT((N110:P110&lt;$X$9:$Z$9)*N110:P110+(N110:P110&gt;=$X$9:$Z$9)*$X$9:$Z$9)),N110-MIN($X$9,N110)))</f>
        <v>0</v>
      </c>
      <c r="Y110" s="33">
        <f>IF($B110="","",MIN($Y$9,O110)+MIN(MAX(0,'Debt Payoff'!$D$24-SUM(Q110:X110)-SUMPRODUCT((O110:P110&lt;$Y$9:$Z$9)*O110:P110+(O110:P110&gt;=$Y$9:$Z$9)*$Y$9:$Z$9)),O110-MIN($Y$9,O110)))</f>
        <v>0</v>
      </c>
      <c r="Z110" s="33">
        <f>IF($B110="","",MIN($Z$9,P110)+MIN(MAX(0,'Debt Payoff'!$D$24-SUM(Q110:Y110)-SUMPRODUCT((P110:P110&lt;$Z$9:$Z$9)*P110:P110+(P110:P110&gt;=$Z$9:$Z$9)*$Z$9:$Z$9)),P110-MIN($Z$9,P110)))</f>
        <v>0</v>
      </c>
      <c r="AA110" s="33">
        <f>IF($B110="","",ROUND(G110-Q110,2))</f>
        <v>0</v>
      </c>
      <c r="AB110" s="33">
        <f>IF($B110="","",ROUND(H110-R110,2))</f>
        <v>0</v>
      </c>
      <c r="AC110" s="33">
        <f>IF($B110="","",ROUND(I110-S110,2))</f>
        <v>0</v>
      </c>
      <c r="AD110" s="33">
        <f>IF($B110="","",ROUND(J110-T110,2))</f>
        <v>0</v>
      </c>
      <c r="AE110" s="33">
        <f>IF($B110="","",ROUND(K110-U110,2))</f>
        <v>0</v>
      </c>
      <c r="AF110" s="33">
        <f>IF($B110="","",ROUND(L110-V110,2))</f>
        <v>0</v>
      </c>
      <c r="AG110" s="33">
        <f>IF($B110="","",ROUND(M110-W110,2))</f>
        <v>0</v>
      </c>
      <c r="AH110" s="33">
        <f>IF($B110="","",ROUND(N110-X110,2))</f>
        <v>0</v>
      </c>
      <c r="AI110" s="33">
        <f>IF($B110="","",ROUND(O110-Y110,2))</f>
        <v>0</v>
      </c>
      <c r="AJ110" s="33">
        <f>IF($B110="","",ROUND(P110-Z110,2))</f>
        <v>0</v>
      </c>
    </row>
    <row r="111" spans="2:36">
      <c r="B111" s="15">
        <f>IF(B110="","",IF(F110&gt;0.005,B110+1,""))</f>
        <v>0</v>
      </c>
      <c r="C111" s="46">
        <f>IF($B111="","",EDATE('Debt Payoff'!$D$23,$B111-1))</f>
        <v>0</v>
      </c>
      <c r="D111" s="47">
        <f>IF($B111="","",SUM(Q111:Z111))</f>
        <v>0</v>
      </c>
      <c r="E111" s="48">
        <f>IF($B111="","",SUM(G111:P111)-F110)</f>
        <v>0</v>
      </c>
      <c r="F111" s="47">
        <f>IF($B111="","",SUM(AA111:AJ111))</f>
        <v>0</v>
      </c>
      <c r="G111" s="48">
        <f>IF($B111="","",ROUND(N(AA110)*(1+$Q$8/12),2))</f>
        <v>0</v>
      </c>
      <c r="H111" s="48">
        <f>IF($B111="","",ROUND(N(AB110)*(1+$R$8/12),2))</f>
        <v>0</v>
      </c>
      <c r="I111" s="48">
        <f>IF($B111="","",ROUND(N(AC110)*(1+$S$8/12),2))</f>
        <v>0</v>
      </c>
      <c r="J111" s="48">
        <f>IF($B111="","",ROUND(N(AD110)*(1+$T$8/12),2))</f>
        <v>0</v>
      </c>
      <c r="K111" s="48">
        <f>IF($B111="","",ROUND(N(AE110)*(1+$U$8/12),2))</f>
        <v>0</v>
      </c>
      <c r="L111" s="48">
        <f>IF($B111="","",ROUND(N(AF110)*(1+$V$8/12),2))</f>
        <v>0</v>
      </c>
      <c r="M111" s="48">
        <f>IF($B111="","",ROUND(N(AG110)*(1+$W$8/12),2))</f>
        <v>0</v>
      </c>
      <c r="N111" s="48">
        <f>IF($B111="","",ROUND(N(AH110)*(1+$X$8/12),2))</f>
        <v>0</v>
      </c>
      <c r="O111" s="48">
        <f>IF($B111="","",ROUND(N(AI110)*(1+$Y$8/12),2))</f>
        <v>0</v>
      </c>
      <c r="P111" s="48">
        <f>IF($B111="","",ROUND(N(AJ110)*(1+$Z$8/12),2))</f>
        <v>0</v>
      </c>
      <c r="Q111" s="33">
        <f>IF($B111="","",MIN($Q$9,G111)+MIN(MAX(0,'Debt Payoff'!$D$24-0-SUMPRODUCT((G111:P111&lt;$Q$9:$Z$9)*G111:P111+(G111:P111&gt;=$Q$9:$Z$9)*$Q$9:$Z$9)),G111-MIN($Q$9,G111)))</f>
        <v>0</v>
      </c>
      <c r="R111" s="33">
        <f>IF($B111="","",MIN($R$9,H111)+MIN(MAX(0,'Debt Payoff'!$D$24-SUM(Q111:Q111)-SUMPRODUCT((H111:P111&lt;$R$9:$Z$9)*H111:P111+(H111:P111&gt;=$R$9:$Z$9)*$R$9:$Z$9)),H111-MIN($R$9,H111)))</f>
        <v>0</v>
      </c>
      <c r="S111" s="33">
        <f>IF($B111="","",MIN($S$9,I111)+MIN(MAX(0,'Debt Payoff'!$D$24-SUM(Q111:R111)-SUMPRODUCT((I111:P111&lt;$S$9:$Z$9)*I111:P111+(I111:P111&gt;=$S$9:$Z$9)*$S$9:$Z$9)),I111-MIN($S$9,I111)))</f>
        <v>0</v>
      </c>
      <c r="T111" s="33">
        <f>IF($B111="","",MIN($T$9,J111)+MIN(MAX(0,'Debt Payoff'!$D$24-SUM(Q111:S111)-SUMPRODUCT((J111:P111&lt;$T$9:$Z$9)*J111:P111+(J111:P111&gt;=$T$9:$Z$9)*$T$9:$Z$9)),J111-MIN($T$9,J111)))</f>
        <v>0</v>
      </c>
      <c r="U111" s="33">
        <f>IF($B111="","",MIN($U$9,K111)+MIN(MAX(0,'Debt Payoff'!$D$24-SUM(Q111:T111)-SUMPRODUCT((K111:P111&lt;$U$9:$Z$9)*K111:P111+(K111:P111&gt;=$U$9:$Z$9)*$U$9:$Z$9)),K111-MIN($U$9,K111)))</f>
        <v>0</v>
      </c>
      <c r="V111" s="33">
        <f>IF($B111="","",MIN($V$9,L111)+MIN(MAX(0,'Debt Payoff'!$D$24-SUM(Q111:U111)-SUMPRODUCT((L111:P111&lt;$V$9:$Z$9)*L111:P111+(L111:P111&gt;=$V$9:$Z$9)*$V$9:$Z$9)),L111-MIN($V$9,L111)))</f>
        <v>0</v>
      </c>
      <c r="W111" s="33">
        <f>IF($B111="","",MIN($W$9,M111)+MIN(MAX(0,'Debt Payoff'!$D$24-SUM(Q111:V111)-SUMPRODUCT((M111:P111&lt;$W$9:$Z$9)*M111:P111+(M111:P111&gt;=$W$9:$Z$9)*$W$9:$Z$9)),M111-MIN($W$9,M111)))</f>
        <v>0</v>
      </c>
      <c r="X111" s="33">
        <f>IF($B111="","",MIN($X$9,N111)+MIN(MAX(0,'Debt Payoff'!$D$24-SUM(Q111:W111)-SUMPRODUCT((N111:P111&lt;$X$9:$Z$9)*N111:P111+(N111:P111&gt;=$X$9:$Z$9)*$X$9:$Z$9)),N111-MIN($X$9,N111)))</f>
        <v>0</v>
      </c>
      <c r="Y111" s="33">
        <f>IF($B111="","",MIN($Y$9,O111)+MIN(MAX(0,'Debt Payoff'!$D$24-SUM(Q111:X111)-SUMPRODUCT((O111:P111&lt;$Y$9:$Z$9)*O111:P111+(O111:P111&gt;=$Y$9:$Z$9)*$Y$9:$Z$9)),O111-MIN($Y$9,O111)))</f>
        <v>0</v>
      </c>
      <c r="Z111" s="33">
        <f>IF($B111="","",MIN($Z$9,P111)+MIN(MAX(0,'Debt Payoff'!$D$24-SUM(Q111:Y111)-SUMPRODUCT((P111:P111&lt;$Z$9:$Z$9)*P111:P111+(P111:P111&gt;=$Z$9:$Z$9)*$Z$9:$Z$9)),P111-MIN($Z$9,P111)))</f>
        <v>0</v>
      </c>
      <c r="AA111" s="33">
        <f>IF($B111="","",ROUND(G111-Q111,2))</f>
        <v>0</v>
      </c>
      <c r="AB111" s="33">
        <f>IF($B111="","",ROUND(H111-R111,2))</f>
        <v>0</v>
      </c>
      <c r="AC111" s="33">
        <f>IF($B111="","",ROUND(I111-S111,2))</f>
        <v>0</v>
      </c>
      <c r="AD111" s="33">
        <f>IF($B111="","",ROUND(J111-T111,2))</f>
        <v>0</v>
      </c>
      <c r="AE111" s="33">
        <f>IF($B111="","",ROUND(K111-U111,2))</f>
        <v>0</v>
      </c>
      <c r="AF111" s="33">
        <f>IF($B111="","",ROUND(L111-V111,2))</f>
        <v>0</v>
      </c>
      <c r="AG111" s="33">
        <f>IF($B111="","",ROUND(M111-W111,2))</f>
        <v>0</v>
      </c>
      <c r="AH111" s="33">
        <f>IF($B111="","",ROUND(N111-X111,2))</f>
        <v>0</v>
      </c>
      <c r="AI111" s="33">
        <f>IF($B111="","",ROUND(O111-Y111,2))</f>
        <v>0</v>
      </c>
      <c r="AJ111" s="33">
        <f>IF($B111="","",ROUND(P111-Z111,2))</f>
        <v>0</v>
      </c>
    </row>
    <row r="112" spans="2:36">
      <c r="B112" s="15">
        <f>IF(B111="","",IF(F111&gt;0.005,B111+1,""))</f>
        <v>0</v>
      </c>
      <c r="C112" s="46">
        <f>IF($B112="","",EDATE('Debt Payoff'!$D$23,$B112-1))</f>
        <v>0</v>
      </c>
      <c r="D112" s="47">
        <f>IF($B112="","",SUM(Q112:Z112))</f>
        <v>0</v>
      </c>
      <c r="E112" s="48">
        <f>IF($B112="","",SUM(G112:P112)-F111)</f>
        <v>0</v>
      </c>
      <c r="F112" s="47">
        <f>IF($B112="","",SUM(AA112:AJ112))</f>
        <v>0</v>
      </c>
      <c r="G112" s="48">
        <f>IF($B112="","",ROUND(N(AA111)*(1+$Q$8/12),2))</f>
        <v>0</v>
      </c>
      <c r="H112" s="48">
        <f>IF($B112="","",ROUND(N(AB111)*(1+$R$8/12),2))</f>
        <v>0</v>
      </c>
      <c r="I112" s="48">
        <f>IF($B112="","",ROUND(N(AC111)*(1+$S$8/12),2))</f>
        <v>0</v>
      </c>
      <c r="J112" s="48">
        <f>IF($B112="","",ROUND(N(AD111)*(1+$T$8/12),2))</f>
        <v>0</v>
      </c>
      <c r="K112" s="48">
        <f>IF($B112="","",ROUND(N(AE111)*(1+$U$8/12),2))</f>
        <v>0</v>
      </c>
      <c r="L112" s="48">
        <f>IF($B112="","",ROUND(N(AF111)*(1+$V$8/12),2))</f>
        <v>0</v>
      </c>
      <c r="M112" s="48">
        <f>IF($B112="","",ROUND(N(AG111)*(1+$W$8/12),2))</f>
        <v>0</v>
      </c>
      <c r="N112" s="48">
        <f>IF($B112="","",ROUND(N(AH111)*(1+$X$8/12),2))</f>
        <v>0</v>
      </c>
      <c r="O112" s="48">
        <f>IF($B112="","",ROUND(N(AI111)*(1+$Y$8/12),2))</f>
        <v>0</v>
      </c>
      <c r="P112" s="48">
        <f>IF($B112="","",ROUND(N(AJ111)*(1+$Z$8/12),2))</f>
        <v>0</v>
      </c>
      <c r="Q112" s="33">
        <f>IF($B112="","",MIN($Q$9,G112)+MIN(MAX(0,'Debt Payoff'!$D$24-0-SUMPRODUCT((G112:P112&lt;$Q$9:$Z$9)*G112:P112+(G112:P112&gt;=$Q$9:$Z$9)*$Q$9:$Z$9)),G112-MIN($Q$9,G112)))</f>
        <v>0</v>
      </c>
      <c r="R112" s="33">
        <f>IF($B112="","",MIN($R$9,H112)+MIN(MAX(0,'Debt Payoff'!$D$24-SUM(Q112:Q112)-SUMPRODUCT((H112:P112&lt;$R$9:$Z$9)*H112:P112+(H112:P112&gt;=$R$9:$Z$9)*$R$9:$Z$9)),H112-MIN($R$9,H112)))</f>
        <v>0</v>
      </c>
      <c r="S112" s="33">
        <f>IF($B112="","",MIN($S$9,I112)+MIN(MAX(0,'Debt Payoff'!$D$24-SUM(Q112:R112)-SUMPRODUCT((I112:P112&lt;$S$9:$Z$9)*I112:P112+(I112:P112&gt;=$S$9:$Z$9)*$S$9:$Z$9)),I112-MIN($S$9,I112)))</f>
        <v>0</v>
      </c>
      <c r="T112" s="33">
        <f>IF($B112="","",MIN($T$9,J112)+MIN(MAX(0,'Debt Payoff'!$D$24-SUM(Q112:S112)-SUMPRODUCT((J112:P112&lt;$T$9:$Z$9)*J112:P112+(J112:P112&gt;=$T$9:$Z$9)*$T$9:$Z$9)),J112-MIN($T$9,J112)))</f>
        <v>0</v>
      </c>
      <c r="U112" s="33">
        <f>IF($B112="","",MIN($U$9,K112)+MIN(MAX(0,'Debt Payoff'!$D$24-SUM(Q112:T112)-SUMPRODUCT((K112:P112&lt;$U$9:$Z$9)*K112:P112+(K112:P112&gt;=$U$9:$Z$9)*$U$9:$Z$9)),K112-MIN($U$9,K112)))</f>
        <v>0</v>
      </c>
      <c r="V112" s="33">
        <f>IF($B112="","",MIN($V$9,L112)+MIN(MAX(0,'Debt Payoff'!$D$24-SUM(Q112:U112)-SUMPRODUCT((L112:P112&lt;$V$9:$Z$9)*L112:P112+(L112:P112&gt;=$V$9:$Z$9)*$V$9:$Z$9)),L112-MIN($V$9,L112)))</f>
        <v>0</v>
      </c>
      <c r="W112" s="33">
        <f>IF($B112="","",MIN($W$9,M112)+MIN(MAX(0,'Debt Payoff'!$D$24-SUM(Q112:V112)-SUMPRODUCT((M112:P112&lt;$W$9:$Z$9)*M112:P112+(M112:P112&gt;=$W$9:$Z$9)*$W$9:$Z$9)),M112-MIN($W$9,M112)))</f>
        <v>0</v>
      </c>
      <c r="X112" s="33">
        <f>IF($B112="","",MIN($X$9,N112)+MIN(MAX(0,'Debt Payoff'!$D$24-SUM(Q112:W112)-SUMPRODUCT((N112:P112&lt;$X$9:$Z$9)*N112:P112+(N112:P112&gt;=$X$9:$Z$9)*$X$9:$Z$9)),N112-MIN($X$9,N112)))</f>
        <v>0</v>
      </c>
      <c r="Y112" s="33">
        <f>IF($B112="","",MIN($Y$9,O112)+MIN(MAX(0,'Debt Payoff'!$D$24-SUM(Q112:X112)-SUMPRODUCT((O112:P112&lt;$Y$9:$Z$9)*O112:P112+(O112:P112&gt;=$Y$9:$Z$9)*$Y$9:$Z$9)),O112-MIN($Y$9,O112)))</f>
        <v>0</v>
      </c>
      <c r="Z112" s="33">
        <f>IF($B112="","",MIN($Z$9,P112)+MIN(MAX(0,'Debt Payoff'!$D$24-SUM(Q112:Y112)-SUMPRODUCT((P112:P112&lt;$Z$9:$Z$9)*P112:P112+(P112:P112&gt;=$Z$9:$Z$9)*$Z$9:$Z$9)),P112-MIN($Z$9,P112)))</f>
        <v>0</v>
      </c>
      <c r="AA112" s="33">
        <f>IF($B112="","",ROUND(G112-Q112,2))</f>
        <v>0</v>
      </c>
      <c r="AB112" s="33">
        <f>IF($B112="","",ROUND(H112-R112,2))</f>
        <v>0</v>
      </c>
      <c r="AC112" s="33">
        <f>IF($B112="","",ROUND(I112-S112,2))</f>
        <v>0</v>
      </c>
      <c r="AD112" s="33">
        <f>IF($B112="","",ROUND(J112-T112,2))</f>
        <v>0</v>
      </c>
      <c r="AE112" s="33">
        <f>IF($B112="","",ROUND(K112-U112,2))</f>
        <v>0</v>
      </c>
      <c r="AF112" s="33">
        <f>IF($B112="","",ROUND(L112-V112,2))</f>
        <v>0</v>
      </c>
      <c r="AG112" s="33">
        <f>IF($B112="","",ROUND(M112-W112,2))</f>
        <v>0</v>
      </c>
      <c r="AH112" s="33">
        <f>IF($B112="","",ROUND(N112-X112,2))</f>
        <v>0</v>
      </c>
      <c r="AI112" s="33">
        <f>IF($B112="","",ROUND(O112-Y112,2))</f>
        <v>0</v>
      </c>
      <c r="AJ112" s="33">
        <f>IF($B112="","",ROUND(P112-Z112,2))</f>
        <v>0</v>
      </c>
    </row>
    <row r="113" spans="2:36">
      <c r="B113" s="15">
        <f>IF(B112="","",IF(F112&gt;0.005,B112+1,""))</f>
        <v>0</v>
      </c>
      <c r="C113" s="46">
        <f>IF($B113="","",EDATE('Debt Payoff'!$D$23,$B113-1))</f>
        <v>0</v>
      </c>
      <c r="D113" s="47">
        <f>IF($B113="","",SUM(Q113:Z113))</f>
        <v>0</v>
      </c>
      <c r="E113" s="48">
        <f>IF($B113="","",SUM(G113:P113)-F112)</f>
        <v>0</v>
      </c>
      <c r="F113" s="47">
        <f>IF($B113="","",SUM(AA113:AJ113))</f>
        <v>0</v>
      </c>
      <c r="G113" s="48">
        <f>IF($B113="","",ROUND(N(AA112)*(1+$Q$8/12),2))</f>
        <v>0</v>
      </c>
      <c r="H113" s="48">
        <f>IF($B113="","",ROUND(N(AB112)*(1+$R$8/12),2))</f>
        <v>0</v>
      </c>
      <c r="I113" s="48">
        <f>IF($B113="","",ROUND(N(AC112)*(1+$S$8/12),2))</f>
        <v>0</v>
      </c>
      <c r="J113" s="48">
        <f>IF($B113="","",ROUND(N(AD112)*(1+$T$8/12),2))</f>
        <v>0</v>
      </c>
      <c r="K113" s="48">
        <f>IF($B113="","",ROUND(N(AE112)*(1+$U$8/12),2))</f>
        <v>0</v>
      </c>
      <c r="L113" s="48">
        <f>IF($B113="","",ROUND(N(AF112)*(1+$V$8/12),2))</f>
        <v>0</v>
      </c>
      <c r="M113" s="48">
        <f>IF($B113="","",ROUND(N(AG112)*(1+$W$8/12),2))</f>
        <v>0</v>
      </c>
      <c r="N113" s="48">
        <f>IF($B113="","",ROUND(N(AH112)*(1+$X$8/12),2))</f>
        <v>0</v>
      </c>
      <c r="O113" s="48">
        <f>IF($B113="","",ROUND(N(AI112)*(1+$Y$8/12),2))</f>
        <v>0</v>
      </c>
      <c r="P113" s="48">
        <f>IF($B113="","",ROUND(N(AJ112)*(1+$Z$8/12),2))</f>
        <v>0</v>
      </c>
      <c r="Q113" s="33">
        <f>IF($B113="","",MIN($Q$9,G113)+MIN(MAX(0,'Debt Payoff'!$D$24-0-SUMPRODUCT((G113:P113&lt;$Q$9:$Z$9)*G113:P113+(G113:P113&gt;=$Q$9:$Z$9)*$Q$9:$Z$9)),G113-MIN($Q$9,G113)))</f>
        <v>0</v>
      </c>
      <c r="R113" s="33">
        <f>IF($B113="","",MIN($R$9,H113)+MIN(MAX(0,'Debt Payoff'!$D$24-SUM(Q113:Q113)-SUMPRODUCT((H113:P113&lt;$R$9:$Z$9)*H113:P113+(H113:P113&gt;=$R$9:$Z$9)*$R$9:$Z$9)),H113-MIN($R$9,H113)))</f>
        <v>0</v>
      </c>
      <c r="S113" s="33">
        <f>IF($B113="","",MIN($S$9,I113)+MIN(MAX(0,'Debt Payoff'!$D$24-SUM(Q113:R113)-SUMPRODUCT((I113:P113&lt;$S$9:$Z$9)*I113:P113+(I113:P113&gt;=$S$9:$Z$9)*$S$9:$Z$9)),I113-MIN($S$9,I113)))</f>
        <v>0</v>
      </c>
      <c r="T113" s="33">
        <f>IF($B113="","",MIN($T$9,J113)+MIN(MAX(0,'Debt Payoff'!$D$24-SUM(Q113:S113)-SUMPRODUCT((J113:P113&lt;$T$9:$Z$9)*J113:P113+(J113:P113&gt;=$T$9:$Z$9)*$T$9:$Z$9)),J113-MIN($T$9,J113)))</f>
        <v>0</v>
      </c>
      <c r="U113" s="33">
        <f>IF($B113="","",MIN($U$9,K113)+MIN(MAX(0,'Debt Payoff'!$D$24-SUM(Q113:T113)-SUMPRODUCT((K113:P113&lt;$U$9:$Z$9)*K113:P113+(K113:P113&gt;=$U$9:$Z$9)*$U$9:$Z$9)),K113-MIN($U$9,K113)))</f>
        <v>0</v>
      </c>
      <c r="V113" s="33">
        <f>IF($B113="","",MIN($V$9,L113)+MIN(MAX(0,'Debt Payoff'!$D$24-SUM(Q113:U113)-SUMPRODUCT((L113:P113&lt;$V$9:$Z$9)*L113:P113+(L113:P113&gt;=$V$9:$Z$9)*$V$9:$Z$9)),L113-MIN($V$9,L113)))</f>
        <v>0</v>
      </c>
      <c r="W113" s="33">
        <f>IF($B113="","",MIN($W$9,M113)+MIN(MAX(0,'Debt Payoff'!$D$24-SUM(Q113:V113)-SUMPRODUCT((M113:P113&lt;$W$9:$Z$9)*M113:P113+(M113:P113&gt;=$W$9:$Z$9)*$W$9:$Z$9)),M113-MIN($W$9,M113)))</f>
        <v>0</v>
      </c>
      <c r="X113" s="33">
        <f>IF($B113="","",MIN($X$9,N113)+MIN(MAX(0,'Debt Payoff'!$D$24-SUM(Q113:W113)-SUMPRODUCT((N113:P113&lt;$X$9:$Z$9)*N113:P113+(N113:P113&gt;=$X$9:$Z$9)*$X$9:$Z$9)),N113-MIN($X$9,N113)))</f>
        <v>0</v>
      </c>
      <c r="Y113" s="33">
        <f>IF($B113="","",MIN($Y$9,O113)+MIN(MAX(0,'Debt Payoff'!$D$24-SUM(Q113:X113)-SUMPRODUCT((O113:P113&lt;$Y$9:$Z$9)*O113:P113+(O113:P113&gt;=$Y$9:$Z$9)*$Y$9:$Z$9)),O113-MIN($Y$9,O113)))</f>
        <v>0</v>
      </c>
      <c r="Z113" s="33">
        <f>IF($B113="","",MIN($Z$9,P113)+MIN(MAX(0,'Debt Payoff'!$D$24-SUM(Q113:Y113)-SUMPRODUCT((P113:P113&lt;$Z$9:$Z$9)*P113:P113+(P113:P113&gt;=$Z$9:$Z$9)*$Z$9:$Z$9)),P113-MIN($Z$9,P113)))</f>
        <v>0</v>
      </c>
      <c r="AA113" s="33">
        <f>IF($B113="","",ROUND(G113-Q113,2))</f>
        <v>0</v>
      </c>
      <c r="AB113" s="33">
        <f>IF($B113="","",ROUND(H113-R113,2))</f>
        <v>0</v>
      </c>
      <c r="AC113" s="33">
        <f>IF($B113="","",ROUND(I113-S113,2))</f>
        <v>0</v>
      </c>
      <c r="AD113" s="33">
        <f>IF($B113="","",ROUND(J113-T113,2))</f>
        <v>0</v>
      </c>
      <c r="AE113" s="33">
        <f>IF($B113="","",ROUND(K113-U113,2))</f>
        <v>0</v>
      </c>
      <c r="AF113" s="33">
        <f>IF($B113="","",ROUND(L113-V113,2))</f>
        <v>0</v>
      </c>
      <c r="AG113" s="33">
        <f>IF($B113="","",ROUND(M113-W113,2))</f>
        <v>0</v>
      </c>
      <c r="AH113" s="33">
        <f>IF($B113="","",ROUND(N113-X113,2))</f>
        <v>0</v>
      </c>
      <c r="AI113" s="33">
        <f>IF($B113="","",ROUND(O113-Y113,2))</f>
        <v>0</v>
      </c>
      <c r="AJ113" s="33">
        <f>IF($B113="","",ROUND(P113-Z113,2))</f>
        <v>0</v>
      </c>
    </row>
    <row r="114" spans="2:36">
      <c r="B114" s="15">
        <f>IF(B113="","",IF(F113&gt;0.005,B113+1,""))</f>
        <v>0</v>
      </c>
      <c r="C114" s="46">
        <f>IF($B114="","",EDATE('Debt Payoff'!$D$23,$B114-1))</f>
        <v>0</v>
      </c>
      <c r="D114" s="47">
        <f>IF($B114="","",SUM(Q114:Z114))</f>
        <v>0</v>
      </c>
      <c r="E114" s="48">
        <f>IF($B114="","",SUM(G114:P114)-F113)</f>
        <v>0</v>
      </c>
      <c r="F114" s="47">
        <f>IF($B114="","",SUM(AA114:AJ114))</f>
        <v>0</v>
      </c>
      <c r="G114" s="48">
        <f>IF($B114="","",ROUND(N(AA113)*(1+$Q$8/12),2))</f>
        <v>0</v>
      </c>
      <c r="H114" s="48">
        <f>IF($B114="","",ROUND(N(AB113)*(1+$R$8/12),2))</f>
        <v>0</v>
      </c>
      <c r="I114" s="48">
        <f>IF($B114="","",ROUND(N(AC113)*(1+$S$8/12),2))</f>
        <v>0</v>
      </c>
      <c r="J114" s="48">
        <f>IF($B114="","",ROUND(N(AD113)*(1+$T$8/12),2))</f>
        <v>0</v>
      </c>
      <c r="K114" s="48">
        <f>IF($B114="","",ROUND(N(AE113)*(1+$U$8/12),2))</f>
        <v>0</v>
      </c>
      <c r="L114" s="48">
        <f>IF($B114="","",ROUND(N(AF113)*(1+$V$8/12),2))</f>
        <v>0</v>
      </c>
      <c r="M114" s="48">
        <f>IF($B114="","",ROUND(N(AG113)*(1+$W$8/12),2))</f>
        <v>0</v>
      </c>
      <c r="N114" s="48">
        <f>IF($B114="","",ROUND(N(AH113)*(1+$X$8/12),2))</f>
        <v>0</v>
      </c>
      <c r="O114" s="48">
        <f>IF($B114="","",ROUND(N(AI113)*(1+$Y$8/12),2))</f>
        <v>0</v>
      </c>
      <c r="P114" s="48">
        <f>IF($B114="","",ROUND(N(AJ113)*(1+$Z$8/12),2))</f>
        <v>0</v>
      </c>
      <c r="Q114" s="33">
        <f>IF($B114="","",MIN($Q$9,G114)+MIN(MAX(0,'Debt Payoff'!$D$24-0-SUMPRODUCT((G114:P114&lt;$Q$9:$Z$9)*G114:P114+(G114:P114&gt;=$Q$9:$Z$9)*$Q$9:$Z$9)),G114-MIN($Q$9,G114)))</f>
        <v>0</v>
      </c>
      <c r="R114" s="33">
        <f>IF($B114="","",MIN($R$9,H114)+MIN(MAX(0,'Debt Payoff'!$D$24-SUM(Q114:Q114)-SUMPRODUCT((H114:P114&lt;$R$9:$Z$9)*H114:P114+(H114:P114&gt;=$R$9:$Z$9)*$R$9:$Z$9)),H114-MIN($R$9,H114)))</f>
        <v>0</v>
      </c>
      <c r="S114" s="33">
        <f>IF($B114="","",MIN($S$9,I114)+MIN(MAX(0,'Debt Payoff'!$D$24-SUM(Q114:R114)-SUMPRODUCT((I114:P114&lt;$S$9:$Z$9)*I114:P114+(I114:P114&gt;=$S$9:$Z$9)*$S$9:$Z$9)),I114-MIN($S$9,I114)))</f>
        <v>0</v>
      </c>
      <c r="T114" s="33">
        <f>IF($B114="","",MIN($T$9,J114)+MIN(MAX(0,'Debt Payoff'!$D$24-SUM(Q114:S114)-SUMPRODUCT((J114:P114&lt;$T$9:$Z$9)*J114:P114+(J114:P114&gt;=$T$9:$Z$9)*$T$9:$Z$9)),J114-MIN($T$9,J114)))</f>
        <v>0</v>
      </c>
      <c r="U114" s="33">
        <f>IF($B114="","",MIN($U$9,K114)+MIN(MAX(0,'Debt Payoff'!$D$24-SUM(Q114:T114)-SUMPRODUCT((K114:P114&lt;$U$9:$Z$9)*K114:P114+(K114:P114&gt;=$U$9:$Z$9)*$U$9:$Z$9)),K114-MIN($U$9,K114)))</f>
        <v>0</v>
      </c>
      <c r="V114" s="33">
        <f>IF($B114="","",MIN($V$9,L114)+MIN(MAX(0,'Debt Payoff'!$D$24-SUM(Q114:U114)-SUMPRODUCT((L114:P114&lt;$V$9:$Z$9)*L114:P114+(L114:P114&gt;=$V$9:$Z$9)*$V$9:$Z$9)),L114-MIN($V$9,L114)))</f>
        <v>0</v>
      </c>
      <c r="W114" s="33">
        <f>IF($B114="","",MIN($W$9,M114)+MIN(MAX(0,'Debt Payoff'!$D$24-SUM(Q114:V114)-SUMPRODUCT((M114:P114&lt;$W$9:$Z$9)*M114:P114+(M114:P114&gt;=$W$9:$Z$9)*$W$9:$Z$9)),M114-MIN($W$9,M114)))</f>
        <v>0</v>
      </c>
      <c r="X114" s="33">
        <f>IF($B114="","",MIN($X$9,N114)+MIN(MAX(0,'Debt Payoff'!$D$24-SUM(Q114:W114)-SUMPRODUCT((N114:P114&lt;$X$9:$Z$9)*N114:P114+(N114:P114&gt;=$X$9:$Z$9)*$X$9:$Z$9)),N114-MIN($X$9,N114)))</f>
        <v>0</v>
      </c>
      <c r="Y114" s="33">
        <f>IF($B114="","",MIN($Y$9,O114)+MIN(MAX(0,'Debt Payoff'!$D$24-SUM(Q114:X114)-SUMPRODUCT((O114:P114&lt;$Y$9:$Z$9)*O114:P114+(O114:P114&gt;=$Y$9:$Z$9)*$Y$9:$Z$9)),O114-MIN($Y$9,O114)))</f>
        <v>0</v>
      </c>
      <c r="Z114" s="33">
        <f>IF($B114="","",MIN($Z$9,P114)+MIN(MAX(0,'Debt Payoff'!$D$24-SUM(Q114:Y114)-SUMPRODUCT((P114:P114&lt;$Z$9:$Z$9)*P114:P114+(P114:P114&gt;=$Z$9:$Z$9)*$Z$9:$Z$9)),P114-MIN($Z$9,P114)))</f>
        <v>0</v>
      </c>
      <c r="AA114" s="33">
        <f>IF($B114="","",ROUND(G114-Q114,2))</f>
        <v>0</v>
      </c>
      <c r="AB114" s="33">
        <f>IF($B114="","",ROUND(H114-R114,2))</f>
        <v>0</v>
      </c>
      <c r="AC114" s="33">
        <f>IF($B114="","",ROUND(I114-S114,2))</f>
        <v>0</v>
      </c>
      <c r="AD114" s="33">
        <f>IF($B114="","",ROUND(J114-T114,2))</f>
        <v>0</v>
      </c>
      <c r="AE114" s="33">
        <f>IF($B114="","",ROUND(K114-U114,2))</f>
        <v>0</v>
      </c>
      <c r="AF114" s="33">
        <f>IF($B114="","",ROUND(L114-V114,2))</f>
        <v>0</v>
      </c>
      <c r="AG114" s="33">
        <f>IF($B114="","",ROUND(M114-W114,2))</f>
        <v>0</v>
      </c>
      <c r="AH114" s="33">
        <f>IF($B114="","",ROUND(N114-X114,2))</f>
        <v>0</v>
      </c>
      <c r="AI114" s="33">
        <f>IF($B114="","",ROUND(O114-Y114,2))</f>
        <v>0</v>
      </c>
      <c r="AJ114" s="33">
        <f>IF($B114="","",ROUND(P114-Z114,2))</f>
        <v>0</v>
      </c>
    </row>
    <row r="115" spans="2:36">
      <c r="B115" s="15">
        <f>IF(B114="","",IF(F114&gt;0.005,B114+1,""))</f>
        <v>0</v>
      </c>
      <c r="C115" s="46">
        <f>IF($B115="","",EDATE('Debt Payoff'!$D$23,$B115-1))</f>
        <v>0</v>
      </c>
      <c r="D115" s="47">
        <f>IF($B115="","",SUM(Q115:Z115))</f>
        <v>0</v>
      </c>
      <c r="E115" s="48">
        <f>IF($B115="","",SUM(G115:P115)-F114)</f>
        <v>0</v>
      </c>
      <c r="F115" s="47">
        <f>IF($B115="","",SUM(AA115:AJ115))</f>
        <v>0</v>
      </c>
      <c r="G115" s="48">
        <f>IF($B115="","",ROUND(N(AA114)*(1+$Q$8/12),2))</f>
        <v>0</v>
      </c>
      <c r="H115" s="48">
        <f>IF($B115="","",ROUND(N(AB114)*(1+$R$8/12),2))</f>
        <v>0</v>
      </c>
      <c r="I115" s="48">
        <f>IF($B115="","",ROUND(N(AC114)*(1+$S$8/12),2))</f>
        <v>0</v>
      </c>
      <c r="J115" s="48">
        <f>IF($B115="","",ROUND(N(AD114)*(1+$T$8/12),2))</f>
        <v>0</v>
      </c>
      <c r="K115" s="48">
        <f>IF($B115="","",ROUND(N(AE114)*(1+$U$8/12),2))</f>
        <v>0</v>
      </c>
      <c r="L115" s="48">
        <f>IF($B115="","",ROUND(N(AF114)*(1+$V$8/12),2))</f>
        <v>0</v>
      </c>
      <c r="M115" s="48">
        <f>IF($B115="","",ROUND(N(AG114)*(1+$W$8/12),2))</f>
        <v>0</v>
      </c>
      <c r="N115" s="48">
        <f>IF($B115="","",ROUND(N(AH114)*(1+$X$8/12),2))</f>
        <v>0</v>
      </c>
      <c r="O115" s="48">
        <f>IF($B115="","",ROUND(N(AI114)*(1+$Y$8/12),2))</f>
        <v>0</v>
      </c>
      <c r="P115" s="48">
        <f>IF($B115="","",ROUND(N(AJ114)*(1+$Z$8/12),2))</f>
        <v>0</v>
      </c>
      <c r="Q115" s="33">
        <f>IF($B115="","",MIN($Q$9,G115)+MIN(MAX(0,'Debt Payoff'!$D$24-0-SUMPRODUCT((G115:P115&lt;$Q$9:$Z$9)*G115:P115+(G115:P115&gt;=$Q$9:$Z$9)*$Q$9:$Z$9)),G115-MIN($Q$9,G115)))</f>
        <v>0</v>
      </c>
      <c r="R115" s="33">
        <f>IF($B115="","",MIN($R$9,H115)+MIN(MAX(0,'Debt Payoff'!$D$24-SUM(Q115:Q115)-SUMPRODUCT((H115:P115&lt;$R$9:$Z$9)*H115:P115+(H115:P115&gt;=$R$9:$Z$9)*$R$9:$Z$9)),H115-MIN($R$9,H115)))</f>
        <v>0</v>
      </c>
      <c r="S115" s="33">
        <f>IF($B115="","",MIN($S$9,I115)+MIN(MAX(0,'Debt Payoff'!$D$24-SUM(Q115:R115)-SUMPRODUCT((I115:P115&lt;$S$9:$Z$9)*I115:P115+(I115:P115&gt;=$S$9:$Z$9)*$S$9:$Z$9)),I115-MIN($S$9,I115)))</f>
        <v>0</v>
      </c>
      <c r="T115" s="33">
        <f>IF($B115="","",MIN($T$9,J115)+MIN(MAX(0,'Debt Payoff'!$D$24-SUM(Q115:S115)-SUMPRODUCT((J115:P115&lt;$T$9:$Z$9)*J115:P115+(J115:P115&gt;=$T$9:$Z$9)*$T$9:$Z$9)),J115-MIN($T$9,J115)))</f>
        <v>0</v>
      </c>
      <c r="U115" s="33">
        <f>IF($B115="","",MIN($U$9,K115)+MIN(MAX(0,'Debt Payoff'!$D$24-SUM(Q115:T115)-SUMPRODUCT((K115:P115&lt;$U$9:$Z$9)*K115:P115+(K115:P115&gt;=$U$9:$Z$9)*$U$9:$Z$9)),K115-MIN($U$9,K115)))</f>
        <v>0</v>
      </c>
      <c r="V115" s="33">
        <f>IF($B115="","",MIN($V$9,L115)+MIN(MAX(0,'Debt Payoff'!$D$24-SUM(Q115:U115)-SUMPRODUCT((L115:P115&lt;$V$9:$Z$9)*L115:P115+(L115:P115&gt;=$V$9:$Z$9)*$V$9:$Z$9)),L115-MIN($V$9,L115)))</f>
        <v>0</v>
      </c>
      <c r="W115" s="33">
        <f>IF($B115="","",MIN($W$9,M115)+MIN(MAX(0,'Debt Payoff'!$D$24-SUM(Q115:V115)-SUMPRODUCT((M115:P115&lt;$W$9:$Z$9)*M115:P115+(M115:P115&gt;=$W$9:$Z$9)*$W$9:$Z$9)),M115-MIN($W$9,M115)))</f>
        <v>0</v>
      </c>
      <c r="X115" s="33">
        <f>IF($B115="","",MIN($X$9,N115)+MIN(MAX(0,'Debt Payoff'!$D$24-SUM(Q115:W115)-SUMPRODUCT((N115:P115&lt;$X$9:$Z$9)*N115:P115+(N115:P115&gt;=$X$9:$Z$9)*$X$9:$Z$9)),N115-MIN($X$9,N115)))</f>
        <v>0</v>
      </c>
      <c r="Y115" s="33">
        <f>IF($B115="","",MIN($Y$9,O115)+MIN(MAX(0,'Debt Payoff'!$D$24-SUM(Q115:X115)-SUMPRODUCT((O115:P115&lt;$Y$9:$Z$9)*O115:P115+(O115:P115&gt;=$Y$9:$Z$9)*$Y$9:$Z$9)),O115-MIN($Y$9,O115)))</f>
        <v>0</v>
      </c>
      <c r="Z115" s="33">
        <f>IF($B115="","",MIN($Z$9,P115)+MIN(MAX(0,'Debt Payoff'!$D$24-SUM(Q115:Y115)-SUMPRODUCT((P115:P115&lt;$Z$9:$Z$9)*P115:P115+(P115:P115&gt;=$Z$9:$Z$9)*$Z$9:$Z$9)),P115-MIN($Z$9,P115)))</f>
        <v>0</v>
      </c>
      <c r="AA115" s="33">
        <f>IF($B115="","",ROUND(G115-Q115,2))</f>
        <v>0</v>
      </c>
      <c r="AB115" s="33">
        <f>IF($B115="","",ROUND(H115-R115,2))</f>
        <v>0</v>
      </c>
      <c r="AC115" s="33">
        <f>IF($B115="","",ROUND(I115-S115,2))</f>
        <v>0</v>
      </c>
      <c r="AD115" s="33">
        <f>IF($B115="","",ROUND(J115-T115,2))</f>
        <v>0</v>
      </c>
      <c r="AE115" s="33">
        <f>IF($B115="","",ROUND(K115-U115,2))</f>
        <v>0</v>
      </c>
      <c r="AF115" s="33">
        <f>IF($B115="","",ROUND(L115-V115,2))</f>
        <v>0</v>
      </c>
      <c r="AG115" s="33">
        <f>IF($B115="","",ROUND(M115-W115,2))</f>
        <v>0</v>
      </c>
      <c r="AH115" s="33">
        <f>IF($B115="","",ROUND(N115-X115,2))</f>
        <v>0</v>
      </c>
      <c r="AI115" s="33">
        <f>IF($B115="","",ROUND(O115-Y115,2))</f>
        <v>0</v>
      </c>
      <c r="AJ115" s="33">
        <f>IF($B115="","",ROUND(P115-Z115,2))</f>
        <v>0</v>
      </c>
    </row>
    <row r="116" spans="2:36">
      <c r="B116" s="15">
        <f>IF(B115="","",IF(F115&gt;0.005,B115+1,""))</f>
        <v>0</v>
      </c>
      <c r="C116" s="46">
        <f>IF($B116="","",EDATE('Debt Payoff'!$D$23,$B116-1))</f>
        <v>0</v>
      </c>
      <c r="D116" s="47">
        <f>IF($B116="","",SUM(Q116:Z116))</f>
        <v>0</v>
      </c>
      <c r="E116" s="48">
        <f>IF($B116="","",SUM(G116:P116)-F115)</f>
        <v>0</v>
      </c>
      <c r="F116" s="47">
        <f>IF($B116="","",SUM(AA116:AJ116))</f>
        <v>0</v>
      </c>
      <c r="G116" s="48">
        <f>IF($B116="","",ROUND(N(AA115)*(1+$Q$8/12),2))</f>
        <v>0</v>
      </c>
      <c r="H116" s="48">
        <f>IF($B116="","",ROUND(N(AB115)*(1+$R$8/12),2))</f>
        <v>0</v>
      </c>
      <c r="I116" s="48">
        <f>IF($B116="","",ROUND(N(AC115)*(1+$S$8/12),2))</f>
        <v>0</v>
      </c>
      <c r="J116" s="48">
        <f>IF($B116="","",ROUND(N(AD115)*(1+$T$8/12),2))</f>
        <v>0</v>
      </c>
      <c r="K116" s="48">
        <f>IF($B116="","",ROUND(N(AE115)*(1+$U$8/12),2))</f>
        <v>0</v>
      </c>
      <c r="L116" s="48">
        <f>IF($B116="","",ROUND(N(AF115)*(1+$V$8/12),2))</f>
        <v>0</v>
      </c>
      <c r="M116" s="48">
        <f>IF($B116="","",ROUND(N(AG115)*(1+$W$8/12),2))</f>
        <v>0</v>
      </c>
      <c r="N116" s="48">
        <f>IF($B116="","",ROUND(N(AH115)*(1+$X$8/12),2))</f>
        <v>0</v>
      </c>
      <c r="O116" s="48">
        <f>IF($B116="","",ROUND(N(AI115)*(1+$Y$8/12),2))</f>
        <v>0</v>
      </c>
      <c r="P116" s="48">
        <f>IF($B116="","",ROUND(N(AJ115)*(1+$Z$8/12),2))</f>
        <v>0</v>
      </c>
      <c r="Q116" s="33">
        <f>IF($B116="","",MIN($Q$9,G116)+MIN(MAX(0,'Debt Payoff'!$D$24-0-SUMPRODUCT((G116:P116&lt;$Q$9:$Z$9)*G116:P116+(G116:P116&gt;=$Q$9:$Z$9)*$Q$9:$Z$9)),G116-MIN($Q$9,G116)))</f>
        <v>0</v>
      </c>
      <c r="R116" s="33">
        <f>IF($B116="","",MIN($R$9,H116)+MIN(MAX(0,'Debt Payoff'!$D$24-SUM(Q116:Q116)-SUMPRODUCT((H116:P116&lt;$R$9:$Z$9)*H116:P116+(H116:P116&gt;=$R$9:$Z$9)*$R$9:$Z$9)),H116-MIN($R$9,H116)))</f>
        <v>0</v>
      </c>
      <c r="S116" s="33">
        <f>IF($B116="","",MIN($S$9,I116)+MIN(MAX(0,'Debt Payoff'!$D$24-SUM(Q116:R116)-SUMPRODUCT((I116:P116&lt;$S$9:$Z$9)*I116:P116+(I116:P116&gt;=$S$9:$Z$9)*$S$9:$Z$9)),I116-MIN($S$9,I116)))</f>
        <v>0</v>
      </c>
      <c r="T116" s="33">
        <f>IF($B116="","",MIN($T$9,J116)+MIN(MAX(0,'Debt Payoff'!$D$24-SUM(Q116:S116)-SUMPRODUCT((J116:P116&lt;$T$9:$Z$9)*J116:P116+(J116:P116&gt;=$T$9:$Z$9)*$T$9:$Z$9)),J116-MIN($T$9,J116)))</f>
        <v>0</v>
      </c>
      <c r="U116" s="33">
        <f>IF($B116="","",MIN($U$9,K116)+MIN(MAX(0,'Debt Payoff'!$D$24-SUM(Q116:T116)-SUMPRODUCT((K116:P116&lt;$U$9:$Z$9)*K116:P116+(K116:P116&gt;=$U$9:$Z$9)*$U$9:$Z$9)),K116-MIN($U$9,K116)))</f>
        <v>0</v>
      </c>
      <c r="V116" s="33">
        <f>IF($B116="","",MIN($V$9,L116)+MIN(MAX(0,'Debt Payoff'!$D$24-SUM(Q116:U116)-SUMPRODUCT((L116:P116&lt;$V$9:$Z$9)*L116:P116+(L116:P116&gt;=$V$9:$Z$9)*$V$9:$Z$9)),L116-MIN($V$9,L116)))</f>
        <v>0</v>
      </c>
      <c r="W116" s="33">
        <f>IF($B116="","",MIN($W$9,M116)+MIN(MAX(0,'Debt Payoff'!$D$24-SUM(Q116:V116)-SUMPRODUCT((M116:P116&lt;$W$9:$Z$9)*M116:P116+(M116:P116&gt;=$W$9:$Z$9)*$W$9:$Z$9)),M116-MIN($W$9,M116)))</f>
        <v>0</v>
      </c>
      <c r="X116" s="33">
        <f>IF($B116="","",MIN($X$9,N116)+MIN(MAX(0,'Debt Payoff'!$D$24-SUM(Q116:W116)-SUMPRODUCT((N116:P116&lt;$X$9:$Z$9)*N116:P116+(N116:P116&gt;=$X$9:$Z$9)*$X$9:$Z$9)),N116-MIN($X$9,N116)))</f>
        <v>0</v>
      </c>
      <c r="Y116" s="33">
        <f>IF($B116="","",MIN($Y$9,O116)+MIN(MAX(0,'Debt Payoff'!$D$24-SUM(Q116:X116)-SUMPRODUCT((O116:P116&lt;$Y$9:$Z$9)*O116:P116+(O116:P116&gt;=$Y$9:$Z$9)*$Y$9:$Z$9)),O116-MIN($Y$9,O116)))</f>
        <v>0</v>
      </c>
      <c r="Z116" s="33">
        <f>IF($B116="","",MIN($Z$9,P116)+MIN(MAX(0,'Debt Payoff'!$D$24-SUM(Q116:Y116)-SUMPRODUCT((P116:P116&lt;$Z$9:$Z$9)*P116:P116+(P116:P116&gt;=$Z$9:$Z$9)*$Z$9:$Z$9)),P116-MIN($Z$9,P116)))</f>
        <v>0</v>
      </c>
      <c r="AA116" s="33">
        <f>IF($B116="","",ROUND(G116-Q116,2))</f>
        <v>0</v>
      </c>
      <c r="AB116" s="33">
        <f>IF($B116="","",ROUND(H116-R116,2))</f>
        <v>0</v>
      </c>
      <c r="AC116" s="33">
        <f>IF($B116="","",ROUND(I116-S116,2))</f>
        <v>0</v>
      </c>
      <c r="AD116" s="33">
        <f>IF($B116="","",ROUND(J116-T116,2))</f>
        <v>0</v>
      </c>
      <c r="AE116" s="33">
        <f>IF($B116="","",ROUND(K116-U116,2))</f>
        <v>0</v>
      </c>
      <c r="AF116" s="33">
        <f>IF($B116="","",ROUND(L116-V116,2))</f>
        <v>0</v>
      </c>
      <c r="AG116" s="33">
        <f>IF($B116="","",ROUND(M116-W116,2))</f>
        <v>0</v>
      </c>
      <c r="AH116" s="33">
        <f>IF($B116="","",ROUND(N116-X116,2))</f>
        <v>0</v>
      </c>
      <c r="AI116" s="33">
        <f>IF($B116="","",ROUND(O116-Y116,2))</f>
        <v>0</v>
      </c>
      <c r="AJ116" s="33">
        <f>IF($B116="","",ROUND(P116-Z116,2))</f>
        <v>0</v>
      </c>
    </row>
    <row r="117" spans="2:36">
      <c r="B117" s="15">
        <f>IF(B116="","",IF(F116&gt;0.005,B116+1,""))</f>
        <v>0</v>
      </c>
      <c r="C117" s="46">
        <f>IF($B117="","",EDATE('Debt Payoff'!$D$23,$B117-1))</f>
        <v>0</v>
      </c>
      <c r="D117" s="47">
        <f>IF($B117="","",SUM(Q117:Z117))</f>
        <v>0</v>
      </c>
      <c r="E117" s="48">
        <f>IF($B117="","",SUM(G117:P117)-F116)</f>
        <v>0</v>
      </c>
      <c r="F117" s="47">
        <f>IF($B117="","",SUM(AA117:AJ117))</f>
        <v>0</v>
      </c>
      <c r="G117" s="48">
        <f>IF($B117="","",ROUND(N(AA116)*(1+$Q$8/12),2))</f>
        <v>0</v>
      </c>
      <c r="H117" s="48">
        <f>IF($B117="","",ROUND(N(AB116)*(1+$R$8/12),2))</f>
        <v>0</v>
      </c>
      <c r="I117" s="48">
        <f>IF($B117="","",ROUND(N(AC116)*(1+$S$8/12),2))</f>
        <v>0</v>
      </c>
      <c r="J117" s="48">
        <f>IF($B117="","",ROUND(N(AD116)*(1+$T$8/12),2))</f>
        <v>0</v>
      </c>
      <c r="K117" s="48">
        <f>IF($B117="","",ROUND(N(AE116)*(1+$U$8/12),2))</f>
        <v>0</v>
      </c>
      <c r="L117" s="48">
        <f>IF($B117="","",ROUND(N(AF116)*(1+$V$8/12),2))</f>
        <v>0</v>
      </c>
      <c r="M117" s="48">
        <f>IF($B117="","",ROUND(N(AG116)*(1+$W$8/12),2))</f>
        <v>0</v>
      </c>
      <c r="N117" s="48">
        <f>IF($B117="","",ROUND(N(AH116)*(1+$X$8/12),2))</f>
        <v>0</v>
      </c>
      <c r="O117" s="48">
        <f>IF($B117="","",ROUND(N(AI116)*(1+$Y$8/12),2))</f>
        <v>0</v>
      </c>
      <c r="P117" s="48">
        <f>IF($B117="","",ROUND(N(AJ116)*(1+$Z$8/12),2))</f>
        <v>0</v>
      </c>
      <c r="Q117" s="33">
        <f>IF($B117="","",MIN($Q$9,G117)+MIN(MAX(0,'Debt Payoff'!$D$24-0-SUMPRODUCT((G117:P117&lt;$Q$9:$Z$9)*G117:P117+(G117:P117&gt;=$Q$9:$Z$9)*$Q$9:$Z$9)),G117-MIN($Q$9,G117)))</f>
        <v>0</v>
      </c>
      <c r="R117" s="33">
        <f>IF($B117="","",MIN($R$9,H117)+MIN(MAX(0,'Debt Payoff'!$D$24-SUM(Q117:Q117)-SUMPRODUCT((H117:P117&lt;$R$9:$Z$9)*H117:P117+(H117:P117&gt;=$R$9:$Z$9)*$R$9:$Z$9)),H117-MIN($R$9,H117)))</f>
        <v>0</v>
      </c>
      <c r="S117" s="33">
        <f>IF($B117="","",MIN($S$9,I117)+MIN(MAX(0,'Debt Payoff'!$D$24-SUM(Q117:R117)-SUMPRODUCT((I117:P117&lt;$S$9:$Z$9)*I117:P117+(I117:P117&gt;=$S$9:$Z$9)*$S$9:$Z$9)),I117-MIN($S$9,I117)))</f>
        <v>0</v>
      </c>
      <c r="T117" s="33">
        <f>IF($B117="","",MIN($T$9,J117)+MIN(MAX(0,'Debt Payoff'!$D$24-SUM(Q117:S117)-SUMPRODUCT((J117:P117&lt;$T$9:$Z$9)*J117:P117+(J117:P117&gt;=$T$9:$Z$9)*$T$9:$Z$9)),J117-MIN($T$9,J117)))</f>
        <v>0</v>
      </c>
      <c r="U117" s="33">
        <f>IF($B117="","",MIN($U$9,K117)+MIN(MAX(0,'Debt Payoff'!$D$24-SUM(Q117:T117)-SUMPRODUCT((K117:P117&lt;$U$9:$Z$9)*K117:P117+(K117:P117&gt;=$U$9:$Z$9)*$U$9:$Z$9)),K117-MIN($U$9,K117)))</f>
        <v>0</v>
      </c>
      <c r="V117" s="33">
        <f>IF($B117="","",MIN($V$9,L117)+MIN(MAX(0,'Debt Payoff'!$D$24-SUM(Q117:U117)-SUMPRODUCT((L117:P117&lt;$V$9:$Z$9)*L117:P117+(L117:P117&gt;=$V$9:$Z$9)*$V$9:$Z$9)),L117-MIN($V$9,L117)))</f>
        <v>0</v>
      </c>
      <c r="W117" s="33">
        <f>IF($B117="","",MIN($W$9,M117)+MIN(MAX(0,'Debt Payoff'!$D$24-SUM(Q117:V117)-SUMPRODUCT((M117:P117&lt;$W$9:$Z$9)*M117:P117+(M117:P117&gt;=$W$9:$Z$9)*$W$9:$Z$9)),M117-MIN($W$9,M117)))</f>
        <v>0</v>
      </c>
      <c r="X117" s="33">
        <f>IF($B117="","",MIN($X$9,N117)+MIN(MAX(0,'Debt Payoff'!$D$24-SUM(Q117:W117)-SUMPRODUCT((N117:P117&lt;$X$9:$Z$9)*N117:P117+(N117:P117&gt;=$X$9:$Z$9)*$X$9:$Z$9)),N117-MIN($X$9,N117)))</f>
        <v>0</v>
      </c>
      <c r="Y117" s="33">
        <f>IF($B117="","",MIN($Y$9,O117)+MIN(MAX(0,'Debt Payoff'!$D$24-SUM(Q117:X117)-SUMPRODUCT((O117:P117&lt;$Y$9:$Z$9)*O117:P117+(O117:P117&gt;=$Y$9:$Z$9)*$Y$9:$Z$9)),O117-MIN($Y$9,O117)))</f>
        <v>0</v>
      </c>
      <c r="Z117" s="33">
        <f>IF($B117="","",MIN($Z$9,P117)+MIN(MAX(0,'Debt Payoff'!$D$24-SUM(Q117:Y117)-SUMPRODUCT((P117:P117&lt;$Z$9:$Z$9)*P117:P117+(P117:P117&gt;=$Z$9:$Z$9)*$Z$9:$Z$9)),P117-MIN($Z$9,P117)))</f>
        <v>0</v>
      </c>
      <c r="AA117" s="33">
        <f>IF($B117="","",ROUND(G117-Q117,2))</f>
        <v>0</v>
      </c>
      <c r="AB117" s="33">
        <f>IF($B117="","",ROUND(H117-R117,2))</f>
        <v>0</v>
      </c>
      <c r="AC117" s="33">
        <f>IF($B117="","",ROUND(I117-S117,2))</f>
        <v>0</v>
      </c>
      <c r="AD117" s="33">
        <f>IF($B117="","",ROUND(J117-T117,2))</f>
        <v>0</v>
      </c>
      <c r="AE117" s="33">
        <f>IF($B117="","",ROUND(K117-U117,2))</f>
        <v>0</v>
      </c>
      <c r="AF117" s="33">
        <f>IF($B117="","",ROUND(L117-V117,2))</f>
        <v>0</v>
      </c>
      <c r="AG117" s="33">
        <f>IF($B117="","",ROUND(M117-W117,2))</f>
        <v>0</v>
      </c>
      <c r="AH117" s="33">
        <f>IF($B117="","",ROUND(N117-X117,2))</f>
        <v>0</v>
      </c>
      <c r="AI117" s="33">
        <f>IF($B117="","",ROUND(O117-Y117,2))</f>
        <v>0</v>
      </c>
      <c r="AJ117" s="33">
        <f>IF($B117="","",ROUND(P117-Z117,2))</f>
        <v>0</v>
      </c>
    </row>
    <row r="118" spans="2:36">
      <c r="B118" s="15">
        <f>IF(B117="","",IF(F117&gt;0.005,B117+1,""))</f>
        <v>0</v>
      </c>
      <c r="C118" s="46">
        <f>IF($B118="","",EDATE('Debt Payoff'!$D$23,$B118-1))</f>
        <v>0</v>
      </c>
      <c r="D118" s="47">
        <f>IF($B118="","",SUM(Q118:Z118))</f>
        <v>0</v>
      </c>
      <c r="E118" s="48">
        <f>IF($B118="","",SUM(G118:P118)-F117)</f>
        <v>0</v>
      </c>
      <c r="F118" s="47">
        <f>IF($B118="","",SUM(AA118:AJ118))</f>
        <v>0</v>
      </c>
      <c r="G118" s="48">
        <f>IF($B118="","",ROUND(N(AA117)*(1+$Q$8/12),2))</f>
        <v>0</v>
      </c>
      <c r="H118" s="48">
        <f>IF($B118="","",ROUND(N(AB117)*(1+$R$8/12),2))</f>
        <v>0</v>
      </c>
      <c r="I118" s="48">
        <f>IF($B118="","",ROUND(N(AC117)*(1+$S$8/12),2))</f>
        <v>0</v>
      </c>
      <c r="J118" s="48">
        <f>IF($B118="","",ROUND(N(AD117)*(1+$T$8/12),2))</f>
        <v>0</v>
      </c>
      <c r="K118" s="48">
        <f>IF($B118="","",ROUND(N(AE117)*(1+$U$8/12),2))</f>
        <v>0</v>
      </c>
      <c r="L118" s="48">
        <f>IF($B118="","",ROUND(N(AF117)*(1+$V$8/12),2))</f>
        <v>0</v>
      </c>
      <c r="M118" s="48">
        <f>IF($B118="","",ROUND(N(AG117)*(1+$W$8/12),2))</f>
        <v>0</v>
      </c>
      <c r="N118" s="48">
        <f>IF($B118="","",ROUND(N(AH117)*(1+$X$8/12),2))</f>
        <v>0</v>
      </c>
      <c r="O118" s="48">
        <f>IF($B118="","",ROUND(N(AI117)*(1+$Y$8/12),2))</f>
        <v>0</v>
      </c>
      <c r="P118" s="48">
        <f>IF($B118="","",ROUND(N(AJ117)*(1+$Z$8/12),2))</f>
        <v>0</v>
      </c>
      <c r="Q118" s="33">
        <f>IF($B118="","",MIN($Q$9,G118)+MIN(MAX(0,'Debt Payoff'!$D$24-0-SUMPRODUCT((G118:P118&lt;$Q$9:$Z$9)*G118:P118+(G118:P118&gt;=$Q$9:$Z$9)*$Q$9:$Z$9)),G118-MIN($Q$9,G118)))</f>
        <v>0</v>
      </c>
      <c r="R118" s="33">
        <f>IF($B118="","",MIN($R$9,H118)+MIN(MAX(0,'Debt Payoff'!$D$24-SUM(Q118:Q118)-SUMPRODUCT((H118:P118&lt;$R$9:$Z$9)*H118:P118+(H118:P118&gt;=$R$9:$Z$9)*$R$9:$Z$9)),H118-MIN($R$9,H118)))</f>
        <v>0</v>
      </c>
      <c r="S118" s="33">
        <f>IF($B118="","",MIN($S$9,I118)+MIN(MAX(0,'Debt Payoff'!$D$24-SUM(Q118:R118)-SUMPRODUCT((I118:P118&lt;$S$9:$Z$9)*I118:P118+(I118:P118&gt;=$S$9:$Z$9)*$S$9:$Z$9)),I118-MIN($S$9,I118)))</f>
        <v>0</v>
      </c>
      <c r="T118" s="33">
        <f>IF($B118="","",MIN($T$9,J118)+MIN(MAX(0,'Debt Payoff'!$D$24-SUM(Q118:S118)-SUMPRODUCT((J118:P118&lt;$T$9:$Z$9)*J118:P118+(J118:P118&gt;=$T$9:$Z$9)*$T$9:$Z$9)),J118-MIN($T$9,J118)))</f>
        <v>0</v>
      </c>
      <c r="U118" s="33">
        <f>IF($B118="","",MIN($U$9,K118)+MIN(MAX(0,'Debt Payoff'!$D$24-SUM(Q118:T118)-SUMPRODUCT((K118:P118&lt;$U$9:$Z$9)*K118:P118+(K118:P118&gt;=$U$9:$Z$9)*$U$9:$Z$9)),K118-MIN($U$9,K118)))</f>
        <v>0</v>
      </c>
      <c r="V118" s="33">
        <f>IF($B118="","",MIN($V$9,L118)+MIN(MAX(0,'Debt Payoff'!$D$24-SUM(Q118:U118)-SUMPRODUCT((L118:P118&lt;$V$9:$Z$9)*L118:P118+(L118:P118&gt;=$V$9:$Z$9)*$V$9:$Z$9)),L118-MIN($V$9,L118)))</f>
        <v>0</v>
      </c>
      <c r="W118" s="33">
        <f>IF($B118="","",MIN($W$9,M118)+MIN(MAX(0,'Debt Payoff'!$D$24-SUM(Q118:V118)-SUMPRODUCT((M118:P118&lt;$W$9:$Z$9)*M118:P118+(M118:P118&gt;=$W$9:$Z$9)*$W$9:$Z$9)),M118-MIN($W$9,M118)))</f>
        <v>0</v>
      </c>
      <c r="X118" s="33">
        <f>IF($B118="","",MIN($X$9,N118)+MIN(MAX(0,'Debt Payoff'!$D$24-SUM(Q118:W118)-SUMPRODUCT((N118:P118&lt;$X$9:$Z$9)*N118:P118+(N118:P118&gt;=$X$9:$Z$9)*$X$9:$Z$9)),N118-MIN($X$9,N118)))</f>
        <v>0</v>
      </c>
      <c r="Y118" s="33">
        <f>IF($B118="","",MIN($Y$9,O118)+MIN(MAX(0,'Debt Payoff'!$D$24-SUM(Q118:X118)-SUMPRODUCT((O118:P118&lt;$Y$9:$Z$9)*O118:P118+(O118:P118&gt;=$Y$9:$Z$9)*$Y$9:$Z$9)),O118-MIN($Y$9,O118)))</f>
        <v>0</v>
      </c>
      <c r="Z118" s="33">
        <f>IF($B118="","",MIN($Z$9,P118)+MIN(MAX(0,'Debt Payoff'!$D$24-SUM(Q118:Y118)-SUMPRODUCT((P118:P118&lt;$Z$9:$Z$9)*P118:P118+(P118:P118&gt;=$Z$9:$Z$9)*$Z$9:$Z$9)),P118-MIN($Z$9,P118)))</f>
        <v>0</v>
      </c>
      <c r="AA118" s="33">
        <f>IF($B118="","",ROUND(G118-Q118,2))</f>
        <v>0</v>
      </c>
      <c r="AB118" s="33">
        <f>IF($B118="","",ROUND(H118-R118,2))</f>
        <v>0</v>
      </c>
      <c r="AC118" s="33">
        <f>IF($B118="","",ROUND(I118-S118,2))</f>
        <v>0</v>
      </c>
      <c r="AD118" s="33">
        <f>IF($B118="","",ROUND(J118-T118,2))</f>
        <v>0</v>
      </c>
      <c r="AE118" s="33">
        <f>IF($B118="","",ROUND(K118-U118,2))</f>
        <v>0</v>
      </c>
      <c r="AF118" s="33">
        <f>IF($B118="","",ROUND(L118-V118,2))</f>
        <v>0</v>
      </c>
      <c r="AG118" s="33">
        <f>IF($B118="","",ROUND(M118-W118,2))</f>
        <v>0</v>
      </c>
      <c r="AH118" s="33">
        <f>IF($B118="","",ROUND(N118-X118,2))</f>
        <v>0</v>
      </c>
      <c r="AI118" s="33">
        <f>IF($B118="","",ROUND(O118-Y118,2))</f>
        <v>0</v>
      </c>
      <c r="AJ118" s="33">
        <f>IF($B118="","",ROUND(P118-Z118,2))</f>
        <v>0</v>
      </c>
    </row>
    <row r="119" spans="2:36">
      <c r="B119" s="15">
        <f>IF(B118="","",IF(F118&gt;0.005,B118+1,""))</f>
        <v>0</v>
      </c>
      <c r="C119" s="46">
        <f>IF($B119="","",EDATE('Debt Payoff'!$D$23,$B119-1))</f>
        <v>0</v>
      </c>
      <c r="D119" s="47">
        <f>IF($B119="","",SUM(Q119:Z119))</f>
        <v>0</v>
      </c>
      <c r="E119" s="48">
        <f>IF($B119="","",SUM(G119:P119)-F118)</f>
        <v>0</v>
      </c>
      <c r="F119" s="47">
        <f>IF($B119="","",SUM(AA119:AJ119))</f>
        <v>0</v>
      </c>
      <c r="G119" s="48">
        <f>IF($B119="","",ROUND(N(AA118)*(1+$Q$8/12),2))</f>
        <v>0</v>
      </c>
      <c r="H119" s="48">
        <f>IF($B119="","",ROUND(N(AB118)*(1+$R$8/12),2))</f>
        <v>0</v>
      </c>
      <c r="I119" s="48">
        <f>IF($B119="","",ROUND(N(AC118)*(1+$S$8/12),2))</f>
        <v>0</v>
      </c>
      <c r="J119" s="48">
        <f>IF($B119="","",ROUND(N(AD118)*(1+$T$8/12),2))</f>
        <v>0</v>
      </c>
      <c r="K119" s="48">
        <f>IF($B119="","",ROUND(N(AE118)*(1+$U$8/12),2))</f>
        <v>0</v>
      </c>
      <c r="L119" s="48">
        <f>IF($B119="","",ROUND(N(AF118)*(1+$V$8/12),2))</f>
        <v>0</v>
      </c>
      <c r="M119" s="48">
        <f>IF($B119="","",ROUND(N(AG118)*(1+$W$8/12),2))</f>
        <v>0</v>
      </c>
      <c r="N119" s="48">
        <f>IF($B119="","",ROUND(N(AH118)*(1+$X$8/12),2))</f>
        <v>0</v>
      </c>
      <c r="O119" s="48">
        <f>IF($B119="","",ROUND(N(AI118)*(1+$Y$8/12),2))</f>
        <v>0</v>
      </c>
      <c r="P119" s="48">
        <f>IF($B119="","",ROUND(N(AJ118)*(1+$Z$8/12),2))</f>
        <v>0</v>
      </c>
      <c r="Q119" s="33">
        <f>IF($B119="","",MIN($Q$9,G119)+MIN(MAX(0,'Debt Payoff'!$D$24-0-SUMPRODUCT((G119:P119&lt;$Q$9:$Z$9)*G119:P119+(G119:P119&gt;=$Q$9:$Z$9)*$Q$9:$Z$9)),G119-MIN($Q$9,G119)))</f>
        <v>0</v>
      </c>
      <c r="R119" s="33">
        <f>IF($B119="","",MIN($R$9,H119)+MIN(MAX(0,'Debt Payoff'!$D$24-SUM(Q119:Q119)-SUMPRODUCT((H119:P119&lt;$R$9:$Z$9)*H119:P119+(H119:P119&gt;=$R$9:$Z$9)*$R$9:$Z$9)),H119-MIN($R$9,H119)))</f>
        <v>0</v>
      </c>
      <c r="S119" s="33">
        <f>IF($B119="","",MIN($S$9,I119)+MIN(MAX(0,'Debt Payoff'!$D$24-SUM(Q119:R119)-SUMPRODUCT((I119:P119&lt;$S$9:$Z$9)*I119:P119+(I119:P119&gt;=$S$9:$Z$9)*$S$9:$Z$9)),I119-MIN($S$9,I119)))</f>
        <v>0</v>
      </c>
      <c r="T119" s="33">
        <f>IF($B119="","",MIN($T$9,J119)+MIN(MAX(0,'Debt Payoff'!$D$24-SUM(Q119:S119)-SUMPRODUCT((J119:P119&lt;$T$9:$Z$9)*J119:P119+(J119:P119&gt;=$T$9:$Z$9)*$T$9:$Z$9)),J119-MIN($T$9,J119)))</f>
        <v>0</v>
      </c>
      <c r="U119" s="33">
        <f>IF($B119="","",MIN($U$9,K119)+MIN(MAX(0,'Debt Payoff'!$D$24-SUM(Q119:T119)-SUMPRODUCT((K119:P119&lt;$U$9:$Z$9)*K119:P119+(K119:P119&gt;=$U$9:$Z$9)*$U$9:$Z$9)),K119-MIN($U$9,K119)))</f>
        <v>0</v>
      </c>
      <c r="V119" s="33">
        <f>IF($B119="","",MIN($V$9,L119)+MIN(MAX(0,'Debt Payoff'!$D$24-SUM(Q119:U119)-SUMPRODUCT((L119:P119&lt;$V$9:$Z$9)*L119:P119+(L119:P119&gt;=$V$9:$Z$9)*$V$9:$Z$9)),L119-MIN($V$9,L119)))</f>
        <v>0</v>
      </c>
      <c r="W119" s="33">
        <f>IF($B119="","",MIN($W$9,M119)+MIN(MAX(0,'Debt Payoff'!$D$24-SUM(Q119:V119)-SUMPRODUCT((M119:P119&lt;$W$9:$Z$9)*M119:P119+(M119:P119&gt;=$W$9:$Z$9)*$W$9:$Z$9)),M119-MIN($W$9,M119)))</f>
        <v>0</v>
      </c>
      <c r="X119" s="33">
        <f>IF($B119="","",MIN($X$9,N119)+MIN(MAX(0,'Debt Payoff'!$D$24-SUM(Q119:W119)-SUMPRODUCT((N119:P119&lt;$X$9:$Z$9)*N119:P119+(N119:P119&gt;=$X$9:$Z$9)*$X$9:$Z$9)),N119-MIN($X$9,N119)))</f>
        <v>0</v>
      </c>
      <c r="Y119" s="33">
        <f>IF($B119="","",MIN($Y$9,O119)+MIN(MAX(0,'Debt Payoff'!$D$24-SUM(Q119:X119)-SUMPRODUCT((O119:P119&lt;$Y$9:$Z$9)*O119:P119+(O119:P119&gt;=$Y$9:$Z$9)*$Y$9:$Z$9)),O119-MIN($Y$9,O119)))</f>
        <v>0</v>
      </c>
      <c r="Z119" s="33">
        <f>IF($B119="","",MIN($Z$9,P119)+MIN(MAX(0,'Debt Payoff'!$D$24-SUM(Q119:Y119)-SUMPRODUCT((P119:P119&lt;$Z$9:$Z$9)*P119:P119+(P119:P119&gt;=$Z$9:$Z$9)*$Z$9:$Z$9)),P119-MIN($Z$9,P119)))</f>
        <v>0</v>
      </c>
      <c r="AA119" s="33">
        <f>IF($B119="","",ROUND(G119-Q119,2))</f>
        <v>0</v>
      </c>
      <c r="AB119" s="33">
        <f>IF($B119="","",ROUND(H119-R119,2))</f>
        <v>0</v>
      </c>
      <c r="AC119" s="33">
        <f>IF($B119="","",ROUND(I119-S119,2))</f>
        <v>0</v>
      </c>
      <c r="AD119" s="33">
        <f>IF($B119="","",ROUND(J119-T119,2))</f>
        <v>0</v>
      </c>
      <c r="AE119" s="33">
        <f>IF($B119="","",ROUND(K119-U119,2))</f>
        <v>0</v>
      </c>
      <c r="AF119" s="33">
        <f>IF($B119="","",ROUND(L119-V119,2))</f>
        <v>0</v>
      </c>
      <c r="AG119" s="33">
        <f>IF($B119="","",ROUND(M119-W119,2))</f>
        <v>0</v>
      </c>
      <c r="AH119" s="33">
        <f>IF($B119="","",ROUND(N119-X119,2))</f>
        <v>0</v>
      </c>
      <c r="AI119" s="33">
        <f>IF($B119="","",ROUND(O119-Y119,2))</f>
        <v>0</v>
      </c>
      <c r="AJ119" s="33">
        <f>IF($B119="","",ROUND(P119-Z119,2))</f>
        <v>0</v>
      </c>
    </row>
    <row r="120" spans="2:36">
      <c r="B120" s="15">
        <f>IF(B119="","",IF(F119&gt;0.005,B119+1,""))</f>
        <v>0</v>
      </c>
      <c r="C120" s="46">
        <f>IF($B120="","",EDATE('Debt Payoff'!$D$23,$B120-1))</f>
        <v>0</v>
      </c>
      <c r="D120" s="47">
        <f>IF($B120="","",SUM(Q120:Z120))</f>
        <v>0</v>
      </c>
      <c r="E120" s="48">
        <f>IF($B120="","",SUM(G120:P120)-F119)</f>
        <v>0</v>
      </c>
      <c r="F120" s="47">
        <f>IF($B120="","",SUM(AA120:AJ120))</f>
        <v>0</v>
      </c>
      <c r="G120" s="48">
        <f>IF($B120="","",ROUND(N(AA119)*(1+$Q$8/12),2))</f>
        <v>0</v>
      </c>
      <c r="H120" s="48">
        <f>IF($B120="","",ROUND(N(AB119)*(1+$R$8/12),2))</f>
        <v>0</v>
      </c>
      <c r="I120" s="48">
        <f>IF($B120="","",ROUND(N(AC119)*(1+$S$8/12),2))</f>
        <v>0</v>
      </c>
      <c r="J120" s="48">
        <f>IF($B120="","",ROUND(N(AD119)*(1+$T$8/12),2))</f>
        <v>0</v>
      </c>
      <c r="K120" s="48">
        <f>IF($B120="","",ROUND(N(AE119)*(1+$U$8/12),2))</f>
        <v>0</v>
      </c>
      <c r="L120" s="48">
        <f>IF($B120="","",ROUND(N(AF119)*(1+$V$8/12),2))</f>
        <v>0</v>
      </c>
      <c r="M120" s="48">
        <f>IF($B120="","",ROUND(N(AG119)*(1+$W$8/12),2))</f>
        <v>0</v>
      </c>
      <c r="N120" s="48">
        <f>IF($B120="","",ROUND(N(AH119)*(1+$X$8/12),2))</f>
        <v>0</v>
      </c>
      <c r="O120" s="48">
        <f>IF($B120="","",ROUND(N(AI119)*(1+$Y$8/12),2))</f>
        <v>0</v>
      </c>
      <c r="P120" s="48">
        <f>IF($B120="","",ROUND(N(AJ119)*(1+$Z$8/12),2))</f>
        <v>0</v>
      </c>
      <c r="Q120" s="33">
        <f>IF($B120="","",MIN($Q$9,G120)+MIN(MAX(0,'Debt Payoff'!$D$24-0-SUMPRODUCT((G120:P120&lt;$Q$9:$Z$9)*G120:P120+(G120:P120&gt;=$Q$9:$Z$9)*$Q$9:$Z$9)),G120-MIN($Q$9,G120)))</f>
        <v>0</v>
      </c>
      <c r="R120" s="33">
        <f>IF($B120="","",MIN($R$9,H120)+MIN(MAX(0,'Debt Payoff'!$D$24-SUM(Q120:Q120)-SUMPRODUCT((H120:P120&lt;$R$9:$Z$9)*H120:P120+(H120:P120&gt;=$R$9:$Z$9)*$R$9:$Z$9)),H120-MIN($R$9,H120)))</f>
        <v>0</v>
      </c>
      <c r="S120" s="33">
        <f>IF($B120="","",MIN($S$9,I120)+MIN(MAX(0,'Debt Payoff'!$D$24-SUM(Q120:R120)-SUMPRODUCT((I120:P120&lt;$S$9:$Z$9)*I120:P120+(I120:P120&gt;=$S$9:$Z$9)*$S$9:$Z$9)),I120-MIN($S$9,I120)))</f>
        <v>0</v>
      </c>
      <c r="T120" s="33">
        <f>IF($B120="","",MIN($T$9,J120)+MIN(MAX(0,'Debt Payoff'!$D$24-SUM(Q120:S120)-SUMPRODUCT((J120:P120&lt;$T$9:$Z$9)*J120:P120+(J120:P120&gt;=$T$9:$Z$9)*$T$9:$Z$9)),J120-MIN($T$9,J120)))</f>
        <v>0</v>
      </c>
      <c r="U120" s="33">
        <f>IF($B120="","",MIN($U$9,K120)+MIN(MAX(0,'Debt Payoff'!$D$24-SUM(Q120:T120)-SUMPRODUCT((K120:P120&lt;$U$9:$Z$9)*K120:P120+(K120:P120&gt;=$U$9:$Z$9)*$U$9:$Z$9)),K120-MIN($U$9,K120)))</f>
        <v>0</v>
      </c>
      <c r="V120" s="33">
        <f>IF($B120="","",MIN($V$9,L120)+MIN(MAX(0,'Debt Payoff'!$D$24-SUM(Q120:U120)-SUMPRODUCT((L120:P120&lt;$V$9:$Z$9)*L120:P120+(L120:P120&gt;=$V$9:$Z$9)*$V$9:$Z$9)),L120-MIN($V$9,L120)))</f>
        <v>0</v>
      </c>
      <c r="W120" s="33">
        <f>IF($B120="","",MIN($W$9,M120)+MIN(MAX(0,'Debt Payoff'!$D$24-SUM(Q120:V120)-SUMPRODUCT((M120:P120&lt;$W$9:$Z$9)*M120:P120+(M120:P120&gt;=$W$9:$Z$9)*$W$9:$Z$9)),M120-MIN($W$9,M120)))</f>
        <v>0</v>
      </c>
      <c r="X120" s="33">
        <f>IF($B120="","",MIN($X$9,N120)+MIN(MAX(0,'Debt Payoff'!$D$24-SUM(Q120:W120)-SUMPRODUCT((N120:P120&lt;$X$9:$Z$9)*N120:P120+(N120:P120&gt;=$X$9:$Z$9)*$X$9:$Z$9)),N120-MIN($X$9,N120)))</f>
        <v>0</v>
      </c>
      <c r="Y120" s="33">
        <f>IF($B120="","",MIN($Y$9,O120)+MIN(MAX(0,'Debt Payoff'!$D$24-SUM(Q120:X120)-SUMPRODUCT((O120:P120&lt;$Y$9:$Z$9)*O120:P120+(O120:P120&gt;=$Y$9:$Z$9)*$Y$9:$Z$9)),O120-MIN($Y$9,O120)))</f>
        <v>0</v>
      </c>
      <c r="Z120" s="33">
        <f>IF($B120="","",MIN($Z$9,P120)+MIN(MAX(0,'Debt Payoff'!$D$24-SUM(Q120:Y120)-SUMPRODUCT((P120:P120&lt;$Z$9:$Z$9)*P120:P120+(P120:P120&gt;=$Z$9:$Z$9)*$Z$9:$Z$9)),P120-MIN($Z$9,P120)))</f>
        <v>0</v>
      </c>
      <c r="AA120" s="33">
        <f>IF($B120="","",ROUND(G120-Q120,2))</f>
        <v>0</v>
      </c>
      <c r="AB120" s="33">
        <f>IF($B120="","",ROUND(H120-R120,2))</f>
        <v>0</v>
      </c>
      <c r="AC120" s="33">
        <f>IF($B120="","",ROUND(I120-S120,2))</f>
        <v>0</v>
      </c>
      <c r="AD120" s="33">
        <f>IF($B120="","",ROUND(J120-T120,2))</f>
        <v>0</v>
      </c>
      <c r="AE120" s="33">
        <f>IF($B120="","",ROUND(K120-U120,2))</f>
        <v>0</v>
      </c>
      <c r="AF120" s="33">
        <f>IF($B120="","",ROUND(L120-V120,2))</f>
        <v>0</v>
      </c>
      <c r="AG120" s="33">
        <f>IF($B120="","",ROUND(M120-W120,2))</f>
        <v>0</v>
      </c>
      <c r="AH120" s="33">
        <f>IF($B120="","",ROUND(N120-X120,2))</f>
        <v>0</v>
      </c>
      <c r="AI120" s="33">
        <f>IF($B120="","",ROUND(O120-Y120,2))</f>
        <v>0</v>
      </c>
      <c r="AJ120" s="33">
        <f>IF($B120="","",ROUND(P120-Z120,2))</f>
        <v>0</v>
      </c>
    </row>
    <row r="121" spans="2:36">
      <c r="B121" s="15">
        <f>IF(B120="","",IF(F120&gt;0.005,B120+1,""))</f>
        <v>0</v>
      </c>
      <c r="C121" s="46">
        <f>IF($B121="","",EDATE('Debt Payoff'!$D$23,$B121-1))</f>
        <v>0</v>
      </c>
      <c r="D121" s="47">
        <f>IF($B121="","",SUM(Q121:Z121))</f>
        <v>0</v>
      </c>
      <c r="E121" s="48">
        <f>IF($B121="","",SUM(G121:P121)-F120)</f>
        <v>0</v>
      </c>
      <c r="F121" s="47">
        <f>IF($B121="","",SUM(AA121:AJ121))</f>
        <v>0</v>
      </c>
      <c r="G121" s="48">
        <f>IF($B121="","",ROUND(N(AA120)*(1+$Q$8/12),2))</f>
        <v>0</v>
      </c>
      <c r="H121" s="48">
        <f>IF($B121="","",ROUND(N(AB120)*(1+$R$8/12),2))</f>
        <v>0</v>
      </c>
      <c r="I121" s="48">
        <f>IF($B121="","",ROUND(N(AC120)*(1+$S$8/12),2))</f>
        <v>0</v>
      </c>
      <c r="J121" s="48">
        <f>IF($B121="","",ROUND(N(AD120)*(1+$T$8/12),2))</f>
        <v>0</v>
      </c>
      <c r="K121" s="48">
        <f>IF($B121="","",ROUND(N(AE120)*(1+$U$8/12),2))</f>
        <v>0</v>
      </c>
      <c r="L121" s="48">
        <f>IF($B121="","",ROUND(N(AF120)*(1+$V$8/12),2))</f>
        <v>0</v>
      </c>
      <c r="M121" s="48">
        <f>IF($B121="","",ROUND(N(AG120)*(1+$W$8/12),2))</f>
        <v>0</v>
      </c>
      <c r="N121" s="48">
        <f>IF($B121="","",ROUND(N(AH120)*(1+$X$8/12),2))</f>
        <v>0</v>
      </c>
      <c r="O121" s="48">
        <f>IF($B121="","",ROUND(N(AI120)*(1+$Y$8/12),2))</f>
        <v>0</v>
      </c>
      <c r="P121" s="48">
        <f>IF($B121="","",ROUND(N(AJ120)*(1+$Z$8/12),2))</f>
        <v>0</v>
      </c>
      <c r="Q121" s="33">
        <f>IF($B121="","",MIN($Q$9,G121)+MIN(MAX(0,'Debt Payoff'!$D$24-0-SUMPRODUCT((G121:P121&lt;$Q$9:$Z$9)*G121:P121+(G121:P121&gt;=$Q$9:$Z$9)*$Q$9:$Z$9)),G121-MIN($Q$9,G121)))</f>
        <v>0</v>
      </c>
      <c r="R121" s="33">
        <f>IF($B121="","",MIN($R$9,H121)+MIN(MAX(0,'Debt Payoff'!$D$24-SUM(Q121:Q121)-SUMPRODUCT((H121:P121&lt;$R$9:$Z$9)*H121:P121+(H121:P121&gt;=$R$9:$Z$9)*$R$9:$Z$9)),H121-MIN($R$9,H121)))</f>
        <v>0</v>
      </c>
      <c r="S121" s="33">
        <f>IF($B121="","",MIN($S$9,I121)+MIN(MAX(0,'Debt Payoff'!$D$24-SUM(Q121:R121)-SUMPRODUCT((I121:P121&lt;$S$9:$Z$9)*I121:P121+(I121:P121&gt;=$S$9:$Z$9)*$S$9:$Z$9)),I121-MIN($S$9,I121)))</f>
        <v>0</v>
      </c>
      <c r="T121" s="33">
        <f>IF($B121="","",MIN($T$9,J121)+MIN(MAX(0,'Debt Payoff'!$D$24-SUM(Q121:S121)-SUMPRODUCT((J121:P121&lt;$T$9:$Z$9)*J121:P121+(J121:P121&gt;=$T$9:$Z$9)*$T$9:$Z$9)),J121-MIN($T$9,J121)))</f>
        <v>0</v>
      </c>
      <c r="U121" s="33">
        <f>IF($B121="","",MIN($U$9,K121)+MIN(MAX(0,'Debt Payoff'!$D$24-SUM(Q121:T121)-SUMPRODUCT((K121:P121&lt;$U$9:$Z$9)*K121:P121+(K121:P121&gt;=$U$9:$Z$9)*$U$9:$Z$9)),K121-MIN($U$9,K121)))</f>
        <v>0</v>
      </c>
      <c r="V121" s="33">
        <f>IF($B121="","",MIN($V$9,L121)+MIN(MAX(0,'Debt Payoff'!$D$24-SUM(Q121:U121)-SUMPRODUCT((L121:P121&lt;$V$9:$Z$9)*L121:P121+(L121:P121&gt;=$V$9:$Z$9)*$V$9:$Z$9)),L121-MIN($V$9,L121)))</f>
        <v>0</v>
      </c>
      <c r="W121" s="33">
        <f>IF($B121="","",MIN($W$9,M121)+MIN(MAX(0,'Debt Payoff'!$D$24-SUM(Q121:V121)-SUMPRODUCT((M121:P121&lt;$W$9:$Z$9)*M121:P121+(M121:P121&gt;=$W$9:$Z$9)*$W$9:$Z$9)),M121-MIN($W$9,M121)))</f>
        <v>0</v>
      </c>
      <c r="X121" s="33">
        <f>IF($B121="","",MIN($X$9,N121)+MIN(MAX(0,'Debt Payoff'!$D$24-SUM(Q121:W121)-SUMPRODUCT((N121:P121&lt;$X$9:$Z$9)*N121:P121+(N121:P121&gt;=$X$9:$Z$9)*$X$9:$Z$9)),N121-MIN($X$9,N121)))</f>
        <v>0</v>
      </c>
      <c r="Y121" s="33">
        <f>IF($B121="","",MIN($Y$9,O121)+MIN(MAX(0,'Debt Payoff'!$D$24-SUM(Q121:X121)-SUMPRODUCT((O121:P121&lt;$Y$9:$Z$9)*O121:P121+(O121:P121&gt;=$Y$9:$Z$9)*$Y$9:$Z$9)),O121-MIN($Y$9,O121)))</f>
        <v>0</v>
      </c>
      <c r="Z121" s="33">
        <f>IF($B121="","",MIN($Z$9,P121)+MIN(MAX(0,'Debt Payoff'!$D$24-SUM(Q121:Y121)-SUMPRODUCT((P121:P121&lt;$Z$9:$Z$9)*P121:P121+(P121:P121&gt;=$Z$9:$Z$9)*$Z$9:$Z$9)),P121-MIN($Z$9,P121)))</f>
        <v>0</v>
      </c>
      <c r="AA121" s="33">
        <f>IF($B121="","",ROUND(G121-Q121,2))</f>
        <v>0</v>
      </c>
      <c r="AB121" s="33">
        <f>IF($B121="","",ROUND(H121-R121,2))</f>
        <v>0</v>
      </c>
      <c r="AC121" s="33">
        <f>IF($B121="","",ROUND(I121-S121,2))</f>
        <v>0</v>
      </c>
      <c r="AD121" s="33">
        <f>IF($B121="","",ROUND(J121-T121,2))</f>
        <v>0</v>
      </c>
      <c r="AE121" s="33">
        <f>IF($B121="","",ROUND(K121-U121,2))</f>
        <v>0</v>
      </c>
      <c r="AF121" s="33">
        <f>IF($B121="","",ROUND(L121-V121,2))</f>
        <v>0</v>
      </c>
      <c r="AG121" s="33">
        <f>IF($B121="","",ROUND(M121-W121,2))</f>
        <v>0</v>
      </c>
      <c r="AH121" s="33">
        <f>IF($B121="","",ROUND(N121-X121,2))</f>
        <v>0</v>
      </c>
      <c r="AI121" s="33">
        <f>IF($B121="","",ROUND(O121-Y121,2))</f>
        <v>0</v>
      </c>
      <c r="AJ121" s="33">
        <f>IF($B121="","",ROUND(P121-Z121,2))</f>
        <v>0</v>
      </c>
    </row>
    <row r="122" spans="2:36">
      <c r="B122" s="15">
        <f>IF(B121="","",IF(F121&gt;0.005,B121+1,""))</f>
        <v>0</v>
      </c>
      <c r="C122" s="46">
        <f>IF($B122="","",EDATE('Debt Payoff'!$D$23,$B122-1))</f>
        <v>0</v>
      </c>
      <c r="D122" s="47">
        <f>IF($B122="","",SUM(Q122:Z122))</f>
        <v>0</v>
      </c>
      <c r="E122" s="48">
        <f>IF($B122="","",SUM(G122:P122)-F121)</f>
        <v>0</v>
      </c>
      <c r="F122" s="47">
        <f>IF($B122="","",SUM(AA122:AJ122))</f>
        <v>0</v>
      </c>
      <c r="G122" s="48">
        <f>IF($B122="","",ROUND(N(AA121)*(1+$Q$8/12),2))</f>
        <v>0</v>
      </c>
      <c r="H122" s="48">
        <f>IF($B122="","",ROUND(N(AB121)*(1+$R$8/12),2))</f>
        <v>0</v>
      </c>
      <c r="I122" s="48">
        <f>IF($B122="","",ROUND(N(AC121)*(1+$S$8/12),2))</f>
        <v>0</v>
      </c>
      <c r="J122" s="48">
        <f>IF($B122="","",ROUND(N(AD121)*(1+$T$8/12),2))</f>
        <v>0</v>
      </c>
      <c r="K122" s="48">
        <f>IF($B122="","",ROUND(N(AE121)*(1+$U$8/12),2))</f>
        <v>0</v>
      </c>
      <c r="L122" s="48">
        <f>IF($B122="","",ROUND(N(AF121)*(1+$V$8/12),2))</f>
        <v>0</v>
      </c>
      <c r="M122" s="48">
        <f>IF($B122="","",ROUND(N(AG121)*(1+$W$8/12),2))</f>
        <v>0</v>
      </c>
      <c r="N122" s="48">
        <f>IF($B122="","",ROUND(N(AH121)*(1+$X$8/12),2))</f>
        <v>0</v>
      </c>
      <c r="O122" s="48">
        <f>IF($B122="","",ROUND(N(AI121)*(1+$Y$8/12),2))</f>
        <v>0</v>
      </c>
      <c r="P122" s="48">
        <f>IF($B122="","",ROUND(N(AJ121)*(1+$Z$8/12),2))</f>
        <v>0</v>
      </c>
      <c r="Q122" s="33">
        <f>IF($B122="","",MIN($Q$9,G122)+MIN(MAX(0,'Debt Payoff'!$D$24-0-SUMPRODUCT((G122:P122&lt;$Q$9:$Z$9)*G122:P122+(G122:P122&gt;=$Q$9:$Z$9)*$Q$9:$Z$9)),G122-MIN($Q$9,G122)))</f>
        <v>0</v>
      </c>
      <c r="R122" s="33">
        <f>IF($B122="","",MIN($R$9,H122)+MIN(MAX(0,'Debt Payoff'!$D$24-SUM(Q122:Q122)-SUMPRODUCT((H122:P122&lt;$R$9:$Z$9)*H122:P122+(H122:P122&gt;=$R$9:$Z$9)*$R$9:$Z$9)),H122-MIN($R$9,H122)))</f>
        <v>0</v>
      </c>
      <c r="S122" s="33">
        <f>IF($B122="","",MIN($S$9,I122)+MIN(MAX(0,'Debt Payoff'!$D$24-SUM(Q122:R122)-SUMPRODUCT((I122:P122&lt;$S$9:$Z$9)*I122:P122+(I122:P122&gt;=$S$9:$Z$9)*$S$9:$Z$9)),I122-MIN($S$9,I122)))</f>
        <v>0</v>
      </c>
      <c r="T122" s="33">
        <f>IF($B122="","",MIN($T$9,J122)+MIN(MAX(0,'Debt Payoff'!$D$24-SUM(Q122:S122)-SUMPRODUCT((J122:P122&lt;$T$9:$Z$9)*J122:P122+(J122:P122&gt;=$T$9:$Z$9)*$T$9:$Z$9)),J122-MIN($T$9,J122)))</f>
        <v>0</v>
      </c>
      <c r="U122" s="33">
        <f>IF($B122="","",MIN($U$9,K122)+MIN(MAX(0,'Debt Payoff'!$D$24-SUM(Q122:T122)-SUMPRODUCT((K122:P122&lt;$U$9:$Z$9)*K122:P122+(K122:P122&gt;=$U$9:$Z$9)*$U$9:$Z$9)),K122-MIN($U$9,K122)))</f>
        <v>0</v>
      </c>
      <c r="V122" s="33">
        <f>IF($B122="","",MIN($V$9,L122)+MIN(MAX(0,'Debt Payoff'!$D$24-SUM(Q122:U122)-SUMPRODUCT((L122:P122&lt;$V$9:$Z$9)*L122:P122+(L122:P122&gt;=$V$9:$Z$9)*$V$9:$Z$9)),L122-MIN($V$9,L122)))</f>
        <v>0</v>
      </c>
      <c r="W122" s="33">
        <f>IF($B122="","",MIN($W$9,M122)+MIN(MAX(0,'Debt Payoff'!$D$24-SUM(Q122:V122)-SUMPRODUCT((M122:P122&lt;$W$9:$Z$9)*M122:P122+(M122:P122&gt;=$W$9:$Z$9)*$W$9:$Z$9)),M122-MIN($W$9,M122)))</f>
        <v>0</v>
      </c>
      <c r="X122" s="33">
        <f>IF($B122="","",MIN($X$9,N122)+MIN(MAX(0,'Debt Payoff'!$D$24-SUM(Q122:W122)-SUMPRODUCT((N122:P122&lt;$X$9:$Z$9)*N122:P122+(N122:P122&gt;=$X$9:$Z$9)*$X$9:$Z$9)),N122-MIN($X$9,N122)))</f>
        <v>0</v>
      </c>
      <c r="Y122" s="33">
        <f>IF($B122="","",MIN($Y$9,O122)+MIN(MAX(0,'Debt Payoff'!$D$24-SUM(Q122:X122)-SUMPRODUCT((O122:P122&lt;$Y$9:$Z$9)*O122:P122+(O122:P122&gt;=$Y$9:$Z$9)*$Y$9:$Z$9)),O122-MIN($Y$9,O122)))</f>
        <v>0</v>
      </c>
      <c r="Z122" s="33">
        <f>IF($B122="","",MIN($Z$9,P122)+MIN(MAX(0,'Debt Payoff'!$D$24-SUM(Q122:Y122)-SUMPRODUCT((P122:P122&lt;$Z$9:$Z$9)*P122:P122+(P122:P122&gt;=$Z$9:$Z$9)*$Z$9:$Z$9)),P122-MIN($Z$9,P122)))</f>
        <v>0</v>
      </c>
      <c r="AA122" s="33">
        <f>IF($B122="","",ROUND(G122-Q122,2))</f>
        <v>0</v>
      </c>
      <c r="AB122" s="33">
        <f>IF($B122="","",ROUND(H122-R122,2))</f>
        <v>0</v>
      </c>
      <c r="AC122" s="33">
        <f>IF($B122="","",ROUND(I122-S122,2))</f>
        <v>0</v>
      </c>
      <c r="AD122" s="33">
        <f>IF($B122="","",ROUND(J122-T122,2))</f>
        <v>0</v>
      </c>
      <c r="AE122" s="33">
        <f>IF($B122="","",ROUND(K122-U122,2))</f>
        <v>0</v>
      </c>
      <c r="AF122" s="33">
        <f>IF($B122="","",ROUND(L122-V122,2))</f>
        <v>0</v>
      </c>
      <c r="AG122" s="33">
        <f>IF($B122="","",ROUND(M122-W122,2))</f>
        <v>0</v>
      </c>
      <c r="AH122" s="33">
        <f>IF($B122="","",ROUND(N122-X122,2))</f>
        <v>0</v>
      </c>
      <c r="AI122" s="33">
        <f>IF($B122="","",ROUND(O122-Y122,2))</f>
        <v>0</v>
      </c>
      <c r="AJ122" s="33">
        <f>IF($B122="","",ROUND(P122-Z122,2))</f>
        <v>0</v>
      </c>
    </row>
    <row r="123" spans="2:36">
      <c r="B123" s="15">
        <f>IF(B122="","",IF(F122&gt;0.005,B122+1,""))</f>
        <v>0</v>
      </c>
      <c r="C123" s="46">
        <f>IF($B123="","",EDATE('Debt Payoff'!$D$23,$B123-1))</f>
        <v>0</v>
      </c>
      <c r="D123" s="47">
        <f>IF($B123="","",SUM(Q123:Z123))</f>
        <v>0</v>
      </c>
      <c r="E123" s="48">
        <f>IF($B123="","",SUM(G123:P123)-F122)</f>
        <v>0</v>
      </c>
      <c r="F123" s="47">
        <f>IF($B123="","",SUM(AA123:AJ123))</f>
        <v>0</v>
      </c>
      <c r="G123" s="48">
        <f>IF($B123="","",ROUND(N(AA122)*(1+$Q$8/12),2))</f>
        <v>0</v>
      </c>
      <c r="H123" s="48">
        <f>IF($B123="","",ROUND(N(AB122)*(1+$R$8/12),2))</f>
        <v>0</v>
      </c>
      <c r="I123" s="48">
        <f>IF($B123="","",ROUND(N(AC122)*(1+$S$8/12),2))</f>
        <v>0</v>
      </c>
      <c r="J123" s="48">
        <f>IF($B123="","",ROUND(N(AD122)*(1+$T$8/12),2))</f>
        <v>0</v>
      </c>
      <c r="K123" s="48">
        <f>IF($B123="","",ROUND(N(AE122)*(1+$U$8/12),2))</f>
        <v>0</v>
      </c>
      <c r="L123" s="48">
        <f>IF($B123="","",ROUND(N(AF122)*(1+$V$8/12),2))</f>
        <v>0</v>
      </c>
      <c r="M123" s="48">
        <f>IF($B123="","",ROUND(N(AG122)*(1+$W$8/12),2))</f>
        <v>0</v>
      </c>
      <c r="N123" s="48">
        <f>IF($B123="","",ROUND(N(AH122)*(1+$X$8/12),2))</f>
        <v>0</v>
      </c>
      <c r="O123" s="48">
        <f>IF($B123="","",ROUND(N(AI122)*(1+$Y$8/12),2))</f>
        <v>0</v>
      </c>
      <c r="P123" s="48">
        <f>IF($B123="","",ROUND(N(AJ122)*(1+$Z$8/12),2))</f>
        <v>0</v>
      </c>
      <c r="Q123" s="33">
        <f>IF($B123="","",MIN($Q$9,G123)+MIN(MAX(0,'Debt Payoff'!$D$24-0-SUMPRODUCT((G123:P123&lt;$Q$9:$Z$9)*G123:P123+(G123:P123&gt;=$Q$9:$Z$9)*$Q$9:$Z$9)),G123-MIN($Q$9,G123)))</f>
        <v>0</v>
      </c>
      <c r="R123" s="33">
        <f>IF($B123="","",MIN($R$9,H123)+MIN(MAX(0,'Debt Payoff'!$D$24-SUM(Q123:Q123)-SUMPRODUCT((H123:P123&lt;$R$9:$Z$9)*H123:P123+(H123:P123&gt;=$R$9:$Z$9)*$R$9:$Z$9)),H123-MIN($R$9,H123)))</f>
        <v>0</v>
      </c>
      <c r="S123" s="33">
        <f>IF($B123="","",MIN($S$9,I123)+MIN(MAX(0,'Debt Payoff'!$D$24-SUM(Q123:R123)-SUMPRODUCT((I123:P123&lt;$S$9:$Z$9)*I123:P123+(I123:P123&gt;=$S$9:$Z$9)*$S$9:$Z$9)),I123-MIN($S$9,I123)))</f>
        <v>0</v>
      </c>
      <c r="T123" s="33">
        <f>IF($B123="","",MIN($T$9,J123)+MIN(MAX(0,'Debt Payoff'!$D$24-SUM(Q123:S123)-SUMPRODUCT((J123:P123&lt;$T$9:$Z$9)*J123:P123+(J123:P123&gt;=$T$9:$Z$9)*$T$9:$Z$9)),J123-MIN($T$9,J123)))</f>
        <v>0</v>
      </c>
      <c r="U123" s="33">
        <f>IF($B123="","",MIN($U$9,K123)+MIN(MAX(0,'Debt Payoff'!$D$24-SUM(Q123:T123)-SUMPRODUCT((K123:P123&lt;$U$9:$Z$9)*K123:P123+(K123:P123&gt;=$U$9:$Z$9)*$U$9:$Z$9)),K123-MIN($U$9,K123)))</f>
        <v>0</v>
      </c>
      <c r="V123" s="33">
        <f>IF($B123="","",MIN($V$9,L123)+MIN(MAX(0,'Debt Payoff'!$D$24-SUM(Q123:U123)-SUMPRODUCT((L123:P123&lt;$V$9:$Z$9)*L123:P123+(L123:P123&gt;=$V$9:$Z$9)*$V$9:$Z$9)),L123-MIN($V$9,L123)))</f>
        <v>0</v>
      </c>
      <c r="W123" s="33">
        <f>IF($B123="","",MIN($W$9,M123)+MIN(MAX(0,'Debt Payoff'!$D$24-SUM(Q123:V123)-SUMPRODUCT((M123:P123&lt;$W$9:$Z$9)*M123:P123+(M123:P123&gt;=$W$9:$Z$9)*$W$9:$Z$9)),M123-MIN($W$9,M123)))</f>
        <v>0</v>
      </c>
      <c r="X123" s="33">
        <f>IF($B123="","",MIN($X$9,N123)+MIN(MAX(0,'Debt Payoff'!$D$24-SUM(Q123:W123)-SUMPRODUCT((N123:P123&lt;$X$9:$Z$9)*N123:P123+(N123:P123&gt;=$X$9:$Z$9)*$X$9:$Z$9)),N123-MIN($X$9,N123)))</f>
        <v>0</v>
      </c>
      <c r="Y123" s="33">
        <f>IF($B123="","",MIN($Y$9,O123)+MIN(MAX(0,'Debt Payoff'!$D$24-SUM(Q123:X123)-SUMPRODUCT((O123:P123&lt;$Y$9:$Z$9)*O123:P123+(O123:P123&gt;=$Y$9:$Z$9)*$Y$9:$Z$9)),O123-MIN($Y$9,O123)))</f>
        <v>0</v>
      </c>
      <c r="Z123" s="33">
        <f>IF($B123="","",MIN($Z$9,P123)+MIN(MAX(0,'Debt Payoff'!$D$24-SUM(Q123:Y123)-SUMPRODUCT((P123:P123&lt;$Z$9:$Z$9)*P123:P123+(P123:P123&gt;=$Z$9:$Z$9)*$Z$9:$Z$9)),P123-MIN($Z$9,P123)))</f>
        <v>0</v>
      </c>
      <c r="AA123" s="33">
        <f>IF($B123="","",ROUND(G123-Q123,2))</f>
        <v>0</v>
      </c>
      <c r="AB123" s="33">
        <f>IF($B123="","",ROUND(H123-R123,2))</f>
        <v>0</v>
      </c>
      <c r="AC123" s="33">
        <f>IF($B123="","",ROUND(I123-S123,2))</f>
        <v>0</v>
      </c>
      <c r="AD123" s="33">
        <f>IF($B123="","",ROUND(J123-T123,2))</f>
        <v>0</v>
      </c>
      <c r="AE123" s="33">
        <f>IF($B123="","",ROUND(K123-U123,2))</f>
        <v>0</v>
      </c>
      <c r="AF123" s="33">
        <f>IF($B123="","",ROUND(L123-V123,2))</f>
        <v>0</v>
      </c>
      <c r="AG123" s="33">
        <f>IF($B123="","",ROUND(M123-W123,2))</f>
        <v>0</v>
      </c>
      <c r="AH123" s="33">
        <f>IF($B123="","",ROUND(N123-X123,2))</f>
        <v>0</v>
      </c>
      <c r="AI123" s="33">
        <f>IF($B123="","",ROUND(O123-Y123,2))</f>
        <v>0</v>
      </c>
      <c r="AJ123" s="33">
        <f>IF($B123="","",ROUND(P123-Z123,2))</f>
        <v>0</v>
      </c>
    </row>
    <row r="124" spans="2:36">
      <c r="B124" s="15">
        <f>IF(B123="","",IF(F123&gt;0.005,B123+1,""))</f>
        <v>0</v>
      </c>
      <c r="C124" s="46">
        <f>IF($B124="","",EDATE('Debt Payoff'!$D$23,$B124-1))</f>
        <v>0</v>
      </c>
      <c r="D124" s="47">
        <f>IF($B124="","",SUM(Q124:Z124))</f>
        <v>0</v>
      </c>
      <c r="E124" s="48">
        <f>IF($B124="","",SUM(G124:P124)-F123)</f>
        <v>0</v>
      </c>
      <c r="F124" s="47">
        <f>IF($B124="","",SUM(AA124:AJ124))</f>
        <v>0</v>
      </c>
      <c r="G124" s="48">
        <f>IF($B124="","",ROUND(N(AA123)*(1+$Q$8/12),2))</f>
        <v>0</v>
      </c>
      <c r="H124" s="48">
        <f>IF($B124="","",ROUND(N(AB123)*(1+$R$8/12),2))</f>
        <v>0</v>
      </c>
      <c r="I124" s="48">
        <f>IF($B124="","",ROUND(N(AC123)*(1+$S$8/12),2))</f>
        <v>0</v>
      </c>
      <c r="J124" s="48">
        <f>IF($B124="","",ROUND(N(AD123)*(1+$T$8/12),2))</f>
        <v>0</v>
      </c>
      <c r="K124" s="48">
        <f>IF($B124="","",ROUND(N(AE123)*(1+$U$8/12),2))</f>
        <v>0</v>
      </c>
      <c r="L124" s="48">
        <f>IF($B124="","",ROUND(N(AF123)*(1+$V$8/12),2))</f>
        <v>0</v>
      </c>
      <c r="M124" s="48">
        <f>IF($B124="","",ROUND(N(AG123)*(1+$W$8/12),2))</f>
        <v>0</v>
      </c>
      <c r="N124" s="48">
        <f>IF($B124="","",ROUND(N(AH123)*(1+$X$8/12),2))</f>
        <v>0</v>
      </c>
      <c r="O124" s="48">
        <f>IF($B124="","",ROUND(N(AI123)*(1+$Y$8/12),2))</f>
        <v>0</v>
      </c>
      <c r="P124" s="48">
        <f>IF($B124="","",ROUND(N(AJ123)*(1+$Z$8/12),2))</f>
        <v>0</v>
      </c>
      <c r="Q124" s="33">
        <f>IF($B124="","",MIN($Q$9,G124)+MIN(MAX(0,'Debt Payoff'!$D$24-0-SUMPRODUCT((G124:P124&lt;$Q$9:$Z$9)*G124:P124+(G124:P124&gt;=$Q$9:$Z$9)*$Q$9:$Z$9)),G124-MIN($Q$9,G124)))</f>
        <v>0</v>
      </c>
      <c r="R124" s="33">
        <f>IF($B124="","",MIN($R$9,H124)+MIN(MAX(0,'Debt Payoff'!$D$24-SUM(Q124:Q124)-SUMPRODUCT((H124:P124&lt;$R$9:$Z$9)*H124:P124+(H124:P124&gt;=$R$9:$Z$9)*$R$9:$Z$9)),H124-MIN($R$9,H124)))</f>
        <v>0</v>
      </c>
      <c r="S124" s="33">
        <f>IF($B124="","",MIN($S$9,I124)+MIN(MAX(0,'Debt Payoff'!$D$24-SUM(Q124:R124)-SUMPRODUCT((I124:P124&lt;$S$9:$Z$9)*I124:P124+(I124:P124&gt;=$S$9:$Z$9)*$S$9:$Z$9)),I124-MIN($S$9,I124)))</f>
        <v>0</v>
      </c>
      <c r="T124" s="33">
        <f>IF($B124="","",MIN($T$9,J124)+MIN(MAX(0,'Debt Payoff'!$D$24-SUM(Q124:S124)-SUMPRODUCT((J124:P124&lt;$T$9:$Z$9)*J124:P124+(J124:P124&gt;=$T$9:$Z$9)*$T$9:$Z$9)),J124-MIN($T$9,J124)))</f>
        <v>0</v>
      </c>
      <c r="U124" s="33">
        <f>IF($B124="","",MIN($U$9,K124)+MIN(MAX(0,'Debt Payoff'!$D$24-SUM(Q124:T124)-SUMPRODUCT((K124:P124&lt;$U$9:$Z$9)*K124:P124+(K124:P124&gt;=$U$9:$Z$9)*$U$9:$Z$9)),K124-MIN($U$9,K124)))</f>
        <v>0</v>
      </c>
      <c r="V124" s="33">
        <f>IF($B124="","",MIN($V$9,L124)+MIN(MAX(0,'Debt Payoff'!$D$24-SUM(Q124:U124)-SUMPRODUCT((L124:P124&lt;$V$9:$Z$9)*L124:P124+(L124:P124&gt;=$V$9:$Z$9)*$V$9:$Z$9)),L124-MIN($V$9,L124)))</f>
        <v>0</v>
      </c>
      <c r="W124" s="33">
        <f>IF($B124="","",MIN($W$9,M124)+MIN(MAX(0,'Debt Payoff'!$D$24-SUM(Q124:V124)-SUMPRODUCT((M124:P124&lt;$W$9:$Z$9)*M124:P124+(M124:P124&gt;=$W$9:$Z$9)*$W$9:$Z$9)),M124-MIN($W$9,M124)))</f>
        <v>0</v>
      </c>
      <c r="X124" s="33">
        <f>IF($B124="","",MIN($X$9,N124)+MIN(MAX(0,'Debt Payoff'!$D$24-SUM(Q124:W124)-SUMPRODUCT((N124:P124&lt;$X$9:$Z$9)*N124:P124+(N124:P124&gt;=$X$9:$Z$9)*$X$9:$Z$9)),N124-MIN($X$9,N124)))</f>
        <v>0</v>
      </c>
      <c r="Y124" s="33">
        <f>IF($B124="","",MIN($Y$9,O124)+MIN(MAX(0,'Debt Payoff'!$D$24-SUM(Q124:X124)-SUMPRODUCT((O124:P124&lt;$Y$9:$Z$9)*O124:P124+(O124:P124&gt;=$Y$9:$Z$9)*$Y$9:$Z$9)),O124-MIN($Y$9,O124)))</f>
        <v>0</v>
      </c>
      <c r="Z124" s="33">
        <f>IF($B124="","",MIN($Z$9,P124)+MIN(MAX(0,'Debt Payoff'!$D$24-SUM(Q124:Y124)-SUMPRODUCT((P124:P124&lt;$Z$9:$Z$9)*P124:P124+(P124:P124&gt;=$Z$9:$Z$9)*$Z$9:$Z$9)),P124-MIN($Z$9,P124)))</f>
        <v>0</v>
      </c>
      <c r="AA124" s="33">
        <f>IF($B124="","",ROUND(G124-Q124,2))</f>
        <v>0</v>
      </c>
      <c r="AB124" s="33">
        <f>IF($B124="","",ROUND(H124-R124,2))</f>
        <v>0</v>
      </c>
      <c r="AC124" s="33">
        <f>IF($B124="","",ROUND(I124-S124,2))</f>
        <v>0</v>
      </c>
      <c r="AD124" s="33">
        <f>IF($B124="","",ROUND(J124-T124,2))</f>
        <v>0</v>
      </c>
      <c r="AE124" s="33">
        <f>IF($B124="","",ROUND(K124-U124,2))</f>
        <v>0</v>
      </c>
      <c r="AF124" s="33">
        <f>IF($B124="","",ROUND(L124-V124,2))</f>
        <v>0</v>
      </c>
      <c r="AG124" s="33">
        <f>IF($B124="","",ROUND(M124-W124,2))</f>
        <v>0</v>
      </c>
      <c r="AH124" s="33">
        <f>IF($B124="","",ROUND(N124-X124,2))</f>
        <v>0</v>
      </c>
      <c r="AI124" s="33">
        <f>IF($B124="","",ROUND(O124-Y124,2))</f>
        <v>0</v>
      </c>
      <c r="AJ124" s="33">
        <f>IF($B124="","",ROUND(P124-Z124,2))</f>
        <v>0</v>
      </c>
    </row>
    <row r="125" spans="2:36">
      <c r="B125" s="15">
        <f>IF(B124="","",IF(F124&gt;0.005,B124+1,""))</f>
        <v>0</v>
      </c>
      <c r="C125" s="46">
        <f>IF($B125="","",EDATE('Debt Payoff'!$D$23,$B125-1))</f>
        <v>0</v>
      </c>
      <c r="D125" s="47">
        <f>IF($B125="","",SUM(Q125:Z125))</f>
        <v>0</v>
      </c>
      <c r="E125" s="48">
        <f>IF($B125="","",SUM(G125:P125)-F124)</f>
        <v>0</v>
      </c>
      <c r="F125" s="47">
        <f>IF($B125="","",SUM(AA125:AJ125))</f>
        <v>0</v>
      </c>
      <c r="G125" s="48">
        <f>IF($B125="","",ROUND(N(AA124)*(1+$Q$8/12),2))</f>
        <v>0</v>
      </c>
      <c r="H125" s="48">
        <f>IF($B125="","",ROUND(N(AB124)*(1+$R$8/12),2))</f>
        <v>0</v>
      </c>
      <c r="I125" s="48">
        <f>IF($B125="","",ROUND(N(AC124)*(1+$S$8/12),2))</f>
        <v>0</v>
      </c>
      <c r="J125" s="48">
        <f>IF($B125="","",ROUND(N(AD124)*(1+$T$8/12),2))</f>
        <v>0</v>
      </c>
      <c r="K125" s="48">
        <f>IF($B125="","",ROUND(N(AE124)*(1+$U$8/12),2))</f>
        <v>0</v>
      </c>
      <c r="L125" s="48">
        <f>IF($B125="","",ROUND(N(AF124)*(1+$V$8/12),2))</f>
        <v>0</v>
      </c>
      <c r="M125" s="48">
        <f>IF($B125="","",ROUND(N(AG124)*(1+$W$8/12),2))</f>
        <v>0</v>
      </c>
      <c r="N125" s="48">
        <f>IF($B125="","",ROUND(N(AH124)*(1+$X$8/12),2))</f>
        <v>0</v>
      </c>
      <c r="O125" s="48">
        <f>IF($B125="","",ROUND(N(AI124)*(1+$Y$8/12),2))</f>
        <v>0</v>
      </c>
      <c r="P125" s="48">
        <f>IF($B125="","",ROUND(N(AJ124)*(1+$Z$8/12),2))</f>
        <v>0</v>
      </c>
      <c r="Q125" s="33">
        <f>IF($B125="","",MIN($Q$9,G125)+MIN(MAX(0,'Debt Payoff'!$D$24-0-SUMPRODUCT((G125:P125&lt;$Q$9:$Z$9)*G125:P125+(G125:P125&gt;=$Q$9:$Z$9)*$Q$9:$Z$9)),G125-MIN($Q$9,G125)))</f>
        <v>0</v>
      </c>
      <c r="R125" s="33">
        <f>IF($B125="","",MIN($R$9,H125)+MIN(MAX(0,'Debt Payoff'!$D$24-SUM(Q125:Q125)-SUMPRODUCT((H125:P125&lt;$R$9:$Z$9)*H125:P125+(H125:P125&gt;=$R$9:$Z$9)*$R$9:$Z$9)),H125-MIN($R$9,H125)))</f>
        <v>0</v>
      </c>
      <c r="S125" s="33">
        <f>IF($B125="","",MIN($S$9,I125)+MIN(MAX(0,'Debt Payoff'!$D$24-SUM(Q125:R125)-SUMPRODUCT((I125:P125&lt;$S$9:$Z$9)*I125:P125+(I125:P125&gt;=$S$9:$Z$9)*$S$9:$Z$9)),I125-MIN($S$9,I125)))</f>
        <v>0</v>
      </c>
      <c r="T125" s="33">
        <f>IF($B125="","",MIN($T$9,J125)+MIN(MAX(0,'Debt Payoff'!$D$24-SUM(Q125:S125)-SUMPRODUCT((J125:P125&lt;$T$9:$Z$9)*J125:P125+(J125:P125&gt;=$T$9:$Z$9)*$T$9:$Z$9)),J125-MIN($T$9,J125)))</f>
        <v>0</v>
      </c>
      <c r="U125" s="33">
        <f>IF($B125="","",MIN($U$9,K125)+MIN(MAX(0,'Debt Payoff'!$D$24-SUM(Q125:T125)-SUMPRODUCT((K125:P125&lt;$U$9:$Z$9)*K125:P125+(K125:P125&gt;=$U$9:$Z$9)*$U$9:$Z$9)),K125-MIN($U$9,K125)))</f>
        <v>0</v>
      </c>
      <c r="V125" s="33">
        <f>IF($B125="","",MIN($V$9,L125)+MIN(MAX(0,'Debt Payoff'!$D$24-SUM(Q125:U125)-SUMPRODUCT((L125:P125&lt;$V$9:$Z$9)*L125:P125+(L125:P125&gt;=$V$9:$Z$9)*$V$9:$Z$9)),L125-MIN($V$9,L125)))</f>
        <v>0</v>
      </c>
      <c r="W125" s="33">
        <f>IF($B125="","",MIN($W$9,M125)+MIN(MAX(0,'Debt Payoff'!$D$24-SUM(Q125:V125)-SUMPRODUCT((M125:P125&lt;$W$9:$Z$9)*M125:P125+(M125:P125&gt;=$W$9:$Z$9)*$W$9:$Z$9)),M125-MIN($W$9,M125)))</f>
        <v>0</v>
      </c>
      <c r="X125" s="33">
        <f>IF($B125="","",MIN($X$9,N125)+MIN(MAX(0,'Debt Payoff'!$D$24-SUM(Q125:W125)-SUMPRODUCT((N125:P125&lt;$X$9:$Z$9)*N125:P125+(N125:P125&gt;=$X$9:$Z$9)*$X$9:$Z$9)),N125-MIN($X$9,N125)))</f>
        <v>0</v>
      </c>
      <c r="Y125" s="33">
        <f>IF($B125="","",MIN($Y$9,O125)+MIN(MAX(0,'Debt Payoff'!$D$24-SUM(Q125:X125)-SUMPRODUCT((O125:P125&lt;$Y$9:$Z$9)*O125:P125+(O125:P125&gt;=$Y$9:$Z$9)*$Y$9:$Z$9)),O125-MIN($Y$9,O125)))</f>
        <v>0</v>
      </c>
      <c r="Z125" s="33">
        <f>IF($B125="","",MIN($Z$9,P125)+MIN(MAX(0,'Debt Payoff'!$D$24-SUM(Q125:Y125)-SUMPRODUCT((P125:P125&lt;$Z$9:$Z$9)*P125:P125+(P125:P125&gt;=$Z$9:$Z$9)*$Z$9:$Z$9)),P125-MIN($Z$9,P125)))</f>
        <v>0</v>
      </c>
      <c r="AA125" s="33">
        <f>IF($B125="","",ROUND(G125-Q125,2))</f>
        <v>0</v>
      </c>
      <c r="AB125" s="33">
        <f>IF($B125="","",ROUND(H125-R125,2))</f>
        <v>0</v>
      </c>
      <c r="AC125" s="33">
        <f>IF($B125="","",ROUND(I125-S125,2))</f>
        <v>0</v>
      </c>
      <c r="AD125" s="33">
        <f>IF($B125="","",ROUND(J125-T125,2))</f>
        <v>0</v>
      </c>
      <c r="AE125" s="33">
        <f>IF($B125="","",ROUND(K125-U125,2))</f>
        <v>0</v>
      </c>
      <c r="AF125" s="33">
        <f>IF($B125="","",ROUND(L125-V125,2))</f>
        <v>0</v>
      </c>
      <c r="AG125" s="33">
        <f>IF($B125="","",ROUND(M125-W125,2))</f>
        <v>0</v>
      </c>
      <c r="AH125" s="33">
        <f>IF($B125="","",ROUND(N125-X125,2))</f>
        <v>0</v>
      </c>
      <c r="AI125" s="33">
        <f>IF($B125="","",ROUND(O125-Y125,2))</f>
        <v>0</v>
      </c>
      <c r="AJ125" s="33">
        <f>IF($B125="","",ROUND(P125-Z125,2))</f>
        <v>0</v>
      </c>
    </row>
    <row r="126" spans="2:36">
      <c r="B126" s="15">
        <f>IF(B125="","",IF(F125&gt;0.005,B125+1,""))</f>
        <v>0</v>
      </c>
      <c r="C126" s="46">
        <f>IF($B126="","",EDATE('Debt Payoff'!$D$23,$B126-1))</f>
        <v>0</v>
      </c>
      <c r="D126" s="47">
        <f>IF($B126="","",SUM(Q126:Z126))</f>
        <v>0</v>
      </c>
      <c r="E126" s="48">
        <f>IF($B126="","",SUM(G126:P126)-F125)</f>
        <v>0</v>
      </c>
      <c r="F126" s="47">
        <f>IF($B126="","",SUM(AA126:AJ126))</f>
        <v>0</v>
      </c>
      <c r="G126" s="48">
        <f>IF($B126="","",ROUND(N(AA125)*(1+$Q$8/12),2))</f>
        <v>0</v>
      </c>
      <c r="H126" s="48">
        <f>IF($B126="","",ROUND(N(AB125)*(1+$R$8/12),2))</f>
        <v>0</v>
      </c>
      <c r="I126" s="48">
        <f>IF($B126="","",ROUND(N(AC125)*(1+$S$8/12),2))</f>
        <v>0</v>
      </c>
      <c r="J126" s="48">
        <f>IF($B126="","",ROUND(N(AD125)*(1+$T$8/12),2))</f>
        <v>0</v>
      </c>
      <c r="K126" s="48">
        <f>IF($B126="","",ROUND(N(AE125)*(1+$U$8/12),2))</f>
        <v>0</v>
      </c>
      <c r="L126" s="48">
        <f>IF($B126="","",ROUND(N(AF125)*(1+$V$8/12),2))</f>
        <v>0</v>
      </c>
      <c r="M126" s="48">
        <f>IF($B126="","",ROUND(N(AG125)*(1+$W$8/12),2))</f>
        <v>0</v>
      </c>
      <c r="N126" s="48">
        <f>IF($B126="","",ROUND(N(AH125)*(1+$X$8/12),2))</f>
        <v>0</v>
      </c>
      <c r="O126" s="48">
        <f>IF($B126="","",ROUND(N(AI125)*(1+$Y$8/12),2))</f>
        <v>0</v>
      </c>
      <c r="P126" s="48">
        <f>IF($B126="","",ROUND(N(AJ125)*(1+$Z$8/12),2))</f>
        <v>0</v>
      </c>
      <c r="Q126" s="33">
        <f>IF($B126="","",MIN($Q$9,G126)+MIN(MAX(0,'Debt Payoff'!$D$24-0-SUMPRODUCT((G126:P126&lt;$Q$9:$Z$9)*G126:P126+(G126:P126&gt;=$Q$9:$Z$9)*$Q$9:$Z$9)),G126-MIN($Q$9,G126)))</f>
        <v>0</v>
      </c>
      <c r="R126" s="33">
        <f>IF($B126="","",MIN($R$9,H126)+MIN(MAX(0,'Debt Payoff'!$D$24-SUM(Q126:Q126)-SUMPRODUCT((H126:P126&lt;$R$9:$Z$9)*H126:P126+(H126:P126&gt;=$R$9:$Z$9)*$R$9:$Z$9)),H126-MIN($R$9,H126)))</f>
        <v>0</v>
      </c>
      <c r="S126" s="33">
        <f>IF($B126="","",MIN($S$9,I126)+MIN(MAX(0,'Debt Payoff'!$D$24-SUM(Q126:R126)-SUMPRODUCT((I126:P126&lt;$S$9:$Z$9)*I126:P126+(I126:P126&gt;=$S$9:$Z$9)*$S$9:$Z$9)),I126-MIN($S$9,I126)))</f>
        <v>0</v>
      </c>
      <c r="T126" s="33">
        <f>IF($B126="","",MIN($T$9,J126)+MIN(MAX(0,'Debt Payoff'!$D$24-SUM(Q126:S126)-SUMPRODUCT((J126:P126&lt;$T$9:$Z$9)*J126:P126+(J126:P126&gt;=$T$9:$Z$9)*$T$9:$Z$9)),J126-MIN($T$9,J126)))</f>
        <v>0</v>
      </c>
      <c r="U126" s="33">
        <f>IF($B126="","",MIN($U$9,K126)+MIN(MAX(0,'Debt Payoff'!$D$24-SUM(Q126:T126)-SUMPRODUCT((K126:P126&lt;$U$9:$Z$9)*K126:P126+(K126:P126&gt;=$U$9:$Z$9)*$U$9:$Z$9)),K126-MIN($U$9,K126)))</f>
        <v>0</v>
      </c>
      <c r="V126" s="33">
        <f>IF($B126="","",MIN($V$9,L126)+MIN(MAX(0,'Debt Payoff'!$D$24-SUM(Q126:U126)-SUMPRODUCT((L126:P126&lt;$V$9:$Z$9)*L126:P126+(L126:P126&gt;=$V$9:$Z$9)*$V$9:$Z$9)),L126-MIN($V$9,L126)))</f>
        <v>0</v>
      </c>
      <c r="W126" s="33">
        <f>IF($B126="","",MIN($W$9,M126)+MIN(MAX(0,'Debt Payoff'!$D$24-SUM(Q126:V126)-SUMPRODUCT((M126:P126&lt;$W$9:$Z$9)*M126:P126+(M126:P126&gt;=$W$9:$Z$9)*$W$9:$Z$9)),M126-MIN($W$9,M126)))</f>
        <v>0</v>
      </c>
      <c r="X126" s="33">
        <f>IF($B126="","",MIN($X$9,N126)+MIN(MAX(0,'Debt Payoff'!$D$24-SUM(Q126:W126)-SUMPRODUCT((N126:P126&lt;$X$9:$Z$9)*N126:P126+(N126:P126&gt;=$X$9:$Z$9)*$X$9:$Z$9)),N126-MIN($X$9,N126)))</f>
        <v>0</v>
      </c>
      <c r="Y126" s="33">
        <f>IF($B126="","",MIN($Y$9,O126)+MIN(MAX(0,'Debt Payoff'!$D$24-SUM(Q126:X126)-SUMPRODUCT((O126:P126&lt;$Y$9:$Z$9)*O126:P126+(O126:P126&gt;=$Y$9:$Z$9)*$Y$9:$Z$9)),O126-MIN($Y$9,O126)))</f>
        <v>0</v>
      </c>
      <c r="Z126" s="33">
        <f>IF($B126="","",MIN($Z$9,P126)+MIN(MAX(0,'Debt Payoff'!$D$24-SUM(Q126:Y126)-SUMPRODUCT((P126:P126&lt;$Z$9:$Z$9)*P126:P126+(P126:P126&gt;=$Z$9:$Z$9)*$Z$9:$Z$9)),P126-MIN($Z$9,P126)))</f>
        <v>0</v>
      </c>
      <c r="AA126" s="33">
        <f>IF($B126="","",ROUND(G126-Q126,2))</f>
        <v>0</v>
      </c>
      <c r="AB126" s="33">
        <f>IF($B126="","",ROUND(H126-R126,2))</f>
        <v>0</v>
      </c>
      <c r="AC126" s="33">
        <f>IF($B126="","",ROUND(I126-S126,2))</f>
        <v>0</v>
      </c>
      <c r="AD126" s="33">
        <f>IF($B126="","",ROUND(J126-T126,2))</f>
        <v>0</v>
      </c>
      <c r="AE126" s="33">
        <f>IF($B126="","",ROUND(K126-U126,2))</f>
        <v>0</v>
      </c>
      <c r="AF126" s="33">
        <f>IF($B126="","",ROUND(L126-V126,2))</f>
        <v>0</v>
      </c>
      <c r="AG126" s="33">
        <f>IF($B126="","",ROUND(M126-W126,2))</f>
        <v>0</v>
      </c>
      <c r="AH126" s="33">
        <f>IF($B126="","",ROUND(N126-X126,2))</f>
        <v>0</v>
      </c>
      <c r="AI126" s="33">
        <f>IF($B126="","",ROUND(O126-Y126,2))</f>
        <v>0</v>
      </c>
      <c r="AJ126" s="33">
        <f>IF($B126="","",ROUND(P126-Z126,2))</f>
        <v>0</v>
      </c>
    </row>
    <row r="127" spans="2:36">
      <c r="B127" s="15">
        <f>IF(B126="","",IF(F126&gt;0.005,B126+1,""))</f>
        <v>0</v>
      </c>
      <c r="C127" s="46">
        <f>IF($B127="","",EDATE('Debt Payoff'!$D$23,$B127-1))</f>
        <v>0</v>
      </c>
      <c r="D127" s="47">
        <f>IF($B127="","",SUM(Q127:Z127))</f>
        <v>0</v>
      </c>
      <c r="E127" s="48">
        <f>IF($B127="","",SUM(G127:P127)-F126)</f>
        <v>0</v>
      </c>
      <c r="F127" s="47">
        <f>IF($B127="","",SUM(AA127:AJ127))</f>
        <v>0</v>
      </c>
      <c r="G127" s="48">
        <f>IF($B127="","",ROUND(N(AA126)*(1+$Q$8/12),2))</f>
        <v>0</v>
      </c>
      <c r="H127" s="48">
        <f>IF($B127="","",ROUND(N(AB126)*(1+$R$8/12),2))</f>
        <v>0</v>
      </c>
      <c r="I127" s="48">
        <f>IF($B127="","",ROUND(N(AC126)*(1+$S$8/12),2))</f>
        <v>0</v>
      </c>
      <c r="J127" s="48">
        <f>IF($B127="","",ROUND(N(AD126)*(1+$T$8/12),2))</f>
        <v>0</v>
      </c>
      <c r="K127" s="48">
        <f>IF($B127="","",ROUND(N(AE126)*(1+$U$8/12),2))</f>
        <v>0</v>
      </c>
      <c r="L127" s="48">
        <f>IF($B127="","",ROUND(N(AF126)*(1+$V$8/12),2))</f>
        <v>0</v>
      </c>
      <c r="M127" s="48">
        <f>IF($B127="","",ROUND(N(AG126)*(1+$W$8/12),2))</f>
        <v>0</v>
      </c>
      <c r="N127" s="48">
        <f>IF($B127="","",ROUND(N(AH126)*(1+$X$8/12),2))</f>
        <v>0</v>
      </c>
      <c r="O127" s="48">
        <f>IF($B127="","",ROUND(N(AI126)*(1+$Y$8/12),2))</f>
        <v>0</v>
      </c>
      <c r="P127" s="48">
        <f>IF($B127="","",ROUND(N(AJ126)*(1+$Z$8/12),2))</f>
        <v>0</v>
      </c>
      <c r="Q127" s="33">
        <f>IF($B127="","",MIN($Q$9,G127)+MIN(MAX(0,'Debt Payoff'!$D$24-0-SUMPRODUCT((G127:P127&lt;$Q$9:$Z$9)*G127:P127+(G127:P127&gt;=$Q$9:$Z$9)*$Q$9:$Z$9)),G127-MIN($Q$9,G127)))</f>
        <v>0</v>
      </c>
      <c r="R127" s="33">
        <f>IF($B127="","",MIN($R$9,H127)+MIN(MAX(0,'Debt Payoff'!$D$24-SUM(Q127:Q127)-SUMPRODUCT((H127:P127&lt;$R$9:$Z$9)*H127:P127+(H127:P127&gt;=$R$9:$Z$9)*$R$9:$Z$9)),H127-MIN($R$9,H127)))</f>
        <v>0</v>
      </c>
      <c r="S127" s="33">
        <f>IF($B127="","",MIN($S$9,I127)+MIN(MAX(0,'Debt Payoff'!$D$24-SUM(Q127:R127)-SUMPRODUCT((I127:P127&lt;$S$9:$Z$9)*I127:P127+(I127:P127&gt;=$S$9:$Z$9)*$S$9:$Z$9)),I127-MIN($S$9,I127)))</f>
        <v>0</v>
      </c>
      <c r="T127" s="33">
        <f>IF($B127="","",MIN($T$9,J127)+MIN(MAX(0,'Debt Payoff'!$D$24-SUM(Q127:S127)-SUMPRODUCT((J127:P127&lt;$T$9:$Z$9)*J127:P127+(J127:P127&gt;=$T$9:$Z$9)*$T$9:$Z$9)),J127-MIN($T$9,J127)))</f>
        <v>0</v>
      </c>
      <c r="U127" s="33">
        <f>IF($B127="","",MIN($U$9,K127)+MIN(MAX(0,'Debt Payoff'!$D$24-SUM(Q127:T127)-SUMPRODUCT((K127:P127&lt;$U$9:$Z$9)*K127:P127+(K127:P127&gt;=$U$9:$Z$9)*$U$9:$Z$9)),K127-MIN($U$9,K127)))</f>
        <v>0</v>
      </c>
      <c r="V127" s="33">
        <f>IF($B127="","",MIN($V$9,L127)+MIN(MAX(0,'Debt Payoff'!$D$24-SUM(Q127:U127)-SUMPRODUCT((L127:P127&lt;$V$9:$Z$9)*L127:P127+(L127:P127&gt;=$V$9:$Z$9)*$V$9:$Z$9)),L127-MIN($V$9,L127)))</f>
        <v>0</v>
      </c>
      <c r="W127" s="33">
        <f>IF($B127="","",MIN($W$9,M127)+MIN(MAX(0,'Debt Payoff'!$D$24-SUM(Q127:V127)-SUMPRODUCT((M127:P127&lt;$W$9:$Z$9)*M127:P127+(M127:P127&gt;=$W$9:$Z$9)*$W$9:$Z$9)),M127-MIN($W$9,M127)))</f>
        <v>0</v>
      </c>
      <c r="X127" s="33">
        <f>IF($B127="","",MIN($X$9,N127)+MIN(MAX(0,'Debt Payoff'!$D$24-SUM(Q127:W127)-SUMPRODUCT((N127:P127&lt;$X$9:$Z$9)*N127:P127+(N127:P127&gt;=$X$9:$Z$9)*$X$9:$Z$9)),N127-MIN($X$9,N127)))</f>
        <v>0</v>
      </c>
      <c r="Y127" s="33">
        <f>IF($B127="","",MIN($Y$9,O127)+MIN(MAX(0,'Debt Payoff'!$D$24-SUM(Q127:X127)-SUMPRODUCT((O127:P127&lt;$Y$9:$Z$9)*O127:P127+(O127:P127&gt;=$Y$9:$Z$9)*$Y$9:$Z$9)),O127-MIN($Y$9,O127)))</f>
        <v>0</v>
      </c>
      <c r="Z127" s="33">
        <f>IF($B127="","",MIN($Z$9,P127)+MIN(MAX(0,'Debt Payoff'!$D$24-SUM(Q127:Y127)-SUMPRODUCT((P127:P127&lt;$Z$9:$Z$9)*P127:P127+(P127:P127&gt;=$Z$9:$Z$9)*$Z$9:$Z$9)),P127-MIN($Z$9,P127)))</f>
        <v>0</v>
      </c>
      <c r="AA127" s="33">
        <f>IF($B127="","",ROUND(G127-Q127,2))</f>
        <v>0</v>
      </c>
      <c r="AB127" s="33">
        <f>IF($B127="","",ROUND(H127-R127,2))</f>
        <v>0</v>
      </c>
      <c r="AC127" s="33">
        <f>IF($B127="","",ROUND(I127-S127,2))</f>
        <v>0</v>
      </c>
      <c r="AD127" s="33">
        <f>IF($B127="","",ROUND(J127-T127,2))</f>
        <v>0</v>
      </c>
      <c r="AE127" s="33">
        <f>IF($B127="","",ROUND(K127-U127,2))</f>
        <v>0</v>
      </c>
      <c r="AF127" s="33">
        <f>IF($B127="","",ROUND(L127-V127,2))</f>
        <v>0</v>
      </c>
      <c r="AG127" s="33">
        <f>IF($B127="","",ROUND(M127-W127,2))</f>
        <v>0</v>
      </c>
      <c r="AH127" s="33">
        <f>IF($B127="","",ROUND(N127-X127,2))</f>
        <v>0</v>
      </c>
      <c r="AI127" s="33">
        <f>IF($B127="","",ROUND(O127-Y127,2))</f>
        <v>0</v>
      </c>
      <c r="AJ127" s="33">
        <f>IF($B127="","",ROUND(P127-Z127,2))</f>
        <v>0</v>
      </c>
    </row>
    <row r="128" spans="2:36">
      <c r="B128" s="15">
        <f>IF(B127="","",IF(F127&gt;0.005,B127+1,""))</f>
        <v>0</v>
      </c>
      <c r="C128" s="46">
        <f>IF($B128="","",EDATE('Debt Payoff'!$D$23,$B128-1))</f>
        <v>0</v>
      </c>
      <c r="D128" s="47">
        <f>IF($B128="","",SUM(Q128:Z128))</f>
        <v>0</v>
      </c>
      <c r="E128" s="48">
        <f>IF($B128="","",SUM(G128:P128)-F127)</f>
        <v>0</v>
      </c>
      <c r="F128" s="47">
        <f>IF($B128="","",SUM(AA128:AJ128))</f>
        <v>0</v>
      </c>
      <c r="G128" s="48">
        <f>IF($B128="","",ROUND(N(AA127)*(1+$Q$8/12),2))</f>
        <v>0</v>
      </c>
      <c r="H128" s="48">
        <f>IF($B128="","",ROUND(N(AB127)*(1+$R$8/12),2))</f>
        <v>0</v>
      </c>
      <c r="I128" s="48">
        <f>IF($B128="","",ROUND(N(AC127)*(1+$S$8/12),2))</f>
        <v>0</v>
      </c>
      <c r="J128" s="48">
        <f>IF($B128="","",ROUND(N(AD127)*(1+$T$8/12),2))</f>
        <v>0</v>
      </c>
      <c r="K128" s="48">
        <f>IF($B128="","",ROUND(N(AE127)*(1+$U$8/12),2))</f>
        <v>0</v>
      </c>
      <c r="L128" s="48">
        <f>IF($B128="","",ROUND(N(AF127)*(1+$V$8/12),2))</f>
        <v>0</v>
      </c>
      <c r="M128" s="48">
        <f>IF($B128="","",ROUND(N(AG127)*(1+$W$8/12),2))</f>
        <v>0</v>
      </c>
      <c r="N128" s="48">
        <f>IF($B128="","",ROUND(N(AH127)*(1+$X$8/12),2))</f>
        <v>0</v>
      </c>
      <c r="O128" s="48">
        <f>IF($B128="","",ROUND(N(AI127)*(1+$Y$8/12),2))</f>
        <v>0</v>
      </c>
      <c r="P128" s="48">
        <f>IF($B128="","",ROUND(N(AJ127)*(1+$Z$8/12),2))</f>
        <v>0</v>
      </c>
      <c r="Q128" s="33">
        <f>IF($B128="","",MIN($Q$9,G128)+MIN(MAX(0,'Debt Payoff'!$D$24-0-SUMPRODUCT((G128:P128&lt;$Q$9:$Z$9)*G128:P128+(G128:P128&gt;=$Q$9:$Z$9)*$Q$9:$Z$9)),G128-MIN($Q$9,G128)))</f>
        <v>0</v>
      </c>
      <c r="R128" s="33">
        <f>IF($B128="","",MIN($R$9,H128)+MIN(MAX(0,'Debt Payoff'!$D$24-SUM(Q128:Q128)-SUMPRODUCT((H128:P128&lt;$R$9:$Z$9)*H128:P128+(H128:P128&gt;=$R$9:$Z$9)*$R$9:$Z$9)),H128-MIN($R$9,H128)))</f>
        <v>0</v>
      </c>
      <c r="S128" s="33">
        <f>IF($B128="","",MIN($S$9,I128)+MIN(MAX(0,'Debt Payoff'!$D$24-SUM(Q128:R128)-SUMPRODUCT((I128:P128&lt;$S$9:$Z$9)*I128:P128+(I128:P128&gt;=$S$9:$Z$9)*$S$9:$Z$9)),I128-MIN($S$9,I128)))</f>
        <v>0</v>
      </c>
      <c r="T128" s="33">
        <f>IF($B128="","",MIN($T$9,J128)+MIN(MAX(0,'Debt Payoff'!$D$24-SUM(Q128:S128)-SUMPRODUCT((J128:P128&lt;$T$9:$Z$9)*J128:P128+(J128:P128&gt;=$T$9:$Z$9)*$T$9:$Z$9)),J128-MIN($T$9,J128)))</f>
        <v>0</v>
      </c>
      <c r="U128" s="33">
        <f>IF($B128="","",MIN($U$9,K128)+MIN(MAX(0,'Debt Payoff'!$D$24-SUM(Q128:T128)-SUMPRODUCT((K128:P128&lt;$U$9:$Z$9)*K128:P128+(K128:P128&gt;=$U$9:$Z$9)*$U$9:$Z$9)),K128-MIN($U$9,K128)))</f>
        <v>0</v>
      </c>
      <c r="V128" s="33">
        <f>IF($B128="","",MIN($V$9,L128)+MIN(MAX(0,'Debt Payoff'!$D$24-SUM(Q128:U128)-SUMPRODUCT((L128:P128&lt;$V$9:$Z$9)*L128:P128+(L128:P128&gt;=$V$9:$Z$9)*$V$9:$Z$9)),L128-MIN($V$9,L128)))</f>
        <v>0</v>
      </c>
      <c r="W128" s="33">
        <f>IF($B128="","",MIN($W$9,M128)+MIN(MAX(0,'Debt Payoff'!$D$24-SUM(Q128:V128)-SUMPRODUCT((M128:P128&lt;$W$9:$Z$9)*M128:P128+(M128:P128&gt;=$W$9:$Z$9)*$W$9:$Z$9)),M128-MIN($W$9,M128)))</f>
        <v>0</v>
      </c>
      <c r="X128" s="33">
        <f>IF($B128="","",MIN($X$9,N128)+MIN(MAX(0,'Debt Payoff'!$D$24-SUM(Q128:W128)-SUMPRODUCT((N128:P128&lt;$X$9:$Z$9)*N128:P128+(N128:P128&gt;=$X$9:$Z$9)*$X$9:$Z$9)),N128-MIN($X$9,N128)))</f>
        <v>0</v>
      </c>
      <c r="Y128" s="33">
        <f>IF($B128="","",MIN($Y$9,O128)+MIN(MAX(0,'Debt Payoff'!$D$24-SUM(Q128:X128)-SUMPRODUCT((O128:P128&lt;$Y$9:$Z$9)*O128:P128+(O128:P128&gt;=$Y$9:$Z$9)*$Y$9:$Z$9)),O128-MIN($Y$9,O128)))</f>
        <v>0</v>
      </c>
      <c r="Z128" s="33">
        <f>IF($B128="","",MIN($Z$9,P128)+MIN(MAX(0,'Debt Payoff'!$D$24-SUM(Q128:Y128)-SUMPRODUCT((P128:P128&lt;$Z$9:$Z$9)*P128:P128+(P128:P128&gt;=$Z$9:$Z$9)*$Z$9:$Z$9)),P128-MIN($Z$9,P128)))</f>
        <v>0</v>
      </c>
      <c r="AA128" s="33">
        <f>IF($B128="","",ROUND(G128-Q128,2))</f>
        <v>0</v>
      </c>
      <c r="AB128" s="33">
        <f>IF($B128="","",ROUND(H128-R128,2))</f>
        <v>0</v>
      </c>
      <c r="AC128" s="33">
        <f>IF($B128="","",ROUND(I128-S128,2))</f>
        <v>0</v>
      </c>
      <c r="AD128" s="33">
        <f>IF($B128="","",ROUND(J128-T128,2))</f>
        <v>0</v>
      </c>
      <c r="AE128" s="33">
        <f>IF($B128="","",ROUND(K128-U128,2))</f>
        <v>0</v>
      </c>
      <c r="AF128" s="33">
        <f>IF($B128="","",ROUND(L128-V128,2))</f>
        <v>0</v>
      </c>
      <c r="AG128" s="33">
        <f>IF($B128="","",ROUND(M128-W128,2))</f>
        <v>0</v>
      </c>
      <c r="AH128" s="33">
        <f>IF($B128="","",ROUND(N128-X128,2))</f>
        <v>0</v>
      </c>
      <c r="AI128" s="33">
        <f>IF($B128="","",ROUND(O128-Y128,2))</f>
        <v>0</v>
      </c>
      <c r="AJ128" s="33">
        <f>IF($B128="","",ROUND(P128-Z128,2))</f>
        <v>0</v>
      </c>
    </row>
    <row r="129" spans="2:36">
      <c r="B129" s="15">
        <f>IF(B128="","",IF(F128&gt;0.005,B128+1,""))</f>
        <v>0</v>
      </c>
      <c r="C129" s="46">
        <f>IF($B129="","",EDATE('Debt Payoff'!$D$23,$B129-1))</f>
        <v>0</v>
      </c>
      <c r="D129" s="47">
        <f>IF($B129="","",SUM(Q129:Z129))</f>
        <v>0</v>
      </c>
      <c r="E129" s="48">
        <f>IF($B129="","",SUM(G129:P129)-F128)</f>
        <v>0</v>
      </c>
      <c r="F129" s="47">
        <f>IF($B129="","",SUM(AA129:AJ129))</f>
        <v>0</v>
      </c>
      <c r="G129" s="48">
        <f>IF($B129="","",ROUND(N(AA128)*(1+$Q$8/12),2))</f>
        <v>0</v>
      </c>
      <c r="H129" s="48">
        <f>IF($B129="","",ROUND(N(AB128)*(1+$R$8/12),2))</f>
        <v>0</v>
      </c>
      <c r="I129" s="48">
        <f>IF($B129="","",ROUND(N(AC128)*(1+$S$8/12),2))</f>
        <v>0</v>
      </c>
      <c r="J129" s="48">
        <f>IF($B129="","",ROUND(N(AD128)*(1+$T$8/12),2))</f>
        <v>0</v>
      </c>
      <c r="K129" s="48">
        <f>IF($B129="","",ROUND(N(AE128)*(1+$U$8/12),2))</f>
        <v>0</v>
      </c>
      <c r="L129" s="48">
        <f>IF($B129="","",ROUND(N(AF128)*(1+$V$8/12),2))</f>
        <v>0</v>
      </c>
      <c r="M129" s="48">
        <f>IF($B129="","",ROUND(N(AG128)*(1+$W$8/12),2))</f>
        <v>0</v>
      </c>
      <c r="N129" s="48">
        <f>IF($B129="","",ROUND(N(AH128)*(1+$X$8/12),2))</f>
        <v>0</v>
      </c>
      <c r="O129" s="48">
        <f>IF($B129="","",ROUND(N(AI128)*(1+$Y$8/12),2))</f>
        <v>0</v>
      </c>
      <c r="P129" s="48">
        <f>IF($B129="","",ROUND(N(AJ128)*(1+$Z$8/12),2))</f>
        <v>0</v>
      </c>
      <c r="Q129" s="33">
        <f>IF($B129="","",MIN($Q$9,G129)+MIN(MAX(0,'Debt Payoff'!$D$24-0-SUMPRODUCT((G129:P129&lt;$Q$9:$Z$9)*G129:P129+(G129:P129&gt;=$Q$9:$Z$9)*$Q$9:$Z$9)),G129-MIN($Q$9,G129)))</f>
        <v>0</v>
      </c>
      <c r="R129" s="33">
        <f>IF($B129="","",MIN($R$9,H129)+MIN(MAX(0,'Debt Payoff'!$D$24-SUM(Q129:Q129)-SUMPRODUCT((H129:P129&lt;$R$9:$Z$9)*H129:P129+(H129:P129&gt;=$R$9:$Z$9)*$R$9:$Z$9)),H129-MIN($R$9,H129)))</f>
        <v>0</v>
      </c>
      <c r="S129" s="33">
        <f>IF($B129="","",MIN($S$9,I129)+MIN(MAX(0,'Debt Payoff'!$D$24-SUM(Q129:R129)-SUMPRODUCT((I129:P129&lt;$S$9:$Z$9)*I129:P129+(I129:P129&gt;=$S$9:$Z$9)*$S$9:$Z$9)),I129-MIN($S$9,I129)))</f>
        <v>0</v>
      </c>
      <c r="T129" s="33">
        <f>IF($B129="","",MIN($T$9,J129)+MIN(MAX(0,'Debt Payoff'!$D$24-SUM(Q129:S129)-SUMPRODUCT((J129:P129&lt;$T$9:$Z$9)*J129:P129+(J129:P129&gt;=$T$9:$Z$9)*$T$9:$Z$9)),J129-MIN($T$9,J129)))</f>
        <v>0</v>
      </c>
      <c r="U129" s="33">
        <f>IF($B129="","",MIN($U$9,K129)+MIN(MAX(0,'Debt Payoff'!$D$24-SUM(Q129:T129)-SUMPRODUCT((K129:P129&lt;$U$9:$Z$9)*K129:P129+(K129:P129&gt;=$U$9:$Z$9)*$U$9:$Z$9)),K129-MIN($U$9,K129)))</f>
        <v>0</v>
      </c>
      <c r="V129" s="33">
        <f>IF($B129="","",MIN($V$9,L129)+MIN(MAX(0,'Debt Payoff'!$D$24-SUM(Q129:U129)-SUMPRODUCT((L129:P129&lt;$V$9:$Z$9)*L129:P129+(L129:P129&gt;=$V$9:$Z$9)*$V$9:$Z$9)),L129-MIN($V$9,L129)))</f>
        <v>0</v>
      </c>
      <c r="W129" s="33">
        <f>IF($B129="","",MIN($W$9,M129)+MIN(MAX(0,'Debt Payoff'!$D$24-SUM(Q129:V129)-SUMPRODUCT((M129:P129&lt;$W$9:$Z$9)*M129:P129+(M129:P129&gt;=$W$9:$Z$9)*$W$9:$Z$9)),M129-MIN($W$9,M129)))</f>
        <v>0</v>
      </c>
      <c r="X129" s="33">
        <f>IF($B129="","",MIN($X$9,N129)+MIN(MAX(0,'Debt Payoff'!$D$24-SUM(Q129:W129)-SUMPRODUCT((N129:P129&lt;$X$9:$Z$9)*N129:P129+(N129:P129&gt;=$X$9:$Z$9)*$X$9:$Z$9)),N129-MIN($X$9,N129)))</f>
        <v>0</v>
      </c>
      <c r="Y129" s="33">
        <f>IF($B129="","",MIN($Y$9,O129)+MIN(MAX(0,'Debt Payoff'!$D$24-SUM(Q129:X129)-SUMPRODUCT((O129:P129&lt;$Y$9:$Z$9)*O129:P129+(O129:P129&gt;=$Y$9:$Z$9)*$Y$9:$Z$9)),O129-MIN($Y$9,O129)))</f>
        <v>0</v>
      </c>
      <c r="Z129" s="33">
        <f>IF($B129="","",MIN($Z$9,P129)+MIN(MAX(0,'Debt Payoff'!$D$24-SUM(Q129:Y129)-SUMPRODUCT((P129:P129&lt;$Z$9:$Z$9)*P129:P129+(P129:P129&gt;=$Z$9:$Z$9)*$Z$9:$Z$9)),P129-MIN($Z$9,P129)))</f>
        <v>0</v>
      </c>
      <c r="AA129" s="33">
        <f>IF($B129="","",ROUND(G129-Q129,2))</f>
        <v>0</v>
      </c>
      <c r="AB129" s="33">
        <f>IF($B129="","",ROUND(H129-R129,2))</f>
        <v>0</v>
      </c>
      <c r="AC129" s="33">
        <f>IF($B129="","",ROUND(I129-S129,2))</f>
        <v>0</v>
      </c>
      <c r="AD129" s="33">
        <f>IF($B129="","",ROUND(J129-T129,2))</f>
        <v>0</v>
      </c>
      <c r="AE129" s="33">
        <f>IF($B129="","",ROUND(K129-U129,2))</f>
        <v>0</v>
      </c>
      <c r="AF129" s="33">
        <f>IF($B129="","",ROUND(L129-V129,2))</f>
        <v>0</v>
      </c>
      <c r="AG129" s="33">
        <f>IF($B129="","",ROUND(M129-W129,2))</f>
        <v>0</v>
      </c>
      <c r="AH129" s="33">
        <f>IF($B129="","",ROUND(N129-X129,2))</f>
        <v>0</v>
      </c>
      <c r="AI129" s="33">
        <f>IF($B129="","",ROUND(O129-Y129,2))</f>
        <v>0</v>
      </c>
      <c r="AJ129" s="33">
        <f>IF($B129="","",ROUND(P129-Z129,2))</f>
        <v>0</v>
      </c>
    </row>
    <row r="130" spans="2:36">
      <c r="B130" s="15">
        <f>IF(B129="","",IF(F129&gt;0.005,B129+1,""))</f>
        <v>0</v>
      </c>
      <c r="C130" s="46">
        <f>IF($B130="","",EDATE('Debt Payoff'!$D$23,$B130-1))</f>
        <v>0</v>
      </c>
      <c r="D130" s="47">
        <f>IF($B130="","",SUM(Q130:Z130))</f>
        <v>0</v>
      </c>
      <c r="E130" s="48">
        <f>IF($B130="","",SUM(G130:P130)-F129)</f>
        <v>0</v>
      </c>
      <c r="F130" s="47">
        <f>IF($B130="","",SUM(AA130:AJ130))</f>
        <v>0</v>
      </c>
      <c r="G130" s="48">
        <f>IF($B130="","",ROUND(N(AA129)*(1+$Q$8/12),2))</f>
        <v>0</v>
      </c>
      <c r="H130" s="48">
        <f>IF($B130="","",ROUND(N(AB129)*(1+$R$8/12),2))</f>
        <v>0</v>
      </c>
      <c r="I130" s="48">
        <f>IF($B130="","",ROUND(N(AC129)*(1+$S$8/12),2))</f>
        <v>0</v>
      </c>
      <c r="J130" s="48">
        <f>IF($B130="","",ROUND(N(AD129)*(1+$T$8/12),2))</f>
        <v>0</v>
      </c>
      <c r="K130" s="48">
        <f>IF($B130="","",ROUND(N(AE129)*(1+$U$8/12),2))</f>
        <v>0</v>
      </c>
      <c r="L130" s="48">
        <f>IF($B130="","",ROUND(N(AF129)*(1+$V$8/12),2))</f>
        <v>0</v>
      </c>
      <c r="M130" s="48">
        <f>IF($B130="","",ROUND(N(AG129)*(1+$W$8/12),2))</f>
        <v>0</v>
      </c>
      <c r="N130" s="48">
        <f>IF($B130="","",ROUND(N(AH129)*(1+$X$8/12),2))</f>
        <v>0</v>
      </c>
      <c r="O130" s="48">
        <f>IF($B130="","",ROUND(N(AI129)*(1+$Y$8/12),2))</f>
        <v>0</v>
      </c>
      <c r="P130" s="48">
        <f>IF($B130="","",ROUND(N(AJ129)*(1+$Z$8/12),2))</f>
        <v>0</v>
      </c>
      <c r="Q130" s="33">
        <f>IF($B130="","",MIN($Q$9,G130)+MIN(MAX(0,'Debt Payoff'!$D$24-0-SUMPRODUCT((G130:P130&lt;$Q$9:$Z$9)*G130:P130+(G130:P130&gt;=$Q$9:$Z$9)*$Q$9:$Z$9)),G130-MIN($Q$9,G130)))</f>
        <v>0</v>
      </c>
      <c r="R130" s="33">
        <f>IF($B130="","",MIN($R$9,H130)+MIN(MAX(0,'Debt Payoff'!$D$24-SUM(Q130:Q130)-SUMPRODUCT((H130:P130&lt;$R$9:$Z$9)*H130:P130+(H130:P130&gt;=$R$9:$Z$9)*$R$9:$Z$9)),H130-MIN($R$9,H130)))</f>
        <v>0</v>
      </c>
      <c r="S130" s="33">
        <f>IF($B130="","",MIN($S$9,I130)+MIN(MAX(0,'Debt Payoff'!$D$24-SUM(Q130:R130)-SUMPRODUCT((I130:P130&lt;$S$9:$Z$9)*I130:P130+(I130:P130&gt;=$S$9:$Z$9)*$S$9:$Z$9)),I130-MIN($S$9,I130)))</f>
        <v>0</v>
      </c>
      <c r="T130" s="33">
        <f>IF($B130="","",MIN($T$9,J130)+MIN(MAX(0,'Debt Payoff'!$D$24-SUM(Q130:S130)-SUMPRODUCT((J130:P130&lt;$T$9:$Z$9)*J130:P130+(J130:P130&gt;=$T$9:$Z$9)*$T$9:$Z$9)),J130-MIN($T$9,J130)))</f>
        <v>0</v>
      </c>
      <c r="U130" s="33">
        <f>IF($B130="","",MIN($U$9,K130)+MIN(MAX(0,'Debt Payoff'!$D$24-SUM(Q130:T130)-SUMPRODUCT((K130:P130&lt;$U$9:$Z$9)*K130:P130+(K130:P130&gt;=$U$9:$Z$9)*$U$9:$Z$9)),K130-MIN($U$9,K130)))</f>
        <v>0</v>
      </c>
      <c r="V130" s="33">
        <f>IF($B130="","",MIN($V$9,L130)+MIN(MAX(0,'Debt Payoff'!$D$24-SUM(Q130:U130)-SUMPRODUCT((L130:P130&lt;$V$9:$Z$9)*L130:P130+(L130:P130&gt;=$V$9:$Z$9)*$V$9:$Z$9)),L130-MIN($V$9,L130)))</f>
        <v>0</v>
      </c>
      <c r="W130" s="33">
        <f>IF($B130="","",MIN($W$9,M130)+MIN(MAX(0,'Debt Payoff'!$D$24-SUM(Q130:V130)-SUMPRODUCT((M130:P130&lt;$W$9:$Z$9)*M130:P130+(M130:P130&gt;=$W$9:$Z$9)*$W$9:$Z$9)),M130-MIN($W$9,M130)))</f>
        <v>0</v>
      </c>
      <c r="X130" s="33">
        <f>IF($B130="","",MIN($X$9,N130)+MIN(MAX(0,'Debt Payoff'!$D$24-SUM(Q130:W130)-SUMPRODUCT((N130:P130&lt;$X$9:$Z$9)*N130:P130+(N130:P130&gt;=$X$9:$Z$9)*$X$9:$Z$9)),N130-MIN($X$9,N130)))</f>
        <v>0</v>
      </c>
      <c r="Y130" s="33">
        <f>IF($B130="","",MIN($Y$9,O130)+MIN(MAX(0,'Debt Payoff'!$D$24-SUM(Q130:X130)-SUMPRODUCT((O130:P130&lt;$Y$9:$Z$9)*O130:P130+(O130:P130&gt;=$Y$9:$Z$9)*$Y$9:$Z$9)),O130-MIN($Y$9,O130)))</f>
        <v>0</v>
      </c>
      <c r="Z130" s="33">
        <f>IF($B130="","",MIN($Z$9,P130)+MIN(MAX(0,'Debt Payoff'!$D$24-SUM(Q130:Y130)-SUMPRODUCT((P130:P130&lt;$Z$9:$Z$9)*P130:P130+(P130:P130&gt;=$Z$9:$Z$9)*$Z$9:$Z$9)),P130-MIN($Z$9,P130)))</f>
        <v>0</v>
      </c>
      <c r="AA130" s="33">
        <f>IF($B130="","",ROUND(G130-Q130,2))</f>
        <v>0</v>
      </c>
      <c r="AB130" s="33">
        <f>IF($B130="","",ROUND(H130-R130,2))</f>
        <v>0</v>
      </c>
      <c r="AC130" s="33">
        <f>IF($B130="","",ROUND(I130-S130,2))</f>
        <v>0</v>
      </c>
      <c r="AD130" s="33">
        <f>IF($B130="","",ROUND(J130-T130,2))</f>
        <v>0</v>
      </c>
      <c r="AE130" s="33">
        <f>IF($B130="","",ROUND(K130-U130,2))</f>
        <v>0</v>
      </c>
      <c r="AF130" s="33">
        <f>IF($B130="","",ROUND(L130-V130,2))</f>
        <v>0</v>
      </c>
      <c r="AG130" s="33">
        <f>IF($B130="","",ROUND(M130-W130,2))</f>
        <v>0</v>
      </c>
      <c r="AH130" s="33">
        <f>IF($B130="","",ROUND(N130-X130,2))</f>
        <v>0</v>
      </c>
      <c r="AI130" s="33">
        <f>IF($B130="","",ROUND(O130-Y130,2))</f>
        <v>0</v>
      </c>
      <c r="AJ130" s="33">
        <f>IF($B130="","",ROUND(P130-Z130,2))</f>
        <v>0</v>
      </c>
    </row>
    <row r="131" spans="2:36">
      <c r="B131" s="15">
        <f>IF(B130="","",IF(F130&gt;0.005,B130+1,""))</f>
        <v>0</v>
      </c>
      <c r="C131" s="46">
        <f>IF($B131="","",EDATE('Debt Payoff'!$D$23,$B131-1))</f>
        <v>0</v>
      </c>
      <c r="D131" s="47">
        <f>IF($B131="","",SUM(Q131:Z131))</f>
        <v>0</v>
      </c>
      <c r="E131" s="48">
        <f>IF($B131="","",SUM(G131:P131)-F130)</f>
        <v>0</v>
      </c>
      <c r="F131" s="47">
        <f>IF($B131="","",SUM(AA131:AJ131))</f>
        <v>0</v>
      </c>
      <c r="G131" s="48">
        <f>IF($B131="","",ROUND(N(AA130)*(1+$Q$8/12),2))</f>
        <v>0</v>
      </c>
      <c r="H131" s="48">
        <f>IF($B131="","",ROUND(N(AB130)*(1+$R$8/12),2))</f>
        <v>0</v>
      </c>
      <c r="I131" s="48">
        <f>IF($B131="","",ROUND(N(AC130)*(1+$S$8/12),2))</f>
        <v>0</v>
      </c>
      <c r="J131" s="48">
        <f>IF($B131="","",ROUND(N(AD130)*(1+$T$8/12),2))</f>
        <v>0</v>
      </c>
      <c r="K131" s="48">
        <f>IF($B131="","",ROUND(N(AE130)*(1+$U$8/12),2))</f>
        <v>0</v>
      </c>
      <c r="L131" s="48">
        <f>IF($B131="","",ROUND(N(AF130)*(1+$V$8/12),2))</f>
        <v>0</v>
      </c>
      <c r="M131" s="48">
        <f>IF($B131="","",ROUND(N(AG130)*(1+$W$8/12),2))</f>
        <v>0</v>
      </c>
      <c r="N131" s="48">
        <f>IF($B131="","",ROUND(N(AH130)*(1+$X$8/12),2))</f>
        <v>0</v>
      </c>
      <c r="O131" s="48">
        <f>IF($B131="","",ROUND(N(AI130)*(1+$Y$8/12),2))</f>
        <v>0</v>
      </c>
      <c r="P131" s="48">
        <f>IF($B131="","",ROUND(N(AJ130)*(1+$Z$8/12),2))</f>
        <v>0</v>
      </c>
      <c r="Q131" s="33">
        <f>IF($B131="","",MIN($Q$9,G131)+MIN(MAX(0,'Debt Payoff'!$D$24-0-SUMPRODUCT((G131:P131&lt;$Q$9:$Z$9)*G131:P131+(G131:P131&gt;=$Q$9:$Z$9)*$Q$9:$Z$9)),G131-MIN($Q$9,G131)))</f>
        <v>0</v>
      </c>
      <c r="R131" s="33">
        <f>IF($B131="","",MIN($R$9,H131)+MIN(MAX(0,'Debt Payoff'!$D$24-SUM(Q131:Q131)-SUMPRODUCT((H131:P131&lt;$R$9:$Z$9)*H131:P131+(H131:P131&gt;=$R$9:$Z$9)*$R$9:$Z$9)),H131-MIN($R$9,H131)))</f>
        <v>0</v>
      </c>
      <c r="S131" s="33">
        <f>IF($B131="","",MIN($S$9,I131)+MIN(MAX(0,'Debt Payoff'!$D$24-SUM(Q131:R131)-SUMPRODUCT((I131:P131&lt;$S$9:$Z$9)*I131:P131+(I131:P131&gt;=$S$9:$Z$9)*$S$9:$Z$9)),I131-MIN($S$9,I131)))</f>
        <v>0</v>
      </c>
      <c r="T131" s="33">
        <f>IF($B131="","",MIN($T$9,J131)+MIN(MAX(0,'Debt Payoff'!$D$24-SUM(Q131:S131)-SUMPRODUCT((J131:P131&lt;$T$9:$Z$9)*J131:P131+(J131:P131&gt;=$T$9:$Z$9)*$T$9:$Z$9)),J131-MIN($T$9,J131)))</f>
        <v>0</v>
      </c>
      <c r="U131" s="33">
        <f>IF($B131="","",MIN($U$9,K131)+MIN(MAX(0,'Debt Payoff'!$D$24-SUM(Q131:T131)-SUMPRODUCT((K131:P131&lt;$U$9:$Z$9)*K131:P131+(K131:P131&gt;=$U$9:$Z$9)*$U$9:$Z$9)),K131-MIN($U$9,K131)))</f>
        <v>0</v>
      </c>
      <c r="V131" s="33">
        <f>IF($B131="","",MIN($V$9,L131)+MIN(MAX(0,'Debt Payoff'!$D$24-SUM(Q131:U131)-SUMPRODUCT((L131:P131&lt;$V$9:$Z$9)*L131:P131+(L131:P131&gt;=$V$9:$Z$9)*$V$9:$Z$9)),L131-MIN($V$9,L131)))</f>
        <v>0</v>
      </c>
      <c r="W131" s="33">
        <f>IF($B131="","",MIN($W$9,M131)+MIN(MAX(0,'Debt Payoff'!$D$24-SUM(Q131:V131)-SUMPRODUCT((M131:P131&lt;$W$9:$Z$9)*M131:P131+(M131:P131&gt;=$W$9:$Z$9)*$W$9:$Z$9)),M131-MIN($W$9,M131)))</f>
        <v>0</v>
      </c>
      <c r="X131" s="33">
        <f>IF($B131="","",MIN($X$9,N131)+MIN(MAX(0,'Debt Payoff'!$D$24-SUM(Q131:W131)-SUMPRODUCT((N131:P131&lt;$X$9:$Z$9)*N131:P131+(N131:P131&gt;=$X$9:$Z$9)*$X$9:$Z$9)),N131-MIN($X$9,N131)))</f>
        <v>0</v>
      </c>
      <c r="Y131" s="33">
        <f>IF($B131="","",MIN($Y$9,O131)+MIN(MAX(0,'Debt Payoff'!$D$24-SUM(Q131:X131)-SUMPRODUCT((O131:P131&lt;$Y$9:$Z$9)*O131:P131+(O131:P131&gt;=$Y$9:$Z$9)*$Y$9:$Z$9)),O131-MIN($Y$9,O131)))</f>
        <v>0</v>
      </c>
      <c r="Z131" s="33">
        <f>IF($B131="","",MIN($Z$9,P131)+MIN(MAX(0,'Debt Payoff'!$D$24-SUM(Q131:Y131)-SUMPRODUCT((P131:P131&lt;$Z$9:$Z$9)*P131:P131+(P131:P131&gt;=$Z$9:$Z$9)*$Z$9:$Z$9)),P131-MIN($Z$9,P131)))</f>
        <v>0</v>
      </c>
      <c r="AA131" s="33">
        <f>IF($B131="","",ROUND(G131-Q131,2))</f>
        <v>0</v>
      </c>
      <c r="AB131" s="33">
        <f>IF($B131="","",ROUND(H131-R131,2))</f>
        <v>0</v>
      </c>
      <c r="AC131" s="33">
        <f>IF($B131="","",ROUND(I131-S131,2))</f>
        <v>0</v>
      </c>
      <c r="AD131" s="33">
        <f>IF($B131="","",ROUND(J131-T131,2))</f>
        <v>0</v>
      </c>
      <c r="AE131" s="33">
        <f>IF($B131="","",ROUND(K131-U131,2))</f>
        <v>0</v>
      </c>
      <c r="AF131" s="33">
        <f>IF($B131="","",ROUND(L131-V131,2))</f>
        <v>0</v>
      </c>
      <c r="AG131" s="33">
        <f>IF($B131="","",ROUND(M131-W131,2))</f>
        <v>0</v>
      </c>
      <c r="AH131" s="33">
        <f>IF($B131="","",ROUND(N131-X131,2))</f>
        <v>0</v>
      </c>
      <c r="AI131" s="33">
        <f>IF($B131="","",ROUND(O131-Y131,2))</f>
        <v>0</v>
      </c>
      <c r="AJ131" s="33">
        <f>IF($B131="","",ROUND(P131-Z131,2))</f>
        <v>0</v>
      </c>
    </row>
    <row r="132" spans="2:36">
      <c r="B132" s="15">
        <f>IF(B131="","",IF(F131&gt;0.005,B131+1,""))</f>
        <v>0</v>
      </c>
      <c r="C132" s="46">
        <f>IF($B132="","",EDATE('Debt Payoff'!$D$23,$B132-1))</f>
        <v>0</v>
      </c>
      <c r="D132" s="47">
        <f>IF($B132="","",SUM(Q132:Z132))</f>
        <v>0</v>
      </c>
      <c r="E132" s="48">
        <f>IF($B132="","",SUM(G132:P132)-F131)</f>
        <v>0</v>
      </c>
      <c r="F132" s="47">
        <f>IF($B132="","",SUM(AA132:AJ132))</f>
        <v>0</v>
      </c>
      <c r="G132" s="48">
        <f>IF($B132="","",ROUND(N(AA131)*(1+$Q$8/12),2))</f>
        <v>0</v>
      </c>
      <c r="H132" s="48">
        <f>IF($B132="","",ROUND(N(AB131)*(1+$R$8/12),2))</f>
        <v>0</v>
      </c>
      <c r="I132" s="48">
        <f>IF($B132="","",ROUND(N(AC131)*(1+$S$8/12),2))</f>
        <v>0</v>
      </c>
      <c r="J132" s="48">
        <f>IF($B132="","",ROUND(N(AD131)*(1+$T$8/12),2))</f>
        <v>0</v>
      </c>
      <c r="K132" s="48">
        <f>IF($B132="","",ROUND(N(AE131)*(1+$U$8/12),2))</f>
        <v>0</v>
      </c>
      <c r="L132" s="48">
        <f>IF($B132="","",ROUND(N(AF131)*(1+$V$8/12),2))</f>
        <v>0</v>
      </c>
      <c r="M132" s="48">
        <f>IF($B132="","",ROUND(N(AG131)*(1+$W$8/12),2))</f>
        <v>0</v>
      </c>
      <c r="N132" s="48">
        <f>IF($B132="","",ROUND(N(AH131)*(1+$X$8/12),2))</f>
        <v>0</v>
      </c>
      <c r="O132" s="48">
        <f>IF($B132="","",ROUND(N(AI131)*(1+$Y$8/12),2))</f>
        <v>0</v>
      </c>
      <c r="P132" s="48">
        <f>IF($B132="","",ROUND(N(AJ131)*(1+$Z$8/12),2))</f>
        <v>0</v>
      </c>
      <c r="Q132" s="33">
        <f>IF($B132="","",MIN($Q$9,G132)+MIN(MAX(0,'Debt Payoff'!$D$24-0-SUMPRODUCT((G132:P132&lt;$Q$9:$Z$9)*G132:P132+(G132:P132&gt;=$Q$9:$Z$9)*$Q$9:$Z$9)),G132-MIN($Q$9,G132)))</f>
        <v>0</v>
      </c>
      <c r="R132" s="33">
        <f>IF($B132="","",MIN($R$9,H132)+MIN(MAX(0,'Debt Payoff'!$D$24-SUM(Q132:Q132)-SUMPRODUCT((H132:P132&lt;$R$9:$Z$9)*H132:P132+(H132:P132&gt;=$R$9:$Z$9)*$R$9:$Z$9)),H132-MIN($R$9,H132)))</f>
        <v>0</v>
      </c>
      <c r="S132" s="33">
        <f>IF($B132="","",MIN($S$9,I132)+MIN(MAX(0,'Debt Payoff'!$D$24-SUM(Q132:R132)-SUMPRODUCT((I132:P132&lt;$S$9:$Z$9)*I132:P132+(I132:P132&gt;=$S$9:$Z$9)*$S$9:$Z$9)),I132-MIN($S$9,I132)))</f>
        <v>0</v>
      </c>
      <c r="T132" s="33">
        <f>IF($B132="","",MIN($T$9,J132)+MIN(MAX(0,'Debt Payoff'!$D$24-SUM(Q132:S132)-SUMPRODUCT((J132:P132&lt;$T$9:$Z$9)*J132:P132+(J132:P132&gt;=$T$9:$Z$9)*$T$9:$Z$9)),J132-MIN($T$9,J132)))</f>
        <v>0</v>
      </c>
      <c r="U132" s="33">
        <f>IF($B132="","",MIN($U$9,K132)+MIN(MAX(0,'Debt Payoff'!$D$24-SUM(Q132:T132)-SUMPRODUCT((K132:P132&lt;$U$9:$Z$9)*K132:P132+(K132:P132&gt;=$U$9:$Z$9)*$U$9:$Z$9)),K132-MIN($U$9,K132)))</f>
        <v>0</v>
      </c>
      <c r="V132" s="33">
        <f>IF($B132="","",MIN($V$9,L132)+MIN(MAX(0,'Debt Payoff'!$D$24-SUM(Q132:U132)-SUMPRODUCT((L132:P132&lt;$V$9:$Z$9)*L132:P132+(L132:P132&gt;=$V$9:$Z$9)*$V$9:$Z$9)),L132-MIN($V$9,L132)))</f>
        <v>0</v>
      </c>
      <c r="W132" s="33">
        <f>IF($B132="","",MIN($W$9,M132)+MIN(MAX(0,'Debt Payoff'!$D$24-SUM(Q132:V132)-SUMPRODUCT((M132:P132&lt;$W$9:$Z$9)*M132:P132+(M132:P132&gt;=$W$9:$Z$9)*$W$9:$Z$9)),M132-MIN($W$9,M132)))</f>
        <v>0</v>
      </c>
      <c r="X132" s="33">
        <f>IF($B132="","",MIN($X$9,N132)+MIN(MAX(0,'Debt Payoff'!$D$24-SUM(Q132:W132)-SUMPRODUCT((N132:P132&lt;$X$9:$Z$9)*N132:P132+(N132:P132&gt;=$X$9:$Z$9)*$X$9:$Z$9)),N132-MIN($X$9,N132)))</f>
        <v>0</v>
      </c>
      <c r="Y132" s="33">
        <f>IF($B132="","",MIN($Y$9,O132)+MIN(MAX(0,'Debt Payoff'!$D$24-SUM(Q132:X132)-SUMPRODUCT((O132:P132&lt;$Y$9:$Z$9)*O132:P132+(O132:P132&gt;=$Y$9:$Z$9)*$Y$9:$Z$9)),O132-MIN($Y$9,O132)))</f>
        <v>0</v>
      </c>
      <c r="Z132" s="33">
        <f>IF($B132="","",MIN($Z$9,P132)+MIN(MAX(0,'Debt Payoff'!$D$24-SUM(Q132:Y132)-SUMPRODUCT((P132:P132&lt;$Z$9:$Z$9)*P132:P132+(P132:P132&gt;=$Z$9:$Z$9)*$Z$9:$Z$9)),P132-MIN($Z$9,P132)))</f>
        <v>0</v>
      </c>
      <c r="AA132" s="33">
        <f>IF($B132="","",ROUND(G132-Q132,2))</f>
        <v>0</v>
      </c>
      <c r="AB132" s="33">
        <f>IF($B132="","",ROUND(H132-R132,2))</f>
        <v>0</v>
      </c>
      <c r="AC132" s="33">
        <f>IF($B132="","",ROUND(I132-S132,2))</f>
        <v>0</v>
      </c>
      <c r="AD132" s="33">
        <f>IF($B132="","",ROUND(J132-T132,2))</f>
        <v>0</v>
      </c>
      <c r="AE132" s="33">
        <f>IF($B132="","",ROUND(K132-U132,2))</f>
        <v>0</v>
      </c>
      <c r="AF132" s="33">
        <f>IF($B132="","",ROUND(L132-V132,2))</f>
        <v>0</v>
      </c>
      <c r="AG132" s="33">
        <f>IF($B132="","",ROUND(M132-W132,2))</f>
        <v>0</v>
      </c>
      <c r="AH132" s="33">
        <f>IF($B132="","",ROUND(N132-X132,2))</f>
        <v>0</v>
      </c>
      <c r="AI132" s="33">
        <f>IF($B132="","",ROUND(O132-Y132,2))</f>
        <v>0</v>
      </c>
      <c r="AJ132" s="33">
        <f>IF($B132="","",ROUND(P132-Z132,2))</f>
        <v>0</v>
      </c>
    </row>
    <row r="133" spans="2:36">
      <c r="B133" s="15">
        <f>IF(B132="","",IF(F132&gt;0.005,B132+1,""))</f>
        <v>0</v>
      </c>
      <c r="C133" s="46">
        <f>IF($B133="","",EDATE('Debt Payoff'!$D$23,$B133-1))</f>
        <v>0</v>
      </c>
      <c r="D133" s="47">
        <f>IF($B133="","",SUM(Q133:Z133))</f>
        <v>0</v>
      </c>
      <c r="E133" s="48">
        <f>IF($B133="","",SUM(G133:P133)-F132)</f>
        <v>0</v>
      </c>
      <c r="F133" s="47">
        <f>IF($B133="","",SUM(AA133:AJ133))</f>
        <v>0</v>
      </c>
      <c r="G133" s="48">
        <f>IF($B133="","",ROUND(N(AA132)*(1+$Q$8/12),2))</f>
        <v>0</v>
      </c>
      <c r="H133" s="48">
        <f>IF($B133="","",ROUND(N(AB132)*(1+$R$8/12),2))</f>
        <v>0</v>
      </c>
      <c r="I133" s="48">
        <f>IF($B133="","",ROUND(N(AC132)*(1+$S$8/12),2))</f>
        <v>0</v>
      </c>
      <c r="J133" s="48">
        <f>IF($B133="","",ROUND(N(AD132)*(1+$T$8/12),2))</f>
        <v>0</v>
      </c>
      <c r="K133" s="48">
        <f>IF($B133="","",ROUND(N(AE132)*(1+$U$8/12),2))</f>
        <v>0</v>
      </c>
      <c r="L133" s="48">
        <f>IF($B133="","",ROUND(N(AF132)*(1+$V$8/12),2))</f>
        <v>0</v>
      </c>
      <c r="M133" s="48">
        <f>IF($B133="","",ROUND(N(AG132)*(1+$W$8/12),2))</f>
        <v>0</v>
      </c>
      <c r="N133" s="48">
        <f>IF($B133="","",ROUND(N(AH132)*(1+$X$8/12),2))</f>
        <v>0</v>
      </c>
      <c r="O133" s="48">
        <f>IF($B133="","",ROUND(N(AI132)*(1+$Y$8/12),2))</f>
        <v>0</v>
      </c>
      <c r="P133" s="48">
        <f>IF($B133="","",ROUND(N(AJ132)*(1+$Z$8/12),2))</f>
        <v>0</v>
      </c>
      <c r="Q133" s="33">
        <f>IF($B133="","",MIN($Q$9,G133)+MIN(MAX(0,'Debt Payoff'!$D$24-0-SUMPRODUCT((G133:P133&lt;$Q$9:$Z$9)*G133:P133+(G133:P133&gt;=$Q$9:$Z$9)*$Q$9:$Z$9)),G133-MIN($Q$9,G133)))</f>
        <v>0</v>
      </c>
      <c r="R133" s="33">
        <f>IF($B133="","",MIN($R$9,H133)+MIN(MAX(0,'Debt Payoff'!$D$24-SUM(Q133:Q133)-SUMPRODUCT((H133:P133&lt;$R$9:$Z$9)*H133:P133+(H133:P133&gt;=$R$9:$Z$9)*$R$9:$Z$9)),H133-MIN($R$9,H133)))</f>
        <v>0</v>
      </c>
      <c r="S133" s="33">
        <f>IF($B133="","",MIN($S$9,I133)+MIN(MAX(0,'Debt Payoff'!$D$24-SUM(Q133:R133)-SUMPRODUCT((I133:P133&lt;$S$9:$Z$9)*I133:P133+(I133:P133&gt;=$S$9:$Z$9)*$S$9:$Z$9)),I133-MIN($S$9,I133)))</f>
        <v>0</v>
      </c>
      <c r="T133" s="33">
        <f>IF($B133="","",MIN($T$9,J133)+MIN(MAX(0,'Debt Payoff'!$D$24-SUM(Q133:S133)-SUMPRODUCT((J133:P133&lt;$T$9:$Z$9)*J133:P133+(J133:P133&gt;=$T$9:$Z$9)*$T$9:$Z$9)),J133-MIN($T$9,J133)))</f>
        <v>0</v>
      </c>
      <c r="U133" s="33">
        <f>IF($B133="","",MIN($U$9,K133)+MIN(MAX(0,'Debt Payoff'!$D$24-SUM(Q133:T133)-SUMPRODUCT((K133:P133&lt;$U$9:$Z$9)*K133:P133+(K133:P133&gt;=$U$9:$Z$9)*$U$9:$Z$9)),K133-MIN($U$9,K133)))</f>
        <v>0</v>
      </c>
      <c r="V133" s="33">
        <f>IF($B133="","",MIN($V$9,L133)+MIN(MAX(0,'Debt Payoff'!$D$24-SUM(Q133:U133)-SUMPRODUCT((L133:P133&lt;$V$9:$Z$9)*L133:P133+(L133:P133&gt;=$V$9:$Z$9)*$V$9:$Z$9)),L133-MIN($V$9,L133)))</f>
        <v>0</v>
      </c>
      <c r="W133" s="33">
        <f>IF($B133="","",MIN($W$9,M133)+MIN(MAX(0,'Debt Payoff'!$D$24-SUM(Q133:V133)-SUMPRODUCT((M133:P133&lt;$W$9:$Z$9)*M133:P133+(M133:P133&gt;=$W$9:$Z$9)*$W$9:$Z$9)),M133-MIN($W$9,M133)))</f>
        <v>0</v>
      </c>
      <c r="X133" s="33">
        <f>IF($B133="","",MIN($X$9,N133)+MIN(MAX(0,'Debt Payoff'!$D$24-SUM(Q133:W133)-SUMPRODUCT((N133:P133&lt;$X$9:$Z$9)*N133:P133+(N133:P133&gt;=$X$9:$Z$9)*$X$9:$Z$9)),N133-MIN($X$9,N133)))</f>
        <v>0</v>
      </c>
      <c r="Y133" s="33">
        <f>IF($B133="","",MIN($Y$9,O133)+MIN(MAX(0,'Debt Payoff'!$D$24-SUM(Q133:X133)-SUMPRODUCT((O133:P133&lt;$Y$9:$Z$9)*O133:P133+(O133:P133&gt;=$Y$9:$Z$9)*$Y$9:$Z$9)),O133-MIN($Y$9,O133)))</f>
        <v>0</v>
      </c>
      <c r="Z133" s="33">
        <f>IF($B133="","",MIN($Z$9,P133)+MIN(MAX(0,'Debt Payoff'!$D$24-SUM(Q133:Y133)-SUMPRODUCT((P133:P133&lt;$Z$9:$Z$9)*P133:P133+(P133:P133&gt;=$Z$9:$Z$9)*$Z$9:$Z$9)),P133-MIN($Z$9,P133)))</f>
        <v>0</v>
      </c>
      <c r="AA133" s="33">
        <f>IF($B133="","",ROUND(G133-Q133,2))</f>
        <v>0</v>
      </c>
      <c r="AB133" s="33">
        <f>IF($B133="","",ROUND(H133-R133,2))</f>
        <v>0</v>
      </c>
      <c r="AC133" s="33">
        <f>IF($B133="","",ROUND(I133-S133,2))</f>
        <v>0</v>
      </c>
      <c r="AD133" s="33">
        <f>IF($B133="","",ROUND(J133-T133,2))</f>
        <v>0</v>
      </c>
      <c r="AE133" s="33">
        <f>IF($B133="","",ROUND(K133-U133,2))</f>
        <v>0</v>
      </c>
      <c r="AF133" s="33">
        <f>IF($B133="","",ROUND(L133-V133,2))</f>
        <v>0</v>
      </c>
      <c r="AG133" s="33">
        <f>IF($B133="","",ROUND(M133-W133,2))</f>
        <v>0</v>
      </c>
      <c r="AH133" s="33">
        <f>IF($B133="","",ROUND(N133-X133,2))</f>
        <v>0</v>
      </c>
      <c r="AI133" s="33">
        <f>IF($B133="","",ROUND(O133-Y133,2))</f>
        <v>0</v>
      </c>
      <c r="AJ133" s="33">
        <f>IF($B133="","",ROUND(P133-Z133,2))</f>
        <v>0</v>
      </c>
    </row>
    <row r="134" spans="2:36">
      <c r="B134" s="15">
        <f>IF(B133="","",IF(F133&gt;0.005,B133+1,""))</f>
        <v>0</v>
      </c>
      <c r="C134" s="46">
        <f>IF($B134="","",EDATE('Debt Payoff'!$D$23,$B134-1))</f>
        <v>0</v>
      </c>
      <c r="D134" s="47">
        <f>IF($B134="","",SUM(Q134:Z134))</f>
        <v>0</v>
      </c>
      <c r="E134" s="48">
        <f>IF($B134="","",SUM(G134:P134)-F133)</f>
        <v>0</v>
      </c>
      <c r="F134" s="47">
        <f>IF($B134="","",SUM(AA134:AJ134))</f>
        <v>0</v>
      </c>
      <c r="G134" s="48">
        <f>IF($B134="","",ROUND(N(AA133)*(1+$Q$8/12),2))</f>
        <v>0</v>
      </c>
      <c r="H134" s="48">
        <f>IF($B134="","",ROUND(N(AB133)*(1+$R$8/12),2))</f>
        <v>0</v>
      </c>
      <c r="I134" s="48">
        <f>IF($B134="","",ROUND(N(AC133)*(1+$S$8/12),2))</f>
        <v>0</v>
      </c>
      <c r="J134" s="48">
        <f>IF($B134="","",ROUND(N(AD133)*(1+$T$8/12),2))</f>
        <v>0</v>
      </c>
      <c r="K134" s="48">
        <f>IF($B134="","",ROUND(N(AE133)*(1+$U$8/12),2))</f>
        <v>0</v>
      </c>
      <c r="L134" s="48">
        <f>IF($B134="","",ROUND(N(AF133)*(1+$V$8/12),2))</f>
        <v>0</v>
      </c>
      <c r="M134" s="48">
        <f>IF($B134="","",ROUND(N(AG133)*(1+$W$8/12),2))</f>
        <v>0</v>
      </c>
      <c r="N134" s="48">
        <f>IF($B134="","",ROUND(N(AH133)*(1+$X$8/12),2))</f>
        <v>0</v>
      </c>
      <c r="O134" s="48">
        <f>IF($B134="","",ROUND(N(AI133)*(1+$Y$8/12),2))</f>
        <v>0</v>
      </c>
      <c r="P134" s="48">
        <f>IF($B134="","",ROUND(N(AJ133)*(1+$Z$8/12),2))</f>
        <v>0</v>
      </c>
      <c r="Q134" s="33">
        <f>IF($B134="","",MIN($Q$9,G134)+MIN(MAX(0,'Debt Payoff'!$D$24-0-SUMPRODUCT((G134:P134&lt;$Q$9:$Z$9)*G134:P134+(G134:P134&gt;=$Q$9:$Z$9)*$Q$9:$Z$9)),G134-MIN($Q$9,G134)))</f>
        <v>0</v>
      </c>
      <c r="R134" s="33">
        <f>IF($B134="","",MIN($R$9,H134)+MIN(MAX(0,'Debt Payoff'!$D$24-SUM(Q134:Q134)-SUMPRODUCT((H134:P134&lt;$R$9:$Z$9)*H134:P134+(H134:P134&gt;=$R$9:$Z$9)*$R$9:$Z$9)),H134-MIN($R$9,H134)))</f>
        <v>0</v>
      </c>
      <c r="S134" s="33">
        <f>IF($B134="","",MIN($S$9,I134)+MIN(MAX(0,'Debt Payoff'!$D$24-SUM(Q134:R134)-SUMPRODUCT((I134:P134&lt;$S$9:$Z$9)*I134:P134+(I134:P134&gt;=$S$9:$Z$9)*$S$9:$Z$9)),I134-MIN($S$9,I134)))</f>
        <v>0</v>
      </c>
      <c r="T134" s="33">
        <f>IF($B134="","",MIN($T$9,J134)+MIN(MAX(0,'Debt Payoff'!$D$24-SUM(Q134:S134)-SUMPRODUCT((J134:P134&lt;$T$9:$Z$9)*J134:P134+(J134:P134&gt;=$T$9:$Z$9)*$T$9:$Z$9)),J134-MIN($T$9,J134)))</f>
        <v>0</v>
      </c>
      <c r="U134" s="33">
        <f>IF($B134="","",MIN($U$9,K134)+MIN(MAX(0,'Debt Payoff'!$D$24-SUM(Q134:T134)-SUMPRODUCT((K134:P134&lt;$U$9:$Z$9)*K134:P134+(K134:P134&gt;=$U$9:$Z$9)*$U$9:$Z$9)),K134-MIN($U$9,K134)))</f>
        <v>0</v>
      </c>
      <c r="V134" s="33">
        <f>IF($B134="","",MIN($V$9,L134)+MIN(MAX(0,'Debt Payoff'!$D$24-SUM(Q134:U134)-SUMPRODUCT((L134:P134&lt;$V$9:$Z$9)*L134:P134+(L134:P134&gt;=$V$9:$Z$9)*$V$9:$Z$9)),L134-MIN($V$9,L134)))</f>
        <v>0</v>
      </c>
      <c r="W134" s="33">
        <f>IF($B134="","",MIN($W$9,M134)+MIN(MAX(0,'Debt Payoff'!$D$24-SUM(Q134:V134)-SUMPRODUCT((M134:P134&lt;$W$9:$Z$9)*M134:P134+(M134:P134&gt;=$W$9:$Z$9)*$W$9:$Z$9)),M134-MIN($W$9,M134)))</f>
        <v>0</v>
      </c>
      <c r="X134" s="33">
        <f>IF($B134="","",MIN($X$9,N134)+MIN(MAX(0,'Debt Payoff'!$D$24-SUM(Q134:W134)-SUMPRODUCT((N134:P134&lt;$X$9:$Z$9)*N134:P134+(N134:P134&gt;=$X$9:$Z$9)*$X$9:$Z$9)),N134-MIN($X$9,N134)))</f>
        <v>0</v>
      </c>
      <c r="Y134" s="33">
        <f>IF($B134="","",MIN($Y$9,O134)+MIN(MAX(0,'Debt Payoff'!$D$24-SUM(Q134:X134)-SUMPRODUCT((O134:P134&lt;$Y$9:$Z$9)*O134:P134+(O134:P134&gt;=$Y$9:$Z$9)*$Y$9:$Z$9)),O134-MIN($Y$9,O134)))</f>
        <v>0</v>
      </c>
      <c r="Z134" s="33">
        <f>IF($B134="","",MIN($Z$9,P134)+MIN(MAX(0,'Debt Payoff'!$D$24-SUM(Q134:Y134)-SUMPRODUCT((P134:P134&lt;$Z$9:$Z$9)*P134:P134+(P134:P134&gt;=$Z$9:$Z$9)*$Z$9:$Z$9)),P134-MIN($Z$9,P134)))</f>
        <v>0</v>
      </c>
      <c r="AA134" s="33">
        <f>IF($B134="","",ROUND(G134-Q134,2))</f>
        <v>0</v>
      </c>
      <c r="AB134" s="33">
        <f>IF($B134="","",ROUND(H134-R134,2))</f>
        <v>0</v>
      </c>
      <c r="AC134" s="33">
        <f>IF($B134="","",ROUND(I134-S134,2))</f>
        <v>0</v>
      </c>
      <c r="AD134" s="33">
        <f>IF($B134="","",ROUND(J134-T134,2))</f>
        <v>0</v>
      </c>
      <c r="AE134" s="33">
        <f>IF($B134="","",ROUND(K134-U134,2))</f>
        <v>0</v>
      </c>
      <c r="AF134" s="33">
        <f>IF($B134="","",ROUND(L134-V134,2))</f>
        <v>0</v>
      </c>
      <c r="AG134" s="33">
        <f>IF($B134="","",ROUND(M134-W134,2))</f>
        <v>0</v>
      </c>
      <c r="AH134" s="33">
        <f>IF($B134="","",ROUND(N134-X134,2))</f>
        <v>0</v>
      </c>
      <c r="AI134" s="33">
        <f>IF($B134="","",ROUND(O134-Y134,2))</f>
        <v>0</v>
      </c>
      <c r="AJ134" s="33">
        <f>IF($B134="","",ROUND(P134-Z134,2))</f>
        <v>0</v>
      </c>
    </row>
    <row r="135" spans="2:36">
      <c r="B135" s="15">
        <f>IF(B134="","",IF(F134&gt;0.005,B134+1,""))</f>
        <v>0</v>
      </c>
      <c r="C135" s="46">
        <f>IF($B135="","",EDATE('Debt Payoff'!$D$23,$B135-1))</f>
        <v>0</v>
      </c>
      <c r="D135" s="47">
        <f>IF($B135="","",SUM(Q135:Z135))</f>
        <v>0</v>
      </c>
      <c r="E135" s="48">
        <f>IF($B135="","",SUM(G135:P135)-F134)</f>
        <v>0</v>
      </c>
      <c r="F135" s="47">
        <f>IF($B135="","",SUM(AA135:AJ135))</f>
        <v>0</v>
      </c>
      <c r="G135" s="48">
        <f>IF($B135="","",ROUND(N(AA134)*(1+$Q$8/12),2))</f>
        <v>0</v>
      </c>
      <c r="H135" s="48">
        <f>IF($B135="","",ROUND(N(AB134)*(1+$R$8/12),2))</f>
        <v>0</v>
      </c>
      <c r="I135" s="48">
        <f>IF($B135="","",ROUND(N(AC134)*(1+$S$8/12),2))</f>
        <v>0</v>
      </c>
      <c r="J135" s="48">
        <f>IF($B135="","",ROUND(N(AD134)*(1+$T$8/12),2))</f>
        <v>0</v>
      </c>
      <c r="K135" s="48">
        <f>IF($B135="","",ROUND(N(AE134)*(1+$U$8/12),2))</f>
        <v>0</v>
      </c>
      <c r="L135" s="48">
        <f>IF($B135="","",ROUND(N(AF134)*(1+$V$8/12),2))</f>
        <v>0</v>
      </c>
      <c r="M135" s="48">
        <f>IF($B135="","",ROUND(N(AG134)*(1+$W$8/12),2))</f>
        <v>0</v>
      </c>
      <c r="N135" s="48">
        <f>IF($B135="","",ROUND(N(AH134)*(1+$X$8/12),2))</f>
        <v>0</v>
      </c>
      <c r="O135" s="48">
        <f>IF($B135="","",ROUND(N(AI134)*(1+$Y$8/12),2))</f>
        <v>0</v>
      </c>
      <c r="P135" s="48">
        <f>IF($B135="","",ROUND(N(AJ134)*(1+$Z$8/12),2))</f>
        <v>0</v>
      </c>
      <c r="Q135" s="33">
        <f>IF($B135="","",MIN($Q$9,G135)+MIN(MAX(0,'Debt Payoff'!$D$24-0-SUMPRODUCT((G135:P135&lt;$Q$9:$Z$9)*G135:P135+(G135:P135&gt;=$Q$9:$Z$9)*$Q$9:$Z$9)),G135-MIN($Q$9,G135)))</f>
        <v>0</v>
      </c>
      <c r="R135" s="33">
        <f>IF($B135="","",MIN($R$9,H135)+MIN(MAX(0,'Debt Payoff'!$D$24-SUM(Q135:Q135)-SUMPRODUCT((H135:P135&lt;$R$9:$Z$9)*H135:P135+(H135:P135&gt;=$R$9:$Z$9)*$R$9:$Z$9)),H135-MIN($R$9,H135)))</f>
        <v>0</v>
      </c>
      <c r="S135" s="33">
        <f>IF($B135="","",MIN($S$9,I135)+MIN(MAX(0,'Debt Payoff'!$D$24-SUM(Q135:R135)-SUMPRODUCT((I135:P135&lt;$S$9:$Z$9)*I135:P135+(I135:P135&gt;=$S$9:$Z$9)*$S$9:$Z$9)),I135-MIN($S$9,I135)))</f>
        <v>0</v>
      </c>
      <c r="T135" s="33">
        <f>IF($B135="","",MIN($T$9,J135)+MIN(MAX(0,'Debt Payoff'!$D$24-SUM(Q135:S135)-SUMPRODUCT((J135:P135&lt;$T$9:$Z$9)*J135:P135+(J135:P135&gt;=$T$9:$Z$9)*$T$9:$Z$9)),J135-MIN($T$9,J135)))</f>
        <v>0</v>
      </c>
      <c r="U135" s="33">
        <f>IF($B135="","",MIN($U$9,K135)+MIN(MAX(0,'Debt Payoff'!$D$24-SUM(Q135:T135)-SUMPRODUCT((K135:P135&lt;$U$9:$Z$9)*K135:P135+(K135:P135&gt;=$U$9:$Z$9)*$U$9:$Z$9)),K135-MIN($U$9,K135)))</f>
        <v>0</v>
      </c>
      <c r="V135" s="33">
        <f>IF($B135="","",MIN($V$9,L135)+MIN(MAX(0,'Debt Payoff'!$D$24-SUM(Q135:U135)-SUMPRODUCT((L135:P135&lt;$V$9:$Z$9)*L135:P135+(L135:P135&gt;=$V$9:$Z$9)*$V$9:$Z$9)),L135-MIN($V$9,L135)))</f>
        <v>0</v>
      </c>
      <c r="W135" s="33">
        <f>IF($B135="","",MIN($W$9,M135)+MIN(MAX(0,'Debt Payoff'!$D$24-SUM(Q135:V135)-SUMPRODUCT((M135:P135&lt;$W$9:$Z$9)*M135:P135+(M135:P135&gt;=$W$9:$Z$9)*$W$9:$Z$9)),M135-MIN($W$9,M135)))</f>
        <v>0</v>
      </c>
      <c r="X135" s="33">
        <f>IF($B135="","",MIN($X$9,N135)+MIN(MAX(0,'Debt Payoff'!$D$24-SUM(Q135:W135)-SUMPRODUCT((N135:P135&lt;$X$9:$Z$9)*N135:P135+(N135:P135&gt;=$X$9:$Z$9)*$X$9:$Z$9)),N135-MIN($X$9,N135)))</f>
        <v>0</v>
      </c>
      <c r="Y135" s="33">
        <f>IF($B135="","",MIN($Y$9,O135)+MIN(MAX(0,'Debt Payoff'!$D$24-SUM(Q135:X135)-SUMPRODUCT((O135:P135&lt;$Y$9:$Z$9)*O135:P135+(O135:P135&gt;=$Y$9:$Z$9)*$Y$9:$Z$9)),O135-MIN($Y$9,O135)))</f>
        <v>0</v>
      </c>
      <c r="Z135" s="33">
        <f>IF($B135="","",MIN($Z$9,P135)+MIN(MAX(0,'Debt Payoff'!$D$24-SUM(Q135:Y135)-SUMPRODUCT((P135:P135&lt;$Z$9:$Z$9)*P135:P135+(P135:P135&gt;=$Z$9:$Z$9)*$Z$9:$Z$9)),P135-MIN($Z$9,P135)))</f>
        <v>0</v>
      </c>
      <c r="AA135" s="33">
        <f>IF($B135="","",ROUND(G135-Q135,2))</f>
        <v>0</v>
      </c>
      <c r="AB135" s="33">
        <f>IF($B135="","",ROUND(H135-R135,2))</f>
        <v>0</v>
      </c>
      <c r="AC135" s="33">
        <f>IF($B135="","",ROUND(I135-S135,2))</f>
        <v>0</v>
      </c>
      <c r="AD135" s="33">
        <f>IF($B135="","",ROUND(J135-T135,2))</f>
        <v>0</v>
      </c>
      <c r="AE135" s="33">
        <f>IF($B135="","",ROUND(K135-U135,2))</f>
        <v>0</v>
      </c>
      <c r="AF135" s="33">
        <f>IF($B135="","",ROUND(L135-V135,2))</f>
        <v>0</v>
      </c>
      <c r="AG135" s="33">
        <f>IF($B135="","",ROUND(M135-W135,2))</f>
        <v>0</v>
      </c>
      <c r="AH135" s="33">
        <f>IF($B135="","",ROUND(N135-X135,2))</f>
        <v>0</v>
      </c>
      <c r="AI135" s="33">
        <f>IF($B135="","",ROUND(O135-Y135,2))</f>
        <v>0</v>
      </c>
      <c r="AJ135" s="33">
        <f>IF($B135="","",ROUND(P135-Z135,2))</f>
        <v>0</v>
      </c>
    </row>
    <row r="136" spans="2:36">
      <c r="B136" s="15">
        <f>IF(B135="","",IF(F135&gt;0.005,B135+1,""))</f>
        <v>0</v>
      </c>
      <c r="C136" s="46">
        <f>IF($B136="","",EDATE('Debt Payoff'!$D$23,$B136-1))</f>
        <v>0</v>
      </c>
      <c r="D136" s="47">
        <f>IF($B136="","",SUM(Q136:Z136))</f>
        <v>0</v>
      </c>
      <c r="E136" s="48">
        <f>IF($B136="","",SUM(G136:P136)-F135)</f>
        <v>0</v>
      </c>
      <c r="F136" s="47">
        <f>IF($B136="","",SUM(AA136:AJ136))</f>
        <v>0</v>
      </c>
      <c r="G136" s="48">
        <f>IF($B136="","",ROUND(N(AA135)*(1+$Q$8/12),2))</f>
        <v>0</v>
      </c>
      <c r="H136" s="48">
        <f>IF($B136="","",ROUND(N(AB135)*(1+$R$8/12),2))</f>
        <v>0</v>
      </c>
      <c r="I136" s="48">
        <f>IF($B136="","",ROUND(N(AC135)*(1+$S$8/12),2))</f>
        <v>0</v>
      </c>
      <c r="J136" s="48">
        <f>IF($B136="","",ROUND(N(AD135)*(1+$T$8/12),2))</f>
        <v>0</v>
      </c>
      <c r="K136" s="48">
        <f>IF($B136="","",ROUND(N(AE135)*(1+$U$8/12),2))</f>
        <v>0</v>
      </c>
      <c r="L136" s="48">
        <f>IF($B136="","",ROUND(N(AF135)*(1+$V$8/12),2))</f>
        <v>0</v>
      </c>
      <c r="M136" s="48">
        <f>IF($B136="","",ROUND(N(AG135)*(1+$W$8/12),2))</f>
        <v>0</v>
      </c>
      <c r="N136" s="48">
        <f>IF($B136="","",ROUND(N(AH135)*(1+$X$8/12),2))</f>
        <v>0</v>
      </c>
      <c r="O136" s="48">
        <f>IF($B136="","",ROUND(N(AI135)*(1+$Y$8/12),2))</f>
        <v>0</v>
      </c>
      <c r="P136" s="48">
        <f>IF($B136="","",ROUND(N(AJ135)*(1+$Z$8/12),2))</f>
        <v>0</v>
      </c>
      <c r="Q136" s="33">
        <f>IF($B136="","",MIN($Q$9,G136)+MIN(MAX(0,'Debt Payoff'!$D$24-0-SUMPRODUCT((G136:P136&lt;$Q$9:$Z$9)*G136:P136+(G136:P136&gt;=$Q$9:$Z$9)*$Q$9:$Z$9)),G136-MIN($Q$9,G136)))</f>
        <v>0</v>
      </c>
      <c r="R136" s="33">
        <f>IF($B136="","",MIN($R$9,H136)+MIN(MAX(0,'Debt Payoff'!$D$24-SUM(Q136:Q136)-SUMPRODUCT((H136:P136&lt;$R$9:$Z$9)*H136:P136+(H136:P136&gt;=$R$9:$Z$9)*$R$9:$Z$9)),H136-MIN($R$9,H136)))</f>
        <v>0</v>
      </c>
      <c r="S136" s="33">
        <f>IF($B136="","",MIN($S$9,I136)+MIN(MAX(0,'Debt Payoff'!$D$24-SUM(Q136:R136)-SUMPRODUCT((I136:P136&lt;$S$9:$Z$9)*I136:P136+(I136:P136&gt;=$S$9:$Z$9)*$S$9:$Z$9)),I136-MIN($S$9,I136)))</f>
        <v>0</v>
      </c>
      <c r="T136" s="33">
        <f>IF($B136="","",MIN($T$9,J136)+MIN(MAX(0,'Debt Payoff'!$D$24-SUM(Q136:S136)-SUMPRODUCT((J136:P136&lt;$T$9:$Z$9)*J136:P136+(J136:P136&gt;=$T$9:$Z$9)*$T$9:$Z$9)),J136-MIN($T$9,J136)))</f>
        <v>0</v>
      </c>
      <c r="U136" s="33">
        <f>IF($B136="","",MIN($U$9,K136)+MIN(MAX(0,'Debt Payoff'!$D$24-SUM(Q136:T136)-SUMPRODUCT((K136:P136&lt;$U$9:$Z$9)*K136:P136+(K136:P136&gt;=$U$9:$Z$9)*$U$9:$Z$9)),K136-MIN($U$9,K136)))</f>
        <v>0</v>
      </c>
      <c r="V136" s="33">
        <f>IF($B136="","",MIN($V$9,L136)+MIN(MAX(0,'Debt Payoff'!$D$24-SUM(Q136:U136)-SUMPRODUCT((L136:P136&lt;$V$9:$Z$9)*L136:P136+(L136:P136&gt;=$V$9:$Z$9)*$V$9:$Z$9)),L136-MIN($V$9,L136)))</f>
        <v>0</v>
      </c>
      <c r="W136" s="33">
        <f>IF($B136="","",MIN($W$9,M136)+MIN(MAX(0,'Debt Payoff'!$D$24-SUM(Q136:V136)-SUMPRODUCT((M136:P136&lt;$W$9:$Z$9)*M136:P136+(M136:P136&gt;=$W$9:$Z$9)*$W$9:$Z$9)),M136-MIN($W$9,M136)))</f>
        <v>0</v>
      </c>
      <c r="X136" s="33">
        <f>IF($B136="","",MIN($X$9,N136)+MIN(MAX(0,'Debt Payoff'!$D$24-SUM(Q136:W136)-SUMPRODUCT((N136:P136&lt;$X$9:$Z$9)*N136:P136+(N136:P136&gt;=$X$9:$Z$9)*$X$9:$Z$9)),N136-MIN($X$9,N136)))</f>
        <v>0</v>
      </c>
      <c r="Y136" s="33">
        <f>IF($B136="","",MIN($Y$9,O136)+MIN(MAX(0,'Debt Payoff'!$D$24-SUM(Q136:X136)-SUMPRODUCT((O136:P136&lt;$Y$9:$Z$9)*O136:P136+(O136:P136&gt;=$Y$9:$Z$9)*$Y$9:$Z$9)),O136-MIN($Y$9,O136)))</f>
        <v>0</v>
      </c>
      <c r="Z136" s="33">
        <f>IF($B136="","",MIN($Z$9,P136)+MIN(MAX(0,'Debt Payoff'!$D$24-SUM(Q136:Y136)-SUMPRODUCT((P136:P136&lt;$Z$9:$Z$9)*P136:P136+(P136:P136&gt;=$Z$9:$Z$9)*$Z$9:$Z$9)),P136-MIN($Z$9,P136)))</f>
        <v>0</v>
      </c>
      <c r="AA136" s="33">
        <f>IF($B136="","",ROUND(G136-Q136,2))</f>
        <v>0</v>
      </c>
      <c r="AB136" s="33">
        <f>IF($B136="","",ROUND(H136-R136,2))</f>
        <v>0</v>
      </c>
      <c r="AC136" s="33">
        <f>IF($B136="","",ROUND(I136-S136,2))</f>
        <v>0</v>
      </c>
      <c r="AD136" s="33">
        <f>IF($B136="","",ROUND(J136-T136,2))</f>
        <v>0</v>
      </c>
      <c r="AE136" s="33">
        <f>IF($B136="","",ROUND(K136-U136,2))</f>
        <v>0</v>
      </c>
      <c r="AF136" s="33">
        <f>IF($B136="","",ROUND(L136-V136,2))</f>
        <v>0</v>
      </c>
      <c r="AG136" s="33">
        <f>IF($B136="","",ROUND(M136-W136,2))</f>
        <v>0</v>
      </c>
      <c r="AH136" s="33">
        <f>IF($B136="","",ROUND(N136-X136,2))</f>
        <v>0</v>
      </c>
      <c r="AI136" s="33">
        <f>IF($B136="","",ROUND(O136-Y136,2))</f>
        <v>0</v>
      </c>
      <c r="AJ136" s="33">
        <f>IF($B136="","",ROUND(P136-Z136,2))</f>
        <v>0</v>
      </c>
    </row>
    <row r="137" spans="2:36">
      <c r="B137" s="15">
        <f>IF(B136="","",IF(F136&gt;0.005,B136+1,""))</f>
        <v>0</v>
      </c>
      <c r="C137" s="46">
        <f>IF($B137="","",EDATE('Debt Payoff'!$D$23,$B137-1))</f>
        <v>0</v>
      </c>
      <c r="D137" s="47">
        <f>IF($B137="","",SUM(Q137:Z137))</f>
        <v>0</v>
      </c>
      <c r="E137" s="48">
        <f>IF($B137="","",SUM(G137:P137)-F136)</f>
        <v>0</v>
      </c>
      <c r="F137" s="47">
        <f>IF($B137="","",SUM(AA137:AJ137))</f>
        <v>0</v>
      </c>
      <c r="G137" s="48">
        <f>IF($B137="","",ROUND(N(AA136)*(1+$Q$8/12),2))</f>
        <v>0</v>
      </c>
      <c r="H137" s="48">
        <f>IF($B137="","",ROUND(N(AB136)*(1+$R$8/12),2))</f>
        <v>0</v>
      </c>
      <c r="I137" s="48">
        <f>IF($B137="","",ROUND(N(AC136)*(1+$S$8/12),2))</f>
        <v>0</v>
      </c>
      <c r="J137" s="48">
        <f>IF($B137="","",ROUND(N(AD136)*(1+$T$8/12),2))</f>
        <v>0</v>
      </c>
      <c r="K137" s="48">
        <f>IF($B137="","",ROUND(N(AE136)*(1+$U$8/12),2))</f>
        <v>0</v>
      </c>
      <c r="L137" s="48">
        <f>IF($B137="","",ROUND(N(AF136)*(1+$V$8/12),2))</f>
        <v>0</v>
      </c>
      <c r="M137" s="48">
        <f>IF($B137="","",ROUND(N(AG136)*(1+$W$8/12),2))</f>
        <v>0</v>
      </c>
      <c r="N137" s="48">
        <f>IF($B137="","",ROUND(N(AH136)*(1+$X$8/12),2))</f>
        <v>0</v>
      </c>
      <c r="O137" s="48">
        <f>IF($B137="","",ROUND(N(AI136)*(1+$Y$8/12),2))</f>
        <v>0</v>
      </c>
      <c r="P137" s="48">
        <f>IF($B137="","",ROUND(N(AJ136)*(1+$Z$8/12),2))</f>
        <v>0</v>
      </c>
      <c r="Q137" s="33">
        <f>IF($B137="","",MIN($Q$9,G137)+MIN(MAX(0,'Debt Payoff'!$D$24-0-SUMPRODUCT((G137:P137&lt;$Q$9:$Z$9)*G137:P137+(G137:P137&gt;=$Q$9:$Z$9)*$Q$9:$Z$9)),G137-MIN($Q$9,G137)))</f>
        <v>0</v>
      </c>
      <c r="R137" s="33">
        <f>IF($B137="","",MIN($R$9,H137)+MIN(MAX(0,'Debt Payoff'!$D$24-SUM(Q137:Q137)-SUMPRODUCT((H137:P137&lt;$R$9:$Z$9)*H137:P137+(H137:P137&gt;=$R$9:$Z$9)*$R$9:$Z$9)),H137-MIN($R$9,H137)))</f>
        <v>0</v>
      </c>
      <c r="S137" s="33">
        <f>IF($B137="","",MIN($S$9,I137)+MIN(MAX(0,'Debt Payoff'!$D$24-SUM(Q137:R137)-SUMPRODUCT((I137:P137&lt;$S$9:$Z$9)*I137:P137+(I137:P137&gt;=$S$9:$Z$9)*$S$9:$Z$9)),I137-MIN($S$9,I137)))</f>
        <v>0</v>
      </c>
      <c r="T137" s="33">
        <f>IF($B137="","",MIN($T$9,J137)+MIN(MAX(0,'Debt Payoff'!$D$24-SUM(Q137:S137)-SUMPRODUCT((J137:P137&lt;$T$9:$Z$9)*J137:P137+(J137:P137&gt;=$T$9:$Z$9)*$T$9:$Z$9)),J137-MIN($T$9,J137)))</f>
        <v>0</v>
      </c>
      <c r="U137" s="33">
        <f>IF($B137="","",MIN($U$9,K137)+MIN(MAX(0,'Debt Payoff'!$D$24-SUM(Q137:T137)-SUMPRODUCT((K137:P137&lt;$U$9:$Z$9)*K137:P137+(K137:P137&gt;=$U$9:$Z$9)*$U$9:$Z$9)),K137-MIN($U$9,K137)))</f>
        <v>0</v>
      </c>
      <c r="V137" s="33">
        <f>IF($B137="","",MIN($V$9,L137)+MIN(MAX(0,'Debt Payoff'!$D$24-SUM(Q137:U137)-SUMPRODUCT((L137:P137&lt;$V$9:$Z$9)*L137:P137+(L137:P137&gt;=$V$9:$Z$9)*$V$9:$Z$9)),L137-MIN($V$9,L137)))</f>
        <v>0</v>
      </c>
      <c r="W137" s="33">
        <f>IF($B137="","",MIN($W$9,M137)+MIN(MAX(0,'Debt Payoff'!$D$24-SUM(Q137:V137)-SUMPRODUCT((M137:P137&lt;$W$9:$Z$9)*M137:P137+(M137:P137&gt;=$W$9:$Z$9)*$W$9:$Z$9)),M137-MIN($W$9,M137)))</f>
        <v>0</v>
      </c>
      <c r="X137" s="33">
        <f>IF($B137="","",MIN($X$9,N137)+MIN(MAX(0,'Debt Payoff'!$D$24-SUM(Q137:W137)-SUMPRODUCT((N137:P137&lt;$X$9:$Z$9)*N137:P137+(N137:P137&gt;=$X$9:$Z$9)*$X$9:$Z$9)),N137-MIN($X$9,N137)))</f>
        <v>0</v>
      </c>
      <c r="Y137" s="33">
        <f>IF($B137="","",MIN($Y$9,O137)+MIN(MAX(0,'Debt Payoff'!$D$24-SUM(Q137:X137)-SUMPRODUCT((O137:P137&lt;$Y$9:$Z$9)*O137:P137+(O137:P137&gt;=$Y$9:$Z$9)*$Y$9:$Z$9)),O137-MIN($Y$9,O137)))</f>
        <v>0</v>
      </c>
      <c r="Z137" s="33">
        <f>IF($B137="","",MIN($Z$9,P137)+MIN(MAX(0,'Debt Payoff'!$D$24-SUM(Q137:Y137)-SUMPRODUCT((P137:P137&lt;$Z$9:$Z$9)*P137:P137+(P137:P137&gt;=$Z$9:$Z$9)*$Z$9:$Z$9)),P137-MIN($Z$9,P137)))</f>
        <v>0</v>
      </c>
      <c r="AA137" s="33">
        <f>IF($B137="","",ROUND(G137-Q137,2))</f>
        <v>0</v>
      </c>
      <c r="AB137" s="33">
        <f>IF($B137="","",ROUND(H137-R137,2))</f>
        <v>0</v>
      </c>
      <c r="AC137" s="33">
        <f>IF($B137="","",ROUND(I137-S137,2))</f>
        <v>0</v>
      </c>
      <c r="AD137" s="33">
        <f>IF($B137="","",ROUND(J137-T137,2))</f>
        <v>0</v>
      </c>
      <c r="AE137" s="33">
        <f>IF($B137="","",ROUND(K137-U137,2))</f>
        <v>0</v>
      </c>
      <c r="AF137" s="33">
        <f>IF($B137="","",ROUND(L137-V137,2))</f>
        <v>0</v>
      </c>
      <c r="AG137" s="33">
        <f>IF($B137="","",ROUND(M137-W137,2))</f>
        <v>0</v>
      </c>
      <c r="AH137" s="33">
        <f>IF($B137="","",ROUND(N137-X137,2))</f>
        <v>0</v>
      </c>
      <c r="AI137" s="33">
        <f>IF($B137="","",ROUND(O137-Y137,2))</f>
        <v>0</v>
      </c>
      <c r="AJ137" s="33">
        <f>IF($B137="","",ROUND(P137-Z137,2))</f>
        <v>0</v>
      </c>
    </row>
    <row r="138" spans="2:36">
      <c r="B138" s="15">
        <f>IF(B137="","",IF(F137&gt;0.005,B137+1,""))</f>
        <v>0</v>
      </c>
      <c r="C138" s="46">
        <f>IF($B138="","",EDATE('Debt Payoff'!$D$23,$B138-1))</f>
        <v>0</v>
      </c>
      <c r="D138" s="47">
        <f>IF($B138="","",SUM(Q138:Z138))</f>
        <v>0</v>
      </c>
      <c r="E138" s="48">
        <f>IF($B138="","",SUM(G138:P138)-F137)</f>
        <v>0</v>
      </c>
      <c r="F138" s="47">
        <f>IF($B138="","",SUM(AA138:AJ138))</f>
        <v>0</v>
      </c>
      <c r="G138" s="48">
        <f>IF($B138="","",ROUND(N(AA137)*(1+$Q$8/12),2))</f>
        <v>0</v>
      </c>
      <c r="H138" s="48">
        <f>IF($B138="","",ROUND(N(AB137)*(1+$R$8/12),2))</f>
        <v>0</v>
      </c>
      <c r="I138" s="48">
        <f>IF($B138="","",ROUND(N(AC137)*(1+$S$8/12),2))</f>
        <v>0</v>
      </c>
      <c r="J138" s="48">
        <f>IF($B138="","",ROUND(N(AD137)*(1+$T$8/12),2))</f>
        <v>0</v>
      </c>
      <c r="K138" s="48">
        <f>IF($B138="","",ROUND(N(AE137)*(1+$U$8/12),2))</f>
        <v>0</v>
      </c>
      <c r="L138" s="48">
        <f>IF($B138="","",ROUND(N(AF137)*(1+$V$8/12),2))</f>
        <v>0</v>
      </c>
      <c r="M138" s="48">
        <f>IF($B138="","",ROUND(N(AG137)*(1+$W$8/12),2))</f>
        <v>0</v>
      </c>
      <c r="N138" s="48">
        <f>IF($B138="","",ROUND(N(AH137)*(1+$X$8/12),2))</f>
        <v>0</v>
      </c>
      <c r="O138" s="48">
        <f>IF($B138="","",ROUND(N(AI137)*(1+$Y$8/12),2))</f>
        <v>0</v>
      </c>
      <c r="P138" s="48">
        <f>IF($B138="","",ROUND(N(AJ137)*(1+$Z$8/12),2))</f>
        <v>0</v>
      </c>
      <c r="Q138" s="33">
        <f>IF($B138="","",MIN($Q$9,G138)+MIN(MAX(0,'Debt Payoff'!$D$24-0-SUMPRODUCT((G138:P138&lt;$Q$9:$Z$9)*G138:P138+(G138:P138&gt;=$Q$9:$Z$9)*$Q$9:$Z$9)),G138-MIN($Q$9,G138)))</f>
        <v>0</v>
      </c>
      <c r="R138" s="33">
        <f>IF($B138="","",MIN($R$9,H138)+MIN(MAX(0,'Debt Payoff'!$D$24-SUM(Q138:Q138)-SUMPRODUCT((H138:P138&lt;$R$9:$Z$9)*H138:P138+(H138:P138&gt;=$R$9:$Z$9)*$R$9:$Z$9)),H138-MIN($R$9,H138)))</f>
        <v>0</v>
      </c>
      <c r="S138" s="33">
        <f>IF($B138="","",MIN($S$9,I138)+MIN(MAX(0,'Debt Payoff'!$D$24-SUM(Q138:R138)-SUMPRODUCT((I138:P138&lt;$S$9:$Z$9)*I138:P138+(I138:P138&gt;=$S$9:$Z$9)*$S$9:$Z$9)),I138-MIN($S$9,I138)))</f>
        <v>0</v>
      </c>
      <c r="T138" s="33">
        <f>IF($B138="","",MIN($T$9,J138)+MIN(MAX(0,'Debt Payoff'!$D$24-SUM(Q138:S138)-SUMPRODUCT((J138:P138&lt;$T$9:$Z$9)*J138:P138+(J138:P138&gt;=$T$9:$Z$9)*$T$9:$Z$9)),J138-MIN($T$9,J138)))</f>
        <v>0</v>
      </c>
      <c r="U138" s="33">
        <f>IF($B138="","",MIN($U$9,K138)+MIN(MAX(0,'Debt Payoff'!$D$24-SUM(Q138:T138)-SUMPRODUCT((K138:P138&lt;$U$9:$Z$9)*K138:P138+(K138:P138&gt;=$U$9:$Z$9)*$U$9:$Z$9)),K138-MIN($U$9,K138)))</f>
        <v>0</v>
      </c>
      <c r="V138" s="33">
        <f>IF($B138="","",MIN($V$9,L138)+MIN(MAX(0,'Debt Payoff'!$D$24-SUM(Q138:U138)-SUMPRODUCT((L138:P138&lt;$V$9:$Z$9)*L138:P138+(L138:P138&gt;=$V$9:$Z$9)*$V$9:$Z$9)),L138-MIN($V$9,L138)))</f>
        <v>0</v>
      </c>
      <c r="W138" s="33">
        <f>IF($B138="","",MIN($W$9,M138)+MIN(MAX(0,'Debt Payoff'!$D$24-SUM(Q138:V138)-SUMPRODUCT((M138:P138&lt;$W$9:$Z$9)*M138:P138+(M138:P138&gt;=$W$9:$Z$9)*$W$9:$Z$9)),M138-MIN($W$9,M138)))</f>
        <v>0</v>
      </c>
      <c r="X138" s="33">
        <f>IF($B138="","",MIN($X$9,N138)+MIN(MAX(0,'Debt Payoff'!$D$24-SUM(Q138:W138)-SUMPRODUCT((N138:P138&lt;$X$9:$Z$9)*N138:P138+(N138:P138&gt;=$X$9:$Z$9)*$X$9:$Z$9)),N138-MIN($X$9,N138)))</f>
        <v>0</v>
      </c>
      <c r="Y138" s="33">
        <f>IF($B138="","",MIN($Y$9,O138)+MIN(MAX(0,'Debt Payoff'!$D$24-SUM(Q138:X138)-SUMPRODUCT((O138:P138&lt;$Y$9:$Z$9)*O138:P138+(O138:P138&gt;=$Y$9:$Z$9)*$Y$9:$Z$9)),O138-MIN($Y$9,O138)))</f>
        <v>0</v>
      </c>
      <c r="Z138" s="33">
        <f>IF($B138="","",MIN($Z$9,P138)+MIN(MAX(0,'Debt Payoff'!$D$24-SUM(Q138:Y138)-SUMPRODUCT((P138:P138&lt;$Z$9:$Z$9)*P138:P138+(P138:P138&gt;=$Z$9:$Z$9)*$Z$9:$Z$9)),P138-MIN($Z$9,P138)))</f>
        <v>0</v>
      </c>
      <c r="AA138" s="33">
        <f>IF($B138="","",ROUND(G138-Q138,2))</f>
        <v>0</v>
      </c>
      <c r="AB138" s="33">
        <f>IF($B138="","",ROUND(H138-R138,2))</f>
        <v>0</v>
      </c>
      <c r="AC138" s="33">
        <f>IF($B138="","",ROUND(I138-S138,2))</f>
        <v>0</v>
      </c>
      <c r="AD138" s="33">
        <f>IF($B138="","",ROUND(J138-T138,2))</f>
        <v>0</v>
      </c>
      <c r="AE138" s="33">
        <f>IF($B138="","",ROUND(K138-U138,2))</f>
        <v>0</v>
      </c>
      <c r="AF138" s="33">
        <f>IF($B138="","",ROUND(L138-V138,2))</f>
        <v>0</v>
      </c>
      <c r="AG138" s="33">
        <f>IF($B138="","",ROUND(M138-W138,2))</f>
        <v>0</v>
      </c>
      <c r="AH138" s="33">
        <f>IF($B138="","",ROUND(N138-X138,2))</f>
        <v>0</v>
      </c>
      <c r="AI138" s="33">
        <f>IF($B138="","",ROUND(O138-Y138,2))</f>
        <v>0</v>
      </c>
      <c r="AJ138" s="33">
        <f>IF($B138="","",ROUND(P138-Z138,2))</f>
        <v>0</v>
      </c>
    </row>
    <row r="139" spans="2:36">
      <c r="B139" s="15">
        <f>IF(B138="","",IF(F138&gt;0.005,B138+1,""))</f>
        <v>0</v>
      </c>
      <c r="C139" s="46">
        <f>IF($B139="","",EDATE('Debt Payoff'!$D$23,$B139-1))</f>
        <v>0</v>
      </c>
      <c r="D139" s="47">
        <f>IF($B139="","",SUM(Q139:Z139))</f>
        <v>0</v>
      </c>
      <c r="E139" s="48">
        <f>IF($B139="","",SUM(G139:P139)-F138)</f>
        <v>0</v>
      </c>
      <c r="F139" s="47">
        <f>IF($B139="","",SUM(AA139:AJ139))</f>
        <v>0</v>
      </c>
      <c r="G139" s="48">
        <f>IF($B139="","",ROUND(N(AA138)*(1+$Q$8/12),2))</f>
        <v>0</v>
      </c>
      <c r="H139" s="48">
        <f>IF($B139="","",ROUND(N(AB138)*(1+$R$8/12),2))</f>
        <v>0</v>
      </c>
      <c r="I139" s="48">
        <f>IF($B139="","",ROUND(N(AC138)*(1+$S$8/12),2))</f>
        <v>0</v>
      </c>
      <c r="J139" s="48">
        <f>IF($B139="","",ROUND(N(AD138)*(1+$T$8/12),2))</f>
        <v>0</v>
      </c>
      <c r="K139" s="48">
        <f>IF($B139="","",ROUND(N(AE138)*(1+$U$8/12),2))</f>
        <v>0</v>
      </c>
      <c r="L139" s="48">
        <f>IF($B139="","",ROUND(N(AF138)*(1+$V$8/12),2))</f>
        <v>0</v>
      </c>
      <c r="M139" s="48">
        <f>IF($B139="","",ROUND(N(AG138)*(1+$W$8/12),2))</f>
        <v>0</v>
      </c>
      <c r="N139" s="48">
        <f>IF($B139="","",ROUND(N(AH138)*(1+$X$8/12),2))</f>
        <v>0</v>
      </c>
      <c r="O139" s="48">
        <f>IF($B139="","",ROUND(N(AI138)*(1+$Y$8/12),2))</f>
        <v>0</v>
      </c>
      <c r="P139" s="48">
        <f>IF($B139="","",ROUND(N(AJ138)*(1+$Z$8/12),2))</f>
        <v>0</v>
      </c>
      <c r="Q139" s="33">
        <f>IF($B139="","",MIN($Q$9,G139)+MIN(MAX(0,'Debt Payoff'!$D$24-0-SUMPRODUCT((G139:P139&lt;$Q$9:$Z$9)*G139:P139+(G139:P139&gt;=$Q$9:$Z$9)*$Q$9:$Z$9)),G139-MIN($Q$9,G139)))</f>
        <v>0</v>
      </c>
      <c r="R139" s="33">
        <f>IF($B139="","",MIN($R$9,H139)+MIN(MAX(0,'Debt Payoff'!$D$24-SUM(Q139:Q139)-SUMPRODUCT((H139:P139&lt;$R$9:$Z$9)*H139:P139+(H139:P139&gt;=$R$9:$Z$9)*$R$9:$Z$9)),H139-MIN($R$9,H139)))</f>
        <v>0</v>
      </c>
      <c r="S139" s="33">
        <f>IF($B139="","",MIN($S$9,I139)+MIN(MAX(0,'Debt Payoff'!$D$24-SUM(Q139:R139)-SUMPRODUCT((I139:P139&lt;$S$9:$Z$9)*I139:P139+(I139:P139&gt;=$S$9:$Z$9)*$S$9:$Z$9)),I139-MIN($S$9,I139)))</f>
        <v>0</v>
      </c>
      <c r="T139" s="33">
        <f>IF($B139="","",MIN($T$9,J139)+MIN(MAX(0,'Debt Payoff'!$D$24-SUM(Q139:S139)-SUMPRODUCT((J139:P139&lt;$T$9:$Z$9)*J139:P139+(J139:P139&gt;=$T$9:$Z$9)*$T$9:$Z$9)),J139-MIN($T$9,J139)))</f>
        <v>0</v>
      </c>
      <c r="U139" s="33">
        <f>IF($B139="","",MIN($U$9,K139)+MIN(MAX(0,'Debt Payoff'!$D$24-SUM(Q139:T139)-SUMPRODUCT((K139:P139&lt;$U$9:$Z$9)*K139:P139+(K139:P139&gt;=$U$9:$Z$9)*$U$9:$Z$9)),K139-MIN($U$9,K139)))</f>
        <v>0</v>
      </c>
      <c r="V139" s="33">
        <f>IF($B139="","",MIN($V$9,L139)+MIN(MAX(0,'Debt Payoff'!$D$24-SUM(Q139:U139)-SUMPRODUCT((L139:P139&lt;$V$9:$Z$9)*L139:P139+(L139:P139&gt;=$V$9:$Z$9)*$V$9:$Z$9)),L139-MIN($V$9,L139)))</f>
        <v>0</v>
      </c>
      <c r="W139" s="33">
        <f>IF($B139="","",MIN($W$9,M139)+MIN(MAX(0,'Debt Payoff'!$D$24-SUM(Q139:V139)-SUMPRODUCT((M139:P139&lt;$W$9:$Z$9)*M139:P139+(M139:P139&gt;=$W$9:$Z$9)*$W$9:$Z$9)),M139-MIN($W$9,M139)))</f>
        <v>0</v>
      </c>
      <c r="X139" s="33">
        <f>IF($B139="","",MIN($X$9,N139)+MIN(MAX(0,'Debt Payoff'!$D$24-SUM(Q139:W139)-SUMPRODUCT((N139:P139&lt;$X$9:$Z$9)*N139:P139+(N139:P139&gt;=$X$9:$Z$9)*$X$9:$Z$9)),N139-MIN($X$9,N139)))</f>
        <v>0</v>
      </c>
      <c r="Y139" s="33">
        <f>IF($B139="","",MIN($Y$9,O139)+MIN(MAX(0,'Debt Payoff'!$D$24-SUM(Q139:X139)-SUMPRODUCT((O139:P139&lt;$Y$9:$Z$9)*O139:P139+(O139:P139&gt;=$Y$9:$Z$9)*$Y$9:$Z$9)),O139-MIN($Y$9,O139)))</f>
        <v>0</v>
      </c>
      <c r="Z139" s="33">
        <f>IF($B139="","",MIN($Z$9,P139)+MIN(MAX(0,'Debt Payoff'!$D$24-SUM(Q139:Y139)-SUMPRODUCT((P139:P139&lt;$Z$9:$Z$9)*P139:P139+(P139:P139&gt;=$Z$9:$Z$9)*$Z$9:$Z$9)),P139-MIN($Z$9,P139)))</f>
        <v>0</v>
      </c>
      <c r="AA139" s="33">
        <f>IF($B139="","",ROUND(G139-Q139,2))</f>
        <v>0</v>
      </c>
      <c r="AB139" s="33">
        <f>IF($B139="","",ROUND(H139-R139,2))</f>
        <v>0</v>
      </c>
      <c r="AC139" s="33">
        <f>IF($B139="","",ROUND(I139-S139,2))</f>
        <v>0</v>
      </c>
      <c r="AD139" s="33">
        <f>IF($B139="","",ROUND(J139-T139,2))</f>
        <v>0</v>
      </c>
      <c r="AE139" s="33">
        <f>IF($B139="","",ROUND(K139-U139,2))</f>
        <v>0</v>
      </c>
      <c r="AF139" s="33">
        <f>IF($B139="","",ROUND(L139-V139,2))</f>
        <v>0</v>
      </c>
      <c r="AG139" s="33">
        <f>IF($B139="","",ROUND(M139-W139,2))</f>
        <v>0</v>
      </c>
      <c r="AH139" s="33">
        <f>IF($B139="","",ROUND(N139-X139,2))</f>
        <v>0</v>
      </c>
      <c r="AI139" s="33">
        <f>IF($B139="","",ROUND(O139-Y139,2))</f>
        <v>0</v>
      </c>
      <c r="AJ139" s="33">
        <f>IF($B139="","",ROUND(P139-Z139,2))</f>
        <v>0</v>
      </c>
    </row>
    <row r="140" spans="2:36">
      <c r="B140" s="15">
        <f>IF(B139="","",IF(F139&gt;0.005,B139+1,""))</f>
        <v>0</v>
      </c>
      <c r="C140" s="46">
        <f>IF($B140="","",EDATE('Debt Payoff'!$D$23,$B140-1))</f>
        <v>0</v>
      </c>
      <c r="D140" s="47">
        <f>IF($B140="","",SUM(Q140:Z140))</f>
        <v>0</v>
      </c>
      <c r="E140" s="48">
        <f>IF($B140="","",SUM(G140:P140)-F139)</f>
        <v>0</v>
      </c>
      <c r="F140" s="47">
        <f>IF($B140="","",SUM(AA140:AJ140))</f>
        <v>0</v>
      </c>
      <c r="G140" s="48">
        <f>IF($B140="","",ROUND(N(AA139)*(1+$Q$8/12),2))</f>
        <v>0</v>
      </c>
      <c r="H140" s="48">
        <f>IF($B140="","",ROUND(N(AB139)*(1+$R$8/12),2))</f>
        <v>0</v>
      </c>
      <c r="I140" s="48">
        <f>IF($B140="","",ROUND(N(AC139)*(1+$S$8/12),2))</f>
        <v>0</v>
      </c>
      <c r="J140" s="48">
        <f>IF($B140="","",ROUND(N(AD139)*(1+$T$8/12),2))</f>
        <v>0</v>
      </c>
      <c r="K140" s="48">
        <f>IF($B140="","",ROUND(N(AE139)*(1+$U$8/12),2))</f>
        <v>0</v>
      </c>
      <c r="L140" s="48">
        <f>IF($B140="","",ROUND(N(AF139)*(1+$V$8/12),2))</f>
        <v>0</v>
      </c>
      <c r="M140" s="48">
        <f>IF($B140="","",ROUND(N(AG139)*(1+$W$8/12),2))</f>
        <v>0</v>
      </c>
      <c r="N140" s="48">
        <f>IF($B140="","",ROUND(N(AH139)*(1+$X$8/12),2))</f>
        <v>0</v>
      </c>
      <c r="O140" s="48">
        <f>IF($B140="","",ROUND(N(AI139)*(1+$Y$8/12),2))</f>
        <v>0</v>
      </c>
      <c r="P140" s="48">
        <f>IF($B140="","",ROUND(N(AJ139)*(1+$Z$8/12),2))</f>
        <v>0</v>
      </c>
      <c r="Q140" s="33">
        <f>IF($B140="","",MIN($Q$9,G140)+MIN(MAX(0,'Debt Payoff'!$D$24-0-SUMPRODUCT((G140:P140&lt;$Q$9:$Z$9)*G140:P140+(G140:P140&gt;=$Q$9:$Z$9)*$Q$9:$Z$9)),G140-MIN($Q$9,G140)))</f>
        <v>0</v>
      </c>
      <c r="R140" s="33">
        <f>IF($B140="","",MIN($R$9,H140)+MIN(MAX(0,'Debt Payoff'!$D$24-SUM(Q140:Q140)-SUMPRODUCT((H140:P140&lt;$R$9:$Z$9)*H140:P140+(H140:P140&gt;=$R$9:$Z$9)*$R$9:$Z$9)),H140-MIN($R$9,H140)))</f>
        <v>0</v>
      </c>
      <c r="S140" s="33">
        <f>IF($B140="","",MIN($S$9,I140)+MIN(MAX(0,'Debt Payoff'!$D$24-SUM(Q140:R140)-SUMPRODUCT((I140:P140&lt;$S$9:$Z$9)*I140:P140+(I140:P140&gt;=$S$9:$Z$9)*$S$9:$Z$9)),I140-MIN($S$9,I140)))</f>
        <v>0</v>
      </c>
      <c r="T140" s="33">
        <f>IF($B140="","",MIN($T$9,J140)+MIN(MAX(0,'Debt Payoff'!$D$24-SUM(Q140:S140)-SUMPRODUCT((J140:P140&lt;$T$9:$Z$9)*J140:P140+(J140:P140&gt;=$T$9:$Z$9)*$T$9:$Z$9)),J140-MIN($T$9,J140)))</f>
        <v>0</v>
      </c>
      <c r="U140" s="33">
        <f>IF($B140="","",MIN($U$9,K140)+MIN(MAX(0,'Debt Payoff'!$D$24-SUM(Q140:T140)-SUMPRODUCT((K140:P140&lt;$U$9:$Z$9)*K140:P140+(K140:P140&gt;=$U$9:$Z$9)*$U$9:$Z$9)),K140-MIN($U$9,K140)))</f>
        <v>0</v>
      </c>
      <c r="V140" s="33">
        <f>IF($B140="","",MIN($V$9,L140)+MIN(MAX(0,'Debt Payoff'!$D$24-SUM(Q140:U140)-SUMPRODUCT((L140:P140&lt;$V$9:$Z$9)*L140:P140+(L140:P140&gt;=$V$9:$Z$9)*$V$9:$Z$9)),L140-MIN($V$9,L140)))</f>
        <v>0</v>
      </c>
      <c r="W140" s="33">
        <f>IF($B140="","",MIN($W$9,M140)+MIN(MAX(0,'Debt Payoff'!$D$24-SUM(Q140:V140)-SUMPRODUCT((M140:P140&lt;$W$9:$Z$9)*M140:P140+(M140:P140&gt;=$W$9:$Z$9)*$W$9:$Z$9)),M140-MIN($W$9,M140)))</f>
        <v>0</v>
      </c>
      <c r="X140" s="33">
        <f>IF($B140="","",MIN($X$9,N140)+MIN(MAX(0,'Debt Payoff'!$D$24-SUM(Q140:W140)-SUMPRODUCT((N140:P140&lt;$X$9:$Z$9)*N140:P140+(N140:P140&gt;=$X$9:$Z$9)*$X$9:$Z$9)),N140-MIN($X$9,N140)))</f>
        <v>0</v>
      </c>
      <c r="Y140" s="33">
        <f>IF($B140="","",MIN($Y$9,O140)+MIN(MAX(0,'Debt Payoff'!$D$24-SUM(Q140:X140)-SUMPRODUCT((O140:P140&lt;$Y$9:$Z$9)*O140:P140+(O140:P140&gt;=$Y$9:$Z$9)*$Y$9:$Z$9)),O140-MIN($Y$9,O140)))</f>
        <v>0</v>
      </c>
      <c r="Z140" s="33">
        <f>IF($B140="","",MIN($Z$9,P140)+MIN(MAX(0,'Debt Payoff'!$D$24-SUM(Q140:Y140)-SUMPRODUCT((P140:P140&lt;$Z$9:$Z$9)*P140:P140+(P140:P140&gt;=$Z$9:$Z$9)*$Z$9:$Z$9)),P140-MIN($Z$9,P140)))</f>
        <v>0</v>
      </c>
      <c r="AA140" s="33">
        <f>IF($B140="","",ROUND(G140-Q140,2))</f>
        <v>0</v>
      </c>
      <c r="AB140" s="33">
        <f>IF($B140="","",ROUND(H140-R140,2))</f>
        <v>0</v>
      </c>
      <c r="AC140" s="33">
        <f>IF($B140="","",ROUND(I140-S140,2))</f>
        <v>0</v>
      </c>
      <c r="AD140" s="33">
        <f>IF($B140="","",ROUND(J140-T140,2))</f>
        <v>0</v>
      </c>
      <c r="AE140" s="33">
        <f>IF($B140="","",ROUND(K140-U140,2))</f>
        <v>0</v>
      </c>
      <c r="AF140" s="33">
        <f>IF($B140="","",ROUND(L140-V140,2))</f>
        <v>0</v>
      </c>
      <c r="AG140" s="33">
        <f>IF($B140="","",ROUND(M140-W140,2))</f>
        <v>0</v>
      </c>
      <c r="AH140" s="33">
        <f>IF($B140="","",ROUND(N140-X140,2))</f>
        <v>0</v>
      </c>
      <c r="AI140" s="33">
        <f>IF($B140="","",ROUND(O140-Y140,2))</f>
        <v>0</v>
      </c>
      <c r="AJ140" s="33">
        <f>IF($B140="","",ROUND(P140-Z140,2))</f>
        <v>0</v>
      </c>
    </row>
    <row r="141" spans="2:36">
      <c r="B141" s="15">
        <f>IF(B140="","",IF(F140&gt;0.005,B140+1,""))</f>
        <v>0</v>
      </c>
      <c r="C141" s="46">
        <f>IF($B141="","",EDATE('Debt Payoff'!$D$23,$B141-1))</f>
        <v>0</v>
      </c>
      <c r="D141" s="47">
        <f>IF($B141="","",SUM(Q141:Z141))</f>
        <v>0</v>
      </c>
      <c r="E141" s="48">
        <f>IF($B141="","",SUM(G141:P141)-F140)</f>
        <v>0</v>
      </c>
      <c r="F141" s="47">
        <f>IF($B141="","",SUM(AA141:AJ141))</f>
        <v>0</v>
      </c>
      <c r="G141" s="48">
        <f>IF($B141="","",ROUND(N(AA140)*(1+$Q$8/12),2))</f>
        <v>0</v>
      </c>
      <c r="H141" s="48">
        <f>IF($B141="","",ROUND(N(AB140)*(1+$R$8/12),2))</f>
        <v>0</v>
      </c>
      <c r="I141" s="48">
        <f>IF($B141="","",ROUND(N(AC140)*(1+$S$8/12),2))</f>
        <v>0</v>
      </c>
      <c r="J141" s="48">
        <f>IF($B141="","",ROUND(N(AD140)*(1+$T$8/12),2))</f>
        <v>0</v>
      </c>
      <c r="K141" s="48">
        <f>IF($B141="","",ROUND(N(AE140)*(1+$U$8/12),2))</f>
        <v>0</v>
      </c>
      <c r="L141" s="48">
        <f>IF($B141="","",ROUND(N(AF140)*(1+$V$8/12),2))</f>
        <v>0</v>
      </c>
      <c r="M141" s="48">
        <f>IF($B141="","",ROUND(N(AG140)*(1+$W$8/12),2))</f>
        <v>0</v>
      </c>
      <c r="N141" s="48">
        <f>IF($B141="","",ROUND(N(AH140)*(1+$X$8/12),2))</f>
        <v>0</v>
      </c>
      <c r="O141" s="48">
        <f>IF($B141="","",ROUND(N(AI140)*(1+$Y$8/12),2))</f>
        <v>0</v>
      </c>
      <c r="P141" s="48">
        <f>IF($B141="","",ROUND(N(AJ140)*(1+$Z$8/12),2))</f>
        <v>0</v>
      </c>
      <c r="Q141" s="33">
        <f>IF($B141="","",MIN($Q$9,G141)+MIN(MAX(0,'Debt Payoff'!$D$24-0-SUMPRODUCT((G141:P141&lt;$Q$9:$Z$9)*G141:P141+(G141:P141&gt;=$Q$9:$Z$9)*$Q$9:$Z$9)),G141-MIN($Q$9,G141)))</f>
        <v>0</v>
      </c>
      <c r="R141" s="33">
        <f>IF($B141="","",MIN($R$9,H141)+MIN(MAX(0,'Debt Payoff'!$D$24-SUM(Q141:Q141)-SUMPRODUCT((H141:P141&lt;$R$9:$Z$9)*H141:P141+(H141:P141&gt;=$R$9:$Z$9)*$R$9:$Z$9)),H141-MIN($R$9,H141)))</f>
        <v>0</v>
      </c>
      <c r="S141" s="33">
        <f>IF($B141="","",MIN($S$9,I141)+MIN(MAX(0,'Debt Payoff'!$D$24-SUM(Q141:R141)-SUMPRODUCT((I141:P141&lt;$S$9:$Z$9)*I141:P141+(I141:P141&gt;=$S$9:$Z$9)*$S$9:$Z$9)),I141-MIN($S$9,I141)))</f>
        <v>0</v>
      </c>
      <c r="T141" s="33">
        <f>IF($B141="","",MIN($T$9,J141)+MIN(MAX(0,'Debt Payoff'!$D$24-SUM(Q141:S141)-SUMPRODUCT((J141:P141&lt;$T$9:$Z$9)*J141:P141+(J141:P141&gt;=$T$9:$Z$9)*$T$9:$Z$9)),J141-MIN($T$9,J141)))</f>
        <v>0</v>
      </c>
      <c r="U141" s="33">
        <f>IF($B141="","",MIN($U$9,K141)+MIN(MAX(0,'Debt Payoff'!$D$24-SUM(Q141:T141)-SUMPRODUCT((K141:P141&lt;$U$9:$Z$9)*K141:P141+(K141:P141&gt;=$U$9:$Z$9)*$U$9:$Z$9)),K141-MIN($U$9,K141)))</f>
        <v>0</v>
      </c>
      <c r="V141" s="33">
        <f>IF($B141="","",MIN($V$9,L141)+MIN(MAX(0,'Debt Payoff'!$D$24-SUM(Q141:U141)-SUMPRODUCT((L141:P141&lt;$V$9:$Z$9)*L141:P141+(L141:P141&gt;=$V$9:$Z$9)*$V$9:$Z$9)),L141-MIN($V$9,L141)))</f>
        <v>0</v>
      </c>
      <c r="W141" s="33">
        <f>IF($B141="","",MIN($W$9,M141)+MIN(MAX(0,'Debt Payoff'!$D$24-SUM(Q141:V141)-SUMPRODUCT((M141:P141&lt;$W$9:$Z$9)*M141:P141+(M141:P141&gt;=$W$9:$Z$9)*$W$9:$Z$9)),M141-MIN($W$9,M141)))</f>
        <v>0</v>
      </c>
      <c r="X141" s="33">
        <f>IF($B141="","",MIN($X$9,N141)+MIN(MAX(0,'Debt Payoff'!$D$24-SUM(Q141:W141)-SUMPRODUCT((N141:P141&lt;$X$9:$Z$9)*N141:P141+(N141:P141&gt;=$X$9:$Z$9)*$X$9:$Z$9)),N141-MIN($X$9,N141)))</f>
        <v>0</v>
      </c>
      <c r="Y141" s="33">
        <f>IF($B141="","",MIN($Y$9,O141)+MIN(MAX(0,'Debt Payoff'!$D$24-SUM(Q141:X141)-SUMPRODUCT((O141:P141&lt;$Y$9:$Z$9)*O141:P141+(O141:P141&gt;=$Y$9:$Z$9)*$Y$9:$Z$9)),O141-MIN($Y$9,O141)))</f>
        <v>0</v>
      </c>
      <c r="Z141" s="33">
        <f>IF($B141="","",MIN($Z$9,P141)+MIN(MAX(0,'Debt Payoff'!$D$24-SUM(Q141:Y141)-SUMPRODUCT((P141:P141&lt;$Z$9:$Z$9)*P141:P141+(P141:P141&gt;=$Z$9:$Z$9)*$Z$9:$Z$9)),P141-MIN($Z$9,P141)))</f>
        <v>0</v>
      </c>
      <c r="AA141" s="33">
        <f>IF($B141="","",ROUND(G141-Q141,2))</f>
        <v>0</v>
      </c>
      <c r="AB141" s="33">
        <f>IF($B141="","",ROUND(H141-R141,2))</f>
        <v>0</v>
      </c>
      <c r="AC141" s="33">
        <f>IF($B141="","",ROUND(I141-S141,2))</f>
        <v>0</v>
      </c>
      <c r="AD141" s="33">
        <f>IF($B141="","",ROUND(J141-T141,2))</f>
        <v>0</v>
      </c>
      <c r="AE141" s="33">
        <f>IF($B141="","",ROUND(K141-U141,2))</f>
        <v>0</v>
      </c>
      <c r="AF141" s="33">
        <f>IF($B141="","",ROUND(L141-V141,2))</f>
        <v>0</v>
      </c>
      <c r="AG141" s="33">
        <f>IF($B141="","",ROUND(M141-W141,2))</f>
        <v>0</v>
      </c>
      <c r="AH141" s="33">
        <f>IF($B141="","",ROUND(N141-X141,2))</f>
        <v>0</v>
      </c>
      <c r="AI141" s="33">
        <f>IF($B141="","",ROUND(O141-Y141,2))</f>
        <v>0</v>
      </c>
      <c r="AJ141" s="33">
        <f>IF($B141="","",ROUND(P141-Z141,2))</f>
        <v>0</v>
      </c>
    </row>
    <row r="142" spans="2:36">
      <c r="B142" s="15">
        <f>IF(B141="","",IF(F141&gt;0.005,B141+1,""))</f>
        <v>0</v>
      </c>
      <c r="C142" s="46">
        <f>IF($B142="","",EDATE('Debt Payoff'!$D$23,$B142-1))</f>
        <v>0</v>
      </c>
      <c r="D142" s="47">
        <f>IF($B142="","",SUM(Q142:Z142))</f>
        <v>0</v>
      </c>
      <c r="E142" s="48">
        <f>IF($B142="","",SUM(G142:P142)-F141)</f>
        <v>0</v>
      </c>
      <c r="F142" s="47">
        <f>IF($B142="","",SUM(AA142:AJ142))</f>
        <v>0</v>
      </c>
      <c r="G142" s="48">
        <f>IF($B142="","",ROUND(N(AA141)*(1+$Q$8/12),2))</f>
        <v>0</v>
      </c>
      <c r="H142" s="48">
        <f>IF($B142="","",ROUND(N(AB141)*(1+$R$8/12),2))</f>
        <v>0</v>
      </c>
      <c r="I142" s="48">
        <f>IF($B142="","",ROUND(N(AC141)*(1+$S$8/12),2))</f>
        <v>0</v>
      </c>
      <c r="J142" s="48">
        <f>IF($B142="","",ROUND(N(AD141)*(1+$T$8/12),2))</f>
        <v>0</v>
      </c>
      <c r="K142" s="48">
        <f>IF($B142="","",ROUND(N(AE141)*(1+$U$8/12),2))</f>
        <v>0</v>
      </c>
      <c r="L142" s="48">
        <f>IF($B142="","",ROUND(N(AF141)*(1+$V$8/12),2))</f>
        <v>0</v>
      </c>
      <c r="M142" s="48">
        <f>IF($B142="","",ROUND(N(AG141)*(1+$W$8/12),2))</f>
        <v>0</v>
      </c>
      <c r="N142" s="48">
        <f>IF($B142="","",ROUND(N(AH141)*(1+$X$8/12),2))</f>
        <v>0</v>
      </c>
      <c r="O142" s="48">
        <f>IF($B142="","",ROUND(N(AI141)*(1+$Y$8/12),2))</f>
        <v>0</v>
      </c>
      <c r="P142" s="48">
        <f>IF($B142="","",ROUND(N(AJ141)*(1+$Z$8/12),2))</f>
        <v>0</v>
      </c>
      <c r="Q142" s="33">
        <f>IF($B142="","",MIN($Q$9,G142)+MIN(MAX(0,'Debt Payoff'!$D$24-0-SUMPRODUCT((G142:P142&lt;$Q$9:$Z$9)*G142:P142+(G142:P142&gt;=$Q$9:$Z$9)*$Q$9:$Z$9)),G142-MIN($Q$9,G142)))</f>
        <v>0</v>
      </c>
      <c r="R142" s="33">
        <f>IF($B142="","",MIN($R$9,H142)+MIN(MAX(0,'Debt Payoff'!$D$24-SUM(Q142:Q142)-SUMPRODUCT((H142:P142&lt;$R$9:$Z$9)*H142:P142+(H142:P142&gt;=$R$9:$Z$9)*$R$9:$Z$9)),H142-MIN($R$9,H142)))</f>
        <v>0</v>
      </c>
      <c r="S142" s="33">
        <f>IF($B142="","",MIN($S$9,I142)+MIN(MAX(0,'Debt Payoff'!$D$24-SUM(Q142:R142)-SUMPRODUCT((I142:P142&lt;$S$9:$Z$9)*I142:P142+(I142:P142&gt;=$S$9:$Z$9)*$S$9:$Z$9)),I142-MIN($S$9,I142)))</f>
        <v>0</v>
      </c>
      <c r="T142" s="33">
        <f>IF($B142="","",MIN($T$9,J142)+MIN(MAX(0,'Debt Payoff'!$D$24-SUM(Q142:S142)-SUMPRODUCT((J142:P142&lt;$T$9:$Z$9)*J142:P142+(J142:P142&gt;=$T$9:$Z$9)*$T$9:$Z$9)),J142-MIN($T$9,J142)))</f>
        <v>0</v>
      </c>
      <c r="U142" s="33">
        <f>IF($B142="","",MIN($U$9,K142)+MIN(MAX(0,'Debt Payoff'!$D$24-SUM(Q142:T142)-SUMPRODUCT((K142:P142&lt;$U$9:$Z$9)*K142:P142+(K142:P142&gt;=$U$9:$Z$9)*$U$9:$Z$9)),K142-MIN($U$9,K142)))</f>
        <v>0</v>
      </c>
      <c r="V142" s="33">
        <f>IF($B142="","",MIN($V$9,L142)+MIN(MAX(0,'Debt Payoff'!$D$24-SUM(Q142:U142)-SUMPRODUCT((L142:P142&lt;$V$9:$Z$9)*L142:P142+(L142:P142&gt;=$V$9:$Z$9)*$V$9:$Z$9)),L142-MIN($V$9,L142)))</f>
        <v>0</v>
      </c>
      <c r="W142" s="33">
        <f>IF($B142="","",MIN($W$9,M142)+MIN(MAX(0,'Debt Payoff'!$D$24-SUM(Q142:V142)-SUMPRODUCT((M142:P142&lt;$W$9:$Z$9)*M142:P142+(M142:P142&gt;=$W$9:$Z$9)*$W$9:$Z$9)),M142-MIN($W$9,M142)))</f>
        <v>0</v>
      </c>
      <c r="X142" s="33">
        <f>IF($B142="","",MIN($X$9,N142)+MIN(MAX(0,'Debt Payoff'!$D$24-SUM(Q142:W142)-SUMPRODUCT((N142:P142&lt;$X$9:$Z$9)*N142:P142+(N142:P142&gt;=$X$9:$Z$9)*$X$9:$Z$9)),N142-MIN($X$9,N142)))</f>
        <v>0</v>
      </c>
      <c r="Y142" s="33">
        <f>IF($B142="","",MIN($Y$9,O142)+MIN(MAX(0,'Debt Payoff'!$D$24-SUM(Q142:X142)-SUMPRODUCT((O142:P142&lt;$Y$9:$Z$9)*O142:P142+(O142:P142&gt;=$Y$9:$Z$9)*$Y$9:$Z$9)),O142-MIN($Y$9,O142)))</f>
        <v>0</v>
      </c>
      <c r="Z142" s="33">
        <f>IF($B142="","",MIN($Z$9,P142)+MIN(MAX(0,'Debt Payoff'!$D$24-SUM(Q142:Y142)-SUMPRODUCT((P142:P142&lt;$Z$9:$Z$9)*P142:P142+(P142:P142&gt;=$Z$9:$Z$9)*$Z$9:$Z$9)),P142-MIN($Z$9,P142)))</f>
        <v>0</v>
      </c>
      <c r="AA142" s="33">
        <f>IF($B142="","",ROUND(G142-Q142,2))</f>
        <v>0</v>
      </c>
      <c r="AB142" s="33">
        <f>IF($B142="","",ROUND(H142-R142,2))</f>
        <v>0</v>
      </c>
      <c r="AC142" s="33">
        <f>IF($B142="","",ROUND(I142-S142,2))</f>
        <v>0</v>
      </c>
      <c r="AD142" s="33">
        <f>IF($B142="","",ROUND(J142-T142,2))</f>
        <v>0</v>
      </c>
      <c r="AE142" s="33">
        <f>IF($B142="","",ROUND(K142-U142,2))</f>
        <v>0</v>
      </c>
      <c r="AF142" s="33">
        <f>IF($B142="","",ROUND(L142-V142,2))</f>
        <v>0</v>
      </c>
      <c r="AG142" s="33">
        <f>IF($B142="","",ROUND(M142-W142,2))</f>
        <v>0</v>
      </c>
      <c r="AH142" s="33">
        <f>IF($B142="","",ROUND(N142-X142,2))</f>
        <v>0</v>
      </c>
      <c r="AI142" s="33">
        <f>IF($B142="","",ROUND(O142-Y142,2))</f>
        <v>0</v>
      </c>
      <c r="AJ142" s="33">
        <f>IF($B142="","",ROUND(P142-Z142,2))</f>
        <v>0</v>
      </c>
    </row>
    <row r="143" spans="2:36">
      <c r="B143" s="15">
        <f>IF(B142="","",IF(F142&gt;0.005,B142+1,""))</f>
        <v>0</v>
      </c>
      <c r="C143" s="46">
        <f>IF($B143="","",EDATE('Debt Payoff'!$D$23,$B143-1))</f>
        <v>0</v>
      </c>
      <c r="D143" s="47">
        <f>IF($B143="","",SUM(Q143:Z143))</f>
        <v>0</v>
      </c>
      <c r="E143" s="48">
        <f>IF($B143="","",SUM(G143:P143)-F142)</f>
        <v>0</v>
      </c>
      <c r="F143" s="47">
        <f>IF($B143="","",SUM(AA143:AJ143))</f>
        <v>0</v>
      </c>
      <c r="G143" s="48">
        <f>IF($B143="","",ROUND(N(AA142)*(1+$Q$8/12),2))</f>
        <v>0</v>
      </c>
      <c r="H143" s="48">
        <f>IF($B143="","",ROUND(N(AB142)*(1+$R$8/12),2))</f>
        <v>0</v>
      </c>
      <c r="I143" s="48">
        <f>IF($B143="","",ROUND(N(AC142)*(1+$S$8/12),2))</f>
        <v>0</v>
      </c>
      <c r="J143" s="48">
        <f>IF($B143="","",ROUND(N(AD142)*(1+$T$8/12),2))</f>
        <v>0</v>
      </c>
      <c r="K143" s="48">
        <f>IF($B143="","",ROUND(N(AE142)*(1+$U$8/12),2))</f>
        <v>0</v>
      </c>
      <c r="L143" s="48">
        <f>IF($B143="","",ROUND(N(AF142)*(1+$V$8/12),2))</f>
        <v>0</v>
      </c>
      <c r="M143" s="48">
        <f>IF($B143="","",ROUND(N(AG142)*(1+$W$8/12),2))</f>
        <v>0</v>
      </c>
      <c r="N143" s="48">
        <f>IF($B143="","",ROUND(N(AH142)*(1+$X$8/12),2))</f>
        <v>0</v>
      </c>
      <c r="O143" s="48">
        <f>IF($B143="","",ROUND(N(AI142)*(1+$Y$8/12),2))</f>
        <v>0</v>
      </c>
      <c r="P143" s="48">
        <f>IF($B143="","",ROUND(N(AJ142)*(1+$Z$8/12),2))</f>
        <v>0</v>
      </c>
      <c r="Q143" s="33">
        <f>IF($B143="","",MIN($Q$9,G143)+MIN(MAX(0,'Debt Payoff'!$D$24-0-SUMPRODUCT((G143:P143&lt;$Q$9:$Z$9)*G143:P143+(G143:P143&gt;=$Q$9:$Z$9)*$Q$9:$Z$9)),G143-MIN($Q$9,G143)))</f>
        <v>0</v>
      </c>
      <c r="R143" s="33">
        <f>IF($B143="","",MIN($R$9,H143)+MIN(MAX(0,'Debt Payoff'!$D$24-SUM(Q143:Q143)-SUMPRODUCT((H143:P143&lt;$R$9:$Z$9)*H143:P143+(H143:P143&gt;=$R$9:$Z$9)*$R$9:$Z$9)),H143-MIN($R$9,H143)))</f>
        <v>0</v>
      </c>
      <c r="S143" s="33">
        <f>IF($B143="","",MIN($S$9,I143)+MIN(MAX(0,'Debt Payoff'!$D$24-SUM(Q143:R143)-SUMPRODUCT((I143:P143&lt;$S$9:$Z$9)*I143:P143+(I143:P143&gt;=$S$9:$Z$9)*$S$9:$Z$9)),I143-MIN($S$9,I143)))</f>
        <v>0</v>
      </c>
      <c r="T143" s="33">
        <f>IF($B143="","",MIN($T$9,J143)+MIN(MAX(0,'Debt Payoff'!$D$24-SUM(Q143:S143)-SUMPRODUCT((J143:P143&lt;$T$9:$Z$9)*J143:P143+(J143:P143&gt;=$T$9:$Z$9)*$T$9:$Z$9)),J143-MIN($T$9,J143)))</f>
        <v>0</v>
      </c>
      <c r="U143" s="33">
        <f>IF($B143="","",MIN($U$9,K143)+MIN(MAX(0,'Debt Payoff'!$D$24-SUM(Q143:T143)-SUMPRODUCT((K143:P143&lt;$U$9:$Z$9)*K143:P143+(K143:P143&gt;=$U$9:$Z$9)*$U$9:$Z$9)),K143-MIN($U$9,K143)))</f>
        <v>0</v>
      </c>
      <c r="V143" s="33">
        <f>IF($B143="","",MIN($V$9,L143)+MIN(MAX(0,'Debt Payoff'!$D$24-SUM(Q143:U143)-SUMPRODUCT((L143:P143&lt;$V$9:$Z$9)*L143:P143+(L143:P143&gt;=$V$9:$Z$9)*$V$9:$Z$9)),L143-MIN($V$9,L143)))</f>
        <v>0</v>
      </c>
      <c r="W143" s="33">
        <f>IF($B143="","",MIN($W$9,M143)+MIN(MAX(0,'Debt Payoff'!$D$24-SUM(Q143:V143)-SUMPRODUCT((M143:P143&lt;$W$9:$Z$9)*M143:P143+(M143:P143&gt;=$W$9:$Z$9)*$W$9:$Z$9)),M143-MIN($W$9,M143)))</f>
        <v>0</v>
      </c>
      <c r="X143" s="33">
        <f>IF($B143="","",MIN($X$9,N143)+MIN(MAX(0,'Debt Payoff'!$D$24-SUM(Q143:W143)-SUMPRODUCT((N143:P143&lt;$X$9:$Z$9)*N143:P143+(N143:P143&gt;=$X$9:$Z$9)*$X$9:$Z$9)),N143-MIN($X$9,N143)))</f>
        <v>0</v>
      </c>
      <c r="Y143" s="33">
        <f>IF($B143="","",MIN($Y$9,O143)+MIN(MAX(0,'Debt Payoff'!$D$24-SUM(Q143:X143)-SUMPRODUCT((O143:P143&lt;$Y$9:$Z$9)*O143:P143+(O143:P143&gt;=$Y$9:$Z$9)*$Y$9:$Z$9)),O143-MIN($Y$9,O143)))</f>
        <v>0</v>
      </c>
      <c r="Z143" s="33">
        <f>IF($B143="","",MIN($Z$9,P143)+MIN(MAX(0,'Debt Payoff'!$D$24-SUM(Q143:Y143)-SUMPRODUCT((P143:P143&lt;$Z$9:$Z$9)*P143:P143+(P143:P143&gt;=$Z$9:$Z$9)*$Z$9:$Z$9)),P143-MIN($Z$9,P143)))</f>
        <v>0</v>
      </c>
      <c r="AA143" s="33">
        <f>IF($B143="","",ROUND(G143-Q143,2))</f>
        <v>0</v>
      </c>
      <c r="AB143" s="33">
        <f>IF($B143="","",ROUND(H143-R143,2))</f>
        <v>0</v>
      </c>
      <c r="AC143" s="33">
        <f>IF($B143="","",ROUND(I143-S143,2))</f>
        <v>0</v>
      </c>
      <c r="AD143" s="33">
        <f>IF($B143="","",ROUND(J143-T143,2))</f>
        <v>0</v>
      </c>
      <c r="AE143" s="33">
        <f>IF($B143="","",ROUND(K143-U143,2))</f>
        <v>0</v>
      </c>
      <c r="AF143" s="33">
        <f>IF($B143="","",ROUND(L143-V143,2))</f>
        <v>0</v>
      </c>
      <c r="AG143" s="33">
        <f>IF($B143="","",ROUND(M143-W143,2))</f>
        <v>0</v>
      </c>
      <c r="AH143" s="33">
        <f>IF($B143="","",ROUND(N143-X143,2))</f>
        <v>0</v>
      </c>
      <c r="AI143" s="33">
        <f>IF($B143="","",ROUND(O143-Y143,2))</f>
        <v>0</v>
      </c>
      <c r="AJ143" s="33">
        <f>IF($B143="","",ROUND(P143-Z143,2))</f>
        <v>0</v>
      </c>
    </row>
    <row r="144" spans="2:36">
      <c r="B144" s="15">
        <f>IF(B143="","",IF(F143&gt;0.005,B143+1,""))</f>
        <v>0</v>
      </c>
      <c r="C144" s="46">
        <f>IF($B144="","",EDATE('Debt Payoff'!$D$23,$B144-1))</f>
        <v>0</v>
      </c>
      <c r="D144" s="47">
        <f>IF($B144="","",SUM(Q144:Z144))</f>
        <v>0</v>
      </c>
      <c r="E144" s="48">
        <f>IF($B144="","",SUM(G144:P144)-F143)</f>
        <v>0</v>
      </c>
      <c r="F144" s="47">
        <f>IF($B144="","",SUM(AA144:AJ144))</f>
        <v>0</v>
      </c>
      <c r="G144" s="48">
        <f>IF($B144="","",ROUND(N(AA143)*(1+$Q$8/12),2))</f>
        <v>0</v>
      </c>
      <c r="H144" s="48">
        <f>IF($B144="","",ROUND(N(AB143)*(1+$R$8/12),2))</f>
        <v>0</v>
      </c>
      <c r="I144" s="48">
        <f>IF($B144="","",ROUND(N(AC143)*(1+$S$8/12),2))</f>
        <v>0</v>
      </c>
      <c r="J144" s="48">
        <f>IF($B144="","",ROUND(N(AD143)*(1+$T$8/12),2))</f>
        <v>0</v>
      </c>
      <c r="K144" s="48">
        <f>IF($B144="","",ROUND(N(AE143)*(1+$U$8/12),2))</f>
        <v>0</v>
      </c>
      <c r="L144" s="48">
        <f>IF($B144="","",ROUND(N(AF143)*(1+$V$8/12),2))</f>
        <v>0</v>
      </c>
      <c r="M144" s="48">
        <f>IF($B144="","",ROUND(N(AG143)*(1+$W$8/12),2))</f>
        <v>0</v>
      </c>
      <c r="N144" s="48">
        <f>IF($B144="","",ROUND(N(AH143)*(1+$X$8/12),2))</f>
        <v>0</v>
      </c>
      <c r="O144" s="48">
        <f>IF($B144="","",ROUND(N(AI143)*(1+$Y$8/12),2))</f>
        <v>0</v>
      </c>
      <c r="P144" s="48">
        <f>IF($B144="","",ROUND(N(AJ143)*(1+$Z$8/12),2))</f>
        <v>0</v>
      </c>
      <c r="Q144" s="33">
        <f>IF($B144="","",MIN($Q$9,G144)+MIN(MAX(0,'Debt Payoff'!$D$24-0-SUMPRODUCT((G144:P144&lt;$Q$9:$Z$9)*G144:P144+(G144:P144&gt;=$Q$9:$Z$9)*$Q$9:$Z$9)),G144-MIN($Q$9,G144)))</f>
        <v>0</v>
      </c>
      <c r="R144" s="33">
        <f>IF($B144="","",MIN($R$9,H144)+MIN(MAX(0,'Debt Payoff'!$D$24-SUM(Q144:Q144)-SUMPRODUCT((H144:P144&lt;$R$9:$Z$9)*H144:P144+(H144:P144&gt;=$R$9:$Z$9)*$R$9:$Z$9)),H144-MIN($R$9,H144)))</f>
        <v>0</v>
      </c>
      <c r="S144" s="33">
        <f>IF($B144="","",MIN($S$9,I144)+MIN(MAX(0,'Debt Payoff'!$D$24-SUM(Q144:R144)-SUMPRODUCT((I144:P144&lt;$S$9:$Z$9)*I144:P144+(I144:P144&gt;=$S$9:$Z$9)*$S$9:$Z$9)),I144-MIN($S$9,I144)))</f>
        <v>0</v>
      </c>
      <c r="T144" s="33">
        <f>IF($B144="","",MIN($T$9,J144)+MIN(MAX(0,'Debt Payoff'!$D$24-SUM(Q144:S144)-SUMPRODUCT((J144:P144&lt;$T$9:$Z$9)*J144:P144+(J144:P144&gt;=$T$9:$Z$9)*$T$9:$Z$9)),J144-MIN($T$9,J144)))</f>
        <v>0</v>
      </c>
      <c r="U144" s="33">
        <f>IF($B144="","",MIN($U$9,K144)+MIN(MAX(0,'Debt Payoff'!$D$24-SUM(Q144:T144)-SUMPRODUCT((K144:P144&lt;$U$9:$Z$9)*K144:P144+(K144:P144&gt;=$U$9:$Z$9)*$U$9:$Z$9)),K144-MIN($U$9,K144)))</f>
        <v>0</v>
      </c>
      <c r="V144" s="33">
        <f>IF($B144="","",MIN($V$9,L144)+MIN(MAX(0,'Debt Payoff'!$D$24-SUM(Q144:U144)-SUMPRODUCT((L144:P144&lt;$V$9:$Z$9)*L144:P144+(L144:P144&gt;=$V$9:$Z$9)*$V$9:$Z$9)),L144-MIN($V$9,L144)))</f>
        <v>0</v>
      </c>
      <c r="W144" s="33">
        <f>IF($B144="","",MIN($W$9,M144)+MIN(MAX(0,'Debt Payoff'!$D$24-SUM(Q144:V144)-SUMPRODUCT((M144:P144&lt;$W$9:$Z$9)*M144:P144+(M144:P144&gt;=$W$9:$Z$9)*$W$9:$Z$9)),M144-MIN($W$9,M144)))</f>
        <v>0</v>
      </c>
      <c r="X144" s="33">
        <f>IF($B144="","",MIN($X$9,N144)+MIN(MAX(0,'Debt Payoff'!$D$24-SUM(Q144:W144)-SUMPRODUCT((N144:P144&lt;$X$9:$Z$9)*N144:P144+(N144:P144&gt;=$X$9:$Z$9)*$X$9:$Z$9)),N144-MIN($X$9,N144)))</f>
        <v>0</v>
      </c>
      <c r="Y144" s="33">
        <f>IF($B144="","",MIN($Y$9,O144)+MIN(MAX(0,'Debt Payoff'!$D$24-SUM(Q144:X144)-SUMPRODUCT((O144:P144&lt;$Y$9:$Z$9)*O144:P144+(O144:P144&gt;=$Y$9:$Z$9)*$Y$9:$Z$9)),O144-MIN($Y$9,O144)))</f>
        <v>0</v>
      </c>
      <c r="Z144" s="33">
        <f>IF($B144="","",MIN($Z$9,P144)+MIN(MAX(0,'Debt Payoff'!$D$24-SUM(Q144:Y144)-SUMPRODUCT((P144:P144&lt;$Z$9:$Z$9)*P144:P144+(P144:P144&gt;=$Z$9:$Z$9)*$Z$9:$Z$9)),P144-MIN($Z$9,P144)))</f>
        <v>0</v>
      </c>
      <c r="AA144" s="33">
        <f>IF($B144="","",ROUND(G144-Q144,2))</f>
        <v>0</v>
      </c>
      <c r="AB144" s="33">
        <f>IF($B144="","",ROUND(H144-R144,2))</f>
        <v>0</v>
      </c>
      <c r="AC144" s="33">
        <f>IF($B144="","",ROUND(I144-S144,2))</f>
        <v>0</v>
      </c>
      <c r="AD144" s="33">
        <f>IF($B144="","",ROUND(J144-T144,2))</f>
        <v>0</v>
      </c>
      <c r="AE144" s="33">
        <f>IF($B144="","",ROUND(K144-U144,2))</f>
        <v>0</v>
      </c>
      <c r="AF144" s="33">
        <f>IF($B144="","",ROUND(L144-V144,2))</f>
        <v>0</v>
      </c>
      <c r="AG144" s="33">
        <f>IF($B144="","",ROUND(M144-W144,2))</f>
        <v>0</v>
      </c>
      <c r="AH144" s="33">
        <f>IF($B144="","",ROUND(N144-X144,2))</f>
        <v>0</v>
      </c>
      <c r="AI144" s="33">
        <f>IF($B144="","",ROUND(O144-Y144,2))</f>
        <v>0</v>
      </c>
      <c r="AJ144" s="33">
        <f>IF($B144="","",ROUND(P144-Z144,2))</f>
        <v>0</v>
      </c>
    </row>
    <row r="145" spans="2:36">
      <c r="B145" s="15">
        <f>IF(B144="","",IF(F144&gt;0.005,B144+1,""))</f>
        <v>0</v>
      </c>
      <c r="C145" s="46">
        <f>IF($B145="","",EDATE('Debt Payoff'!$D$23,$B145-1))</f>
        <v>0</v>
      </c>
      <c r="D145" s="47">
        <f>IF($B145="","",SUM(Q145:Z145))</f>
        <v>0</v>
      </c>
      <c r="E145" s="48">
        <f>IF($B145="","",SUM(G145:P145)-F144)</f>
        <v>0</v>
      </c>
      <c r="F145" s="47">
        <f>IF($B145="","",SUM(AA145:AJ145))</f>
        <v>0</v>
      </c>
      <c r="G145" s="48">
        <f>IF($B145="","",ROUND(N(AA144)*(1+$Q$8/12),2))</f>
        <v>0</v>
      </c>
      <c r="H145" s="48">
        <f>IF($B145="","",ROUND(N(AB144)*(1+$R$8/12),2))</f>
        <v>0</v>
      </c>
      <c r="I145" s="48">
        <f>IF($B145="","",ROUND(N(AC144)*(1+$S$8/12),2))</f>
        <v>0</v>
      </c>
      <c r="J145" s="48">
        <f>IF($B145="","",ROUND(N(AD144)*(1+$T$8/12),2))</f>
        <v>0</v>
      </c>
      <c r="K145" s="48">
        <f>IF($B145="","",ROUND(N(AE144)*(1+$U$8/12),2))</f>
        <v>0</v>
      </c>
      <c r="L145" s="48">
        <f>IF($B145="","",ROUND(N(AF144)*(1+$V$8/12),2))</f>
        <v>0</v>
      </c>
      <c r="M145" s="48">
        <f>IF($B145="","",ROUND(N(AG144)*(1+$W$8/12),2))</f>
        <v>0</v>
      </c>
      <c r="N145" s="48">
        <f>IF($B145="","",ROUND(N(AH144)*(1+$X$8/12),2))</f>
        <v>0</v>
      </c>
      <c r="O145" s="48">
        <f>IF($B145="","",ROUND(N(AI144)*(1+$Y$8/12),2))</f>
        <v>0</v>
      </c>
      <c r="P145" s="48">
        <f>IF($B145="","",ROUND(N(AJ144)*(1+$Z$8/12),2))</f>
        <v>0</v>
      </c>
      <c r="Q145" s="33">
        <f>IF($B145="","",MIN($Q$9,G145)+MIN(MAX(0,'Debt Payoff'!$D$24-0-SUMPRODUCT((G145:P145&lt;$Q$9:$Z$9)*G145:P145+(G145:P145&gt;=$Q$9:$Z$9)*$Q$9:$Z$9)),G145-MIN($Q$9,G145)))</f>
        <v>0</v>
      </c>
      <c r="R145" s="33">
        <f>IF($B145="","",MIN($R$9,H145)+MIN(MAX(0,'Debt Payoff'!$D$24-SUM(Q145:Q145)-SUMPRODUCT((H145:P145&lt;$R$9:$Z$9)*H145:P145+(H145:P145&gt;=$R$9:$Z$9)*$R$9:$Z$9)),H145-MIN($R$9,H145)))</f>
        <v>0</v>
      </c>
      <c r="S145" s="33">
        <f>IF($B145="","",MIN($S$9,I145)+MIN(MAX(0,'Debt Payoff'!$D$24-SUM(Q145:R145)-SUMPRODUCT((I145:P145&lt;$S$9:$Z$9)*I145:P145+(I145:P145&gt;=$S$9:$Z$9)*$S$9:$Z$9)),I145-MIN($S$9,I145)))</f>
        <v>0</v>
      </c>
      <c r="T145" s="33">
        <f>IF($B145="","",MIN($T$9,J145)+MIN(MAX(0,'Debt Payoff'!$D$24-SUM(Q145:S145)-SUMPRODUCT((J145:P145&lt;$T$9:$Z$9)*J145:P145+(J145:P145&gt;=$T$9:$Z$9)*$T$9:$Z$9)),J145-MIN($T$9,J145)))</f>
        <v>0</v>
      </c>
      <c r="U145" s="33">
        <f>IF($B145="","",MIN($U$9,K145)+MIN(MAX(0,'Debt Payoff'!$D$24-SUM(Q145:T145)-SUMPRODUCT((K145:P145&lt;$U$9:$Z$9)*K145:P145+(K145:P145&gt;=$U$9:$Z$9)*$U$9:$Z$9)),K145-MIN($U$9,K145)))</f>
        <v>0</v>
      </c>
      <c r="V145" s="33">
        <f>IF($B145="","",MIN($V$9,L145)+MIN(MAX(0,'Debt Payoff'!$D$24-SUM(Q145:U145)-SUMPRODUCT((L145:P145&lt;$V$9:$Z$9)*L145:P145+(L145:P145&gt;=$V$9:$Z$9)*$V$9:$Z$9)),L145-MIN($V$9,L145)))</f>
        <v>0</v>
      </c>
      <c r="W145" s="33">
        <f>IF($B145="","",MIN($W$9,M145)+MIN(MAX(0,'Debt Payoff'!$D$24-SUM(Q145:V145)-SUMPRODUCT((M145:P145&lt;$W$9:$Z$9)*M145:P145+(M145:P145&gt;=$W$9:$Z$9)*$W$9:$Z$9)),M145-MIN($W$9,M145)))</f>
        <v>0</v>
      </c>
      <c r="X145" s="33">
        <f>IF($B145="","",MIN($X$9,N145)+MIN(MAX(0,'Debt Payoff'!$D$24-SUM(Q145:W145)-SUMPRODUCT((N145:P145&lt;$X$9:$Z$9)*N145:P145+(N145:P145&gt;=$X$9:$Z$9)*$X$9:$Z$9)),N145-MIN($X$9,N145)))</f>
        <v>0</v>
      </c>
      <c r="Y145" s="33">
        <f>IF($B145="","",MIN($Y$9,O145)+MIN(MAX(0,'Debt Payoff'!$D$24-SUM(Q145:X145)-SUMPRODUCT((O145:P145&lt;$Y$9:$Z$9)*O145:P145+(O145:P145&gt;=$Y$9:$Z$9)*$Y$9:$Z$9)),O145-MIN($Y$9,O145)))</f>
        <v>0</v>
      </c>
      <c r="Z145" s="33">
        <f>IF($B145="","",MIN($Z$9,P145)+MIN(MAX(0,'Debt Payoff'!$D$24-SUM(Q145:Y145)-SUMPRODUCT((P145:P145&lt;$Z$9:$Z$9)*P145:P145+(P145:P145&gt;=$Z$9:$Z$9)*$Z$9:$Z$9)),P145-MIN($Z$9,P145)))</f>
        <v>0</v>
      </c>
      <c r="AA145" s="33">
        <f>IF($B145="","",ROUND(G145-Q145,2))</f>
        <v>0</v>
      </c>
      <c r="AB145" s="33">
        <f>IF($B145="","",ROUND(H145-R145,2))</f>
        <v>0</v>
      </c>
      <c r="AC145" s="33">
        <f>IF($B145="","",ROUND(I145-S145,2))</f>
        <v>0</v>
      </c>
      <c r="AD145" s="33">
        <f>IF($B145="","",ROUND(J145-T145,2))</f>
        <v>0</v>
      </c>
      <c r="AE145" s="33">
        <f>IF($B145="","",ROUND(K145-U145,2))</f>
        <v>0</v>
      </c>
      <c r="AF145" s="33">
        <f>IF($B145="","",ROUND(L145-V145,2))</f>
        <v>0</v>
      </c>
      <c r="AG145" s="33">
        <f>IF($B145="","",ROUND(M145-W145,2))</f>
        <v>0</v>
      </c>
      <c r="AH145" s="33">
        <f>IF($B145="","",ROUND(N145-X145,2))</f>
        <v>0</v>
      </c>
      <c r="AI145" s="33">
        <f>IF($B145="","",ROUND(O145-Y145,2))</f>
        <v>0</v>
      </c>
      <c r="AJ145" s="33">
        <f>IF($B145="","",ROUND(P145-Z145,2))</f>
        <v>0</v>
      </c>
    </row>
    <row r="146" spans="2:36">
      <c r="B146" s="15">
        <f>IF(B145="","",IF(F145&gt;0.005,B145+1,""))</f>
        <v>0</v>
      </c>
      <c r="C146" s="46">
        <f>IF($B146="","",EDATE('Debt Payoff'!$D$23,$B146-1))</f>
        <v>0</v>
      </c>
      <c r="D146" s="47">
        <f>IF($B146="","",SUM(Q146:Z146))</f>
        <v>0</v>
      </c>
      <c r="E146" s="48">
        <f>IF($B146="","",SUM(G146:P146)-F145)</f>
        <v>0</v>
      </c>
      <c r="F146" s="47">
        <f>IF($B146="","",SUM(AA146:AJ146))</f>
        <v>0</v>
      </c>
      <c r="G146" s="48">
        <f>IF($B146="","",ROUND(N(AA145)*(1+$Q$8/12),2))</f>
        <v>0</v>
      </c>
      <c r="H146" s="48">
        <f>IF($B146="","",ROUND(N(AB145)*(1+$R$8/12),2))</f>
        <v>0</v>
      </c>
      <c r="I146" s="48">
        <f>IF($B146="","",ROUND(N(AC145)*(1+$S$8/12),2))</f>
        <v>0</v>
      </c>
      <c r="J146" s="48">
        <f>IF($B146="","",ROUND(N(AD145)*(1+$T$8/12),2))</f>
        <v>0</v>
      </c>
      <c r="K146" s="48">
        <f>IF($B146="","",ROUND(N(AE145)*(1+$U$8/12),2))</f>
        <v>0</v>
      </c>
      <c r="L146" s="48">
        <f>IF($B146="","",ROUND(N(AF145)*(1+$V$8/12),2))</f>
        <v>0</v>
      </c>
      <c r="M146" s="48">
        <f>IF($B146="","",ROUND(N(AG145)*(1+$W$8/12),2))</f>
        <v>0</v>
      </c>
      <c r="N146" s="48">
        <f>IF($B146="","",ROUND(N(AH145)*(1+$X$8/12),2))</f>
        <v>0</v>
      </c>
      <c r="O146" s="48">
        <f>IF($B146="","",ROUND(N(AI145)*(1+$Y$8/12),2))</f>
        <v>0</v>
      </c>
      <c r="P146" s="48">
        <f>IF($B146="","",ROUND(N(AJ145)*(1+$Z$8/12),2))</f>
        <v>0</v>
      </c>
      <c r="Q146" s="33">
        <f>IF($B146="","",MIN($Q$9,G146)+MIN(MAX(0,'Debt Payoff'!$D$24-0-SUMPRODUCT((G146:P146&lt;$Q$9:$Z$9)*G146:P146+(G146:P146&gt;=$Q$9:$Z$9)*$Q$9:$Z$9)),G146-MIN($Q$9,G146)))</f>
        <v>0</v>
      </c>
      <c r="R146" s="33">
        <f>IF($B146="","",MIN($R$9,H146)+MIN(MAX(0,'Debt Payoff'!$D$24-SUM(Q146:Q146)-SUMPRODUCT((H146:P146&lt;$R$9:$Z$9)*H146:P146+(H146:P146&gt;=$R$9:$Z$9)*$R$9:$Z$9)),H146-MIN($R$9,H146)))</f>
        <v>0</v>
      </c>
      <c r="S146" s="33">
        <f>IF($B146="","",MIN($S$9,I146)+MIN(MAX(0,'Debt Payoff'!$D$24-SUM(Q146:R146)-SUMPRODUCT((I146:P146&lt;$S$9:$Z$9)*I146:P146+(I146:P146&gt;=$S$9:$Z$9)*$S$9:$Z$9)),I146-MIN($S$9,I146)))</f>
        <v>0</v>
      </c>
      <c r="T146" s="33">
        <f>IF($B146="","",MIN($T$9,J146)+MIN(MAX(0,'Debt Payoff'!$D$24-SUM(Q146:S146)-SUMPRODUCT((J146:P146&lt;$T$9:$Z$9)*J146:P146+(J146:P146&gt;=$T$9:$Z$9)*$T$9:$Z$9)),J146-MIN($T$9,J146)))</f>
        <v>0</v>
      </c>
      <c r="U146" s="33">
        <f>IF($B146="","",MIN($U$9,K146)+MIN(MAX(0,'Debt Payoff'!$D$24-SUM(Q146:T146)-SUMPRODUCT((K146:P146&lt;$U$9:$Z$9)*K146:P146+(K146:P146&gt;=$U$9:$Z$9)*$U$9:$Z$9)),K146-MIN($U$9,K146)))</f>
        <v>0</v>
      </c>
      <c r="V146" s="33">
        <f>IF($B146="","",MIN($V$9,L146)+MIN(MAX(0,'Debt Payoff'!$D$24-SUM(Q146:U146)-SUMPRODUCT((L146:P146&lt;$V$9:$Z$9)*L146:P146+(L146:P146&gt;=$V$9:$Z$9)*$V$9:$Z$9)),L146-MIN($V$9,L146)))</f>
        <v>0</v>
      </c>
      <c r="W146" s="33">
        <f>IF($B146="","",MIN($W$9,M146)+MIN(MAX(0,'Debt Payoff'!$D$24-SUM(Q146:V146)-SUMPRODUCT((M146:P146&lt;$W$9:$Z$9)*M146:P146+(M146:P146&gt;=$W$9:$Z$9)*$W$9:$Z$9)),M146-MIN($W$9,M146)))</f>
        <v>0</v>
      </c>
      <c r="X146" s="33">
        <f>IF($B146="","",MIN($X$9,N146)+MIN(MAX(0,'Debt Payoff'!$D$24-SUM(Q146:W146)-SUMPRODUCT((N146:P146&lt;$X$9:$Z$9)*N146:P146+(N146:P146&gt;=$X$9:$Z$9)*$X$9:$Z$9)),N146-MIN($X$9,N146)))</f>
        <v>0</v>
      </c>
      <c r="Y146" s="33">
        <f>IF($B146="","",MIN($Y$9,O146)+MIN(MAX(0,'Debt Payoff'!$D$24-SUM(Q146:X146)-SUMPRODUCT((O146:P146&lt;$Y$9:$Z$9)*O146:P146+(O146:P146&gt;=$Y$9:$Z$9)*$Y$9:$Z$9)),O146-MIN($Y$9,O146)))</f>
        <v>0</v>
      </c>
      <c r="Z146" s="33">
        <f>IF($B146="","",MIN($Z$9,P146)+MIN(MAX(0,'Debt Payoff'!$D$24-SUM(Q146:Y146)-SUMPRODUCT((P146:P146&lt;$Z$9:$Z$9)*P146:P146+(P146:P146&gt;=$Z$9:$Z$9)*$Z$9:$Z$9)),P146-MIN($Z$9,P146)))</f>
        <v>0</v>
      </c>
      <c r="AA146" s="33">
        <f>IF($B146="","",ROUND(G146-Q146,2))</f>
        <v>0</v>
      </c>
      <c r="AB146" s="33">
        <f>IF($B146="","",ROUND(H146-R146,2))</f>
        <v>0</v>
      </c>
      <c r="AC146" s="33">
        <f>IF($B146="","",ROUND(I146-S146,2))</f>
        <v>0</v>
      </c>
      <c r="AD146" s="33">
        <f>IF($B146="","",ROUND(J146-T146,2))</f>
        <v>0</v>
      </c>
      <c r="AE146" s="33">
        <f>IF($B146="","",ROUND(K146-U146,2))</f>
        <v>0</v>
      </c>
      <c r="AF146" s="33">
        <f>IF($B146="","",ROUND(L146-V146,2))</f>
        <v>0</v>
      </c>
      <c r="AG146" s="33">
        <f>IF($B146="","",ROUND(M146-W146,2))</f>
        <v>0</v>
      </c>
      <c r="AH146" s="33">
        <f>IF($B146="","",ROUND(N146-X146,2))</f>
        <v>0</v>
      </c>
      <c r="AI146" s="33">
        <f>IF($B146="","",ROUND(O146-Y146,2))</f>
        <v>0</v>
      </c>
      <c r="AJ146" s="33">
        <f>IF($B146="","",ROUND(P146-Z146,2))</f>
        <v>0</v>
      </c>
    </row>
    <row r="147" spans="2:36">
      <c r="B147" s="15">
        <f>IF(B146="","",IF(F146&gt;0.005,B146+1,""))</f>
        <v>0</v>
      </c>
      <c r="C147" s="46">
        <f>IF($B147="","",EDATE('Debt Payoff'!$D$23,$B147-1))</f>
        <v>0</v>
      </c>
      <c r="D147" s="47">
        <f>IF($B147="","",SUM(Q147:Z147))</f>
        <v>0</v>
      </c>
      <c r="E147" s="48">
        <f>IF($B147="","",SUM(G147:P147)-F146)</f>
        <v>0</v>
      </c>
      <c r="F147" s="47">
        <f>IF($B147="","",SUM(AA147:AJ147))</f>
        <v>0</v>
      </c>
      <c r="G147" s="48">
        <f>IF($B147="","",ROUND(N(AA146)*(1+$Q$8/12),2))</f>
        <v>0</v>
      </c>
      <c r="H147" s="48">
        <f>IF($B147="","",ROUND(N(AB146)*(1+$R$8/12),2))</f>
        <v>0</v>
      </c>
      <c r="I147" s="48">
        <f>IF($B147="","",ROUND(N(AC146)*(1+$S$8/12),2))</f>
        <v>0</v>
      </c>
      <c r="J147" s="48">
        <f>IF($B147="","",ROUND(N(AD146)*(1+$T$8/12),2))</f>
        <v>0</v>
      </c>
      <c r="K147" s="48">
        <f>IF($B147="","",ROUND(N(AE146)*(1+$U$8/12),2))</f>
        <v>0</v>
      </c>
      <c r="L147" s="48">
        <f>IF($B147="","",ROUND(N(AF146)*(1+$V$8/12),2))</f>
        <v>0</v>
      </c>
      <c r="M147" s="48">
        <f>IF($B147="","",ROUND(N(AG146)*(1+$W$8/12),2))</f>
        <v>0</v>
      </c>
      <c r="N147" s="48">
        <f>IF($B147="","",ROUND(N(AH146)*(1+$X$8/12),2))</f>
        <v>0</v>
      </c>
      <c r="O147" s="48">
        <f>IF($B147="","",ROUND(N(AI146)*(1+$Y$8/12),2))</f>
        <v>0</v>
      </c>
      <c r="P147" s="48">
        <f>IF($B147="","",ROUND(N(AJ146)*(1+$Z$8/12),2))</f>
        <v>0</v>
      </c>
      <c r="Q147" s="33">
        <f>IF($B147="","",MIN($Q$9,G147)+MIN(MAX(0,'Debt Payoff'!$D$24-0-SUMPRODUCT((G147:P147&lt;$Q$9:$Z$9)*G147:P147+(G147:P147&gt;=$Q$9:$Z$9)*$Q$9:$Z$9)),G147-MIN($Q$9,G147)))</f>
        <v>0</v>
      </c>
      <c r="R147" s="33">
        <f>IF($B147="","",MIN($R$9,H147)+MIN(MAX(0,'Debt Payoff'!$D$24-SUM(Q147:Q147)-SUMPRODUCT((H147:P147&lt;$R$9:$Z$9)*H147:P147+(H147:P147&gt;=$R$9:$Z$9)*$R$9:$Z$9)),H147-MIN($R$9,H147)))</f>
        <v>0</v>
      </c>
      <c r="S147" s="33">
        <f>IF($B147="","",MIN($S$9,I147)+MIN(MAX(0,'Debt Payoff'!$D$24-SUM(Q147:R147)-SUMPRODUCT((I147:P147&lt;$S$9:$Z$9)*I147:P147+(I147:P147&gt;=$S$9:$Z$9)*$S$9:$Z$9)),I147-MIN($S$9,I147)))</f>
        <v>0</v>
      </c>
      <c r="T147" s="33">
        <f>IF($B147="","",MIN($T$9,J147)+MIN(MAX(0,'Debt Payoff'!$D$24-SUM(Q147:S147)-SUMPRODUCT((J147:P147&lt;$T$9:$Z$9)*J147:P147+(J147:P147&gt;=$T$9:$Z$9)*$T$9:$Z$9)),J147-MIN($T$9,J147)))</f>
        <v>0</v>
      </c>
      <c r="U147" s="33">
        <f>IF($B147="","",MIN($U$9,K147)+MIN(MAX(0,'Debt Payoff'!$D$24-SUM(Q147:T147)-SUMPRODUCT((K147:P147&lt;$U$9:$Z$9)*K147:P147+(K147:P147&gt;=$U$9:$Z$9)*$U$9:$Z$9)),K147-MIN($U$9,K147)))</f>
        <v>0</v>
      </c>
      <c r="V147" s="33">
        <f>IF($B147="","",MIN($V$9,L147)+MIN(MAX(0,'Debt Payoff'!$D$24-SUM(Q147:U147)-SUMPRODUCT((L147:P147&lt;$V$9:$Z$9)*L147:P147+(L147:P147&gt;=$V$9:$Z$9)*$V$9:$Z$9)),L147-MIN($V$9,L147)))</f>
        <v>0</v>
      </c>
      <c r="W147" s="33">
        <f>IF($B147="","",MIN($W$9,M147)+MIN(MAX(0,'Debt Payoff'!$D$24-SUM(Q147:V147)-SUMPRODUCT((M147:P147&lt;$W$9:$Z$9)*M147:P147+(M147:P147&gt;=$W$9:$Z$9)*$W$9:$Z$9)),M147-MIN($W$9,M147)))</f>
        <v>0</v>
      </c>
      <c r="X147" s="33">
        <f>IF($B147="","",MIN($X$9,N147)+MIN(MAX(0,'Debt Payoff'!$D$24-SUM(Q147:W147)-SUMPRODUCT((N147:P147&lt;$X$9:$Z$9)*N147:P147+(N147:P147&gt;=$X$9:$Z$9)*$X$9:$Z$9)),N147-MIN($X$9,N147)))</f>
        <v>0</v>
      </c>
      <c r="Y147" s="33">
        <f>IF($B147="","",MIN($Y$9,O147)+MIN(MAX(0,'Debt Payoff'!$D$24-SUM(Q147:X147)-SUMPRODUCT((O147:P147&lt;$Y$9:$Z$9)*O147:P147+(O147:P147&gt;=$Y$9:$Z$9)*$Y$9:$Z$9)),O147-MIN($Y$9,O147)))</f>
        <v>0</v>
      </c>
      <c r="Z147" s="33">
        <f>IF($B147="","",MIN($Z$9,P147)+MIN(MAX(0,'Debt Payoff'!$D$24-SUM(Q147:Y147)-SUMPRODUCT((P147:P147&lt;$Z$9:$Z$9)*P147:P147+(P147:P147&gt;=$Z$9:$Z$9)*$Z$9:$Z$9)),P147-MIN($Z$9,P147)))</f>
        <v>0</v>
      </c>
      <c r="AA147" s="33">
        <f>IF($B147="","",ROUND(G147-Q147,2))</f>
        <v>0</v>
      </c>
      <c r="AB147" s="33">
        <f>IF($B147="","",ROUND(H147-R147,2))</f>
        <v>0</v>
      </c>
      <c r="AC147" s="33">
        <f>IF($B147="","",ROUND(I147-S147,2))</f>
        <v>0</v>
      </c>
      <c r="AD147" s="33">
        <f>IF($B147="","",ROUND(J147-T147,2))</f>
        <v>0</v>
      </c>
      <c r="AE147" s="33">
        <f>IF($B147="","",ROUND(K147-U147,2))</f>
        <v>0</v>
      </c>
      <c r="AF147" s="33">
        <f>IF($B147="","",ROUND(L147-V147,2))</f>
        <v>0</v>
      </c>
      <c r="AG147" s="33">
        <f>IF($B147="","",ROUND(M147-W147,2))</f>
        <v>0</v>
      </c>
      <c r="AH147" s="33">
        <f>IF($B147="","",ROUND(N147-X147,2))</f>
        <v>0</v>
      </c>
      <c r="AI147" s="33">
        <f>IF($B147="","",ROUND(O147-Y147,2))</f>
        <v>0</v>
      </c>
      <c r="AJ147" s="33">
        <f>IF($B147="","",ROUND(P147-Z147,2))</f>
        <v>0</v>
      </c>
    </row>
    <row r="148" spans="2:36">
      <c r="B148" s="15">
        <f>IF(B147="","",IF(F147&gt;0.005,B147+1,""))</f>
        <v>0</v>
      </c>
      <c r="C148" s="46">
        <f>IF($B148="","",EDATE('Debt Payoff'!$D$23,$B148-1))</f>
        <v>0</v>
      </c>
      <c r="D148" s="47">
        <f>IF($B148="","",SUM(Q148:Z148))</f>
        <v>0</v>
      </c>
      <c r="E148" s="48">
        <f>IF($B148="","",SUM(G148:P148)-F147)</f>
        <v>0</v>
      </c>
      <c r="F148" s="47">
        <f>IF($B148="","",SUM(AA148:AJ148))</f>
        <v>0</v>
      </c>
      <c r="G148" s="48">
        <f>IF($B148="","",ROUND(N(AA147)*(1+$Q$8/12),2))</f>
        <v>0</v>
      </c>
      <c r="H148" s="48">
        <f>IF($B148="","",ROUND(N(AB147)*(1+$R$8/12),2))</f>
        <v>0</v>
      </c>
      <c r="I148" s="48">
        <f>IF($B148="","",ROUND(N(AC147)*(1+$S$8/12),2))</f>
        <v>0</v>
      </c>
      <c r="J148" s="48">
        <f>IF($B148="","",ROUND(N(AD147)*(1+$T$8/12),2))</f>
        <v>0</v>
      </c>
      <c r="K148" s="48">
        <f>IF($B148="","",ROUND(N(AE147)*(1+$U$8/12),2))</f>
        <v>0</v>
      </c>
      <c r="L148" s="48">
        <f>IF($B148="","",ROUND(N(AF147)*(1+$V$8/12),2))</f>
        <v>0</v>
      </c>
      <c r="M148" s="48">
        <f>IF($B148="","",ROUND(N(AG147)*(1+$W$8/12),2))</f>
        <v>0</v>
      </c>
      <c r="N148" s="48">
        <f>IF($B148="","",ROUND(N(AH147)*(1+$X$8/12),2))</f>
        <v>0</v>
      </c>
      <c r="O148" s="48">
        <f>IF($B148="","",ROUND(N(AI147)*(1+$Y$8/12),2))</f>
        <v>0</v>
      </c>
      <c r="P148" s="48">
        <f>IF($B148="","",ROUND(N(AJ147)*(1+$Z$8/12),2))</f>
        <v>0</v>
      </c>
      <c r="Q148" s="33">
        <f>IF($B148="","",MIN($Q$9,G148)+MIN(MAX(0,'Debt Payoff'!$D$24-0-SUMPRODUCT((G148:P148&lt;$Q$9:$Z$9)*G148:P148+(G148:P148&gt;=$Q$9:$Z$9)*$Q$9:$Z$9)),G148-MIN($Q$9,G148)))</f>
        <v>0</v>
      </c>
      <c r="R148" s="33">
        <f>IF($B148="","",MIN($R$9,H148)+MIN(MAX(0,'Debt Payoff'!$D$24-SUM(Q148:Q148)-SUMPRODUCT((H148:P148&lt;$R$9:$Z$9)*H148:P148+(H148:P148&gt;=$R$9:$Z$9)*$R$9:$Z$9)),H148-MIN($R$9,H148)))</f>
        <v>0</v>
      </c>
      <c r="S148" s="33">
        <f>IF($B148="","",MIN($S$9,I148)+MIN(MAX(0,'Debt Payoff'!$D$24-SUM(Q148:R148)-SUMPRODUCT((I148:P148&lt;$S$9:$Z$9)*I148:P148+(I148:P148&gt;=$S$9:$Z$9)*$S$9:$Z$9)),I148-MIN($S$9,I148)))</f>
        <v>0</v>
      </c>
      <c r="T148" s="33">
        <f>IF($B148="","",MIN($T$9,J148)+MIN(MAX(0,'Debt Payoff'!$D$24-SUM(Q148:S148)-SUMPRODUCT((J148:P148&lt;$T$9:$Z$9)*J148:P148+(J148:P148&gt;=$T$9:$Z$9)*$T$9:$Z$9)),J148-MIN($T$9,J148)))</f>
        <v>0</v>
      </c>
      <c r="U148" s="33">
        <f>IF($B148="","",MIN($U$9,K148)+MIN(MAX(0,'Debt Payoff'!$D$24-SUM(Q148:T148)-SUMPRODUCT((K148:P148&lt;$U$9:$Z$9)*K148:P148+(K148:P148&gt;=$U$9:$Z$9)*$U$9:$Z$9)),K148-MIN($U$9,K148)))</f>
        <v>0</v>
      </c>
      <c r="V148" s="33">
        <f>IF($B148="","",MIN($V$9,L148)+MIN(MAX(0,'Debt Payoff'!$D$24-SUM(Q148:U148)-SUMPRODUCT((L148:P148&lt;$V$9:$Z$9)*L148:P148+(L148:P148&gt;=$V$9:$Z$9)*$V$9:$Z$9)),L148-MIN($V$9,L148)))</f>
        <v>0</v>
      </c>
      <c r="W148" s="33">
        <f>IF($B148="","",MIN($W$9,M148)+MIN(MAX(0,'Debt Payoff'!$D$24-SUM(Q148:V148)-SUMPRODUCT((M148:P148&lt;$W$9:$Z$9)*M148:P148+(M148:P148&gt;=$W$9:$Z$9)*$W$9:$Z$9)),M148-MIN($W$9,M148)))</f>
        <v>0</v>
      </c>
      <c r="X148" s="33">
        <f>IF($B148="","",MIN($X$9,N148)+MIN(MAX(0,'Debt Payoff'!$D$24-SUM(Q148:W148)-SUMPRODUCT((N148:P148&lt;$X$9:$Z$9)*N148:P148+(N148:P148&gt;=$X$9:$Z$9)*$X$9:$Z$9)),N148-MIN($X$9,N148)))</f>
        <v>0</v>
      </c>
      <c r="Y148" s="33">
        <f>IF($B148="","",MIN($Y$9,O148)+MIN(MAX(0,'Debt Payoff'!$D$24-SUM(Q148:X148)-SUMPRODUCT((O148:P148&lt;$Y$9:$Z$9)*O148:P148+(O148:P148&gt;=$Y$9:$Z$9)*$Y$9:$Z$9)),O148-MIN($Y$9,O148)))</f>
        <v>0</v>
      </c>
      <c r="Z148" s="33">
        <f>IF($B148="","",MIN($Z$9,P148)+MIN(MAX(0,'Debt Payoff'!$D$24-SUM(Q148:Y148)-SUMPRODUCT((P148:P148&lt;$Z$9:$Z$9)*P148:P148+(P148:P148&gt;=$Z$9:$Z$9)*$Z$9:$Z$9)),P148-MIN($Z$9,P148)))</f>
        <v>0</v>
      </c>
      <c r="AA148" s="33">
        <f>IF($B148="","",ROUND(G148-Q148,2))</f>
        <v>0</v>
      </c>
      <c r="AB148" s="33">
        <f>IF($B148="","",ROUND(H148-R148,2))</f>
        <v>0</v>
      </c>
      <c r="AC148" s="33">
        <f>IF($B148="","",ROUND(I148-S148,2))</f>
        <v>0</v>
      </c>
      <c r="AD148" s="33">
        <f>IF($B148="","",ROUND(J148-T148,2))</f>
        <v>0</v>
      </c>
      <c r="AE148" s="33">
        <f>IF($B148="","",ROUND(K148-U148,2))</f>
        <v>0</v>
      </c>
      <c r="AF148" s="33">
        <f>IF($B148="","",ROUND(L148-V148,2))</f>
        <v>0</v>
      </c>
      <c r="AG148" s="33">
        <f>IF($B148="","",ROUND(M148-W148,2))</f>
        <v>0</v>
      </c>
      <c r="AH148" s="33">
        <f>IF($B148="","",ROUND(N148-X148,2))</f>
        <v>0</v>
      </c>
      <c r="AI148" s="33">
        <f>IF($B148="","",ROUND(O148-Y148,2))</f>
        <v>0</v>
      </c>
      <c r="AJ148" s="33">
        <f>IF($B148="","",ROUND(P148-Z148,2))</f>
        <v>0</v>
      </c>
    </row>
    <row r="149" spans="2:36">
      <c r="B149" s="15">
        <f>IF(B148="","",IF(F148&gt;0.005,B148+1,""))</f>
        <v>0</v>
      </c>
      <c r="C149" s="46">
        <f>IF($B149="","",EDATE('Debt Payoff'!$D$23,$B149-1))</f>
        <v>0</v>
      </c>
      <c r="D149" s="47">
        <f>IF($B149="","",SUM(Q149:Z149))</f>
        <v>0</v>
      </c>
      <c r="E149" s="48">
        <f>IF($B149="","",SUM(G149:P149)-F148)</f>
        <v>0</v>
      </c>
      <c r="F149" s="47">
        <f>IF($B149="","",SUM(AA149:AJ149))</f>
        <v>0</v>
      </c>
      <c r="G149" s="48">
        <f>IF($B149="","",ROUND(N(AA148)*(1+$Q$8/12),2))</f>
        <v>0</v>
      </c>
      <c r="H149" s="48">
        <f>IF($B149="","",ROUND(N(AB148)*(1+$R$8/12),2))</f>
        <v>0</v>
      </c>
      <c r="I149" s="48">
        <f>IF($B149="","",ROUND(N(AC148)*(1+$S$8/12),2))</f>
        <v>0</v>
      </c>
      <c r="J149" s="48">
        <f>IF($B149="","",ROUND(N(AD148)*(1+$T$8/12),2))</f>
        <v>0</v>
      </c>
      <c r="K149" s="48">
        <f>IF($B149="","",ROUND(N(AE148)*(1+$U$8/12),2))</f>
        <v>0</v>
      </c>
      <c r="L149" s="48">
        <f>IF($B149="","",ROUND(N(AF148)*(1+$V$8/12),2))</f>
        <v>0</v>
      </c>
      <c r="M149" s="48">
        <f>IF($B149="","",ROUND(N(AG148)*(1+$W$8/12),2))</f>
        <v>0</v>
      </c>
      <c r="N149" s="48">
        <f>IF($B149="","",ROUND(N(AH148)*(1+$X$8/12),2))</f>
        <v>0</v>
      </c>
      <c r="O149" s="48">
        <f>IF($B149="","",ROUND(N(AI148)*(1+$Y$8/12),2))</f>
        <v>0</v>
      </c>
      <c r="P149" s="48">
        <f>IF($B149="","",ROUND(N(AJ148)*(1+$Z$8/12),2))</f>
        <v>0</v>
      </c>
      <c r="Q149" s="33">
        <f>IF($B149="","",MIN($Q$9,G149)+MIN(MAX(0,'Debt Payoff'!$D$24-0-SUMPRODUCT((G149:P149&lt;$Q$9:$Z$9)*G149:P149+(G149:P149&gt;=$Q$9:$Z$9)*$Q$9:$Z$9)),G149-MIN($Q$9,G149)))</f>
        <v>0</v>
      </c>
      <c r="R149" s="33">
        <f>IF($B149="","",MIN($R$9,H149)+MIN(MAX(0,'Debt Payoff'!$D$24-SUM(Q149:Q149)-SUMPRODUCT((H149:P149&lt;$R$9:$Z$9)*H149:P149+(H149:P149&gt;=$R$9:$Z$9)*$R$9:$Z$9)),H149-MIN($R$9,H149)))</f>
        <v>0</v>
      </c>
      <c r="S149" s="33">
        <f>IF($B149="","",MIN($S$9,I149)+MIN(MAX(0,'Debt Payoff'!$D$24-SUM(Q149:R149)-SUMPRODUCT((I149:P149&lt;$S$9:$Z$9)*I149:P149+(I149:P149&gt;=$S$9:$Z$9)*$S$9:$Z$9)),I149-MIN($S$9,I149)))</f>
        <v>0</v>
      </c>
      <c r="T149" s="33">
        <f>IF($B149="","",MIN($T$9,J149)+MIN(MAX(0,'Debt Payoff'!$D$24-SUM(Q149:S149)-SUMPRODUCT((J149:P149&lt;$T$9:$Z$9)*J149:P149+(J149:P149&gt;=$T$9:$Z$9)*$T$9:$Z$9)),J149-MIN($T$9,J149)))</f>
        <v>0</v>
      </c>
      <c r="U149" s="33">
        <f>IF($B149="","",MIN($U$9,K149)+MIN(MAX(0,'Debt Payoff'!$D$24-SUM(Q149:T149)-SUMPRODUCT((K149:P149&lt;$U$9:$Z$9)*K149:P149+(K149:P149&gt;=$U$9:$Z$9)*$U$9:$Z$9)),K149-MIN($U$9,K149)))</f>
        <v>0</v>
      </c>
      <c r="V149" s="33">
        <f>IF($B149="","",MIN($V$9,L149)+MIN(MAX(0,'Debt Payoff'!$D$24-SUM(Q149:U149)-SUMPRODUCT((L149:P149&lt;$V$9:$Z$9)*L149:P149+(L149:P149&gt;=$V$9:$Z$9)*$V$9:$Z$9)),L149-MIN($V$9,L149)))</f>
        <v>0</v>
      </c>
      <c r="W149" s="33">
        <f>IF($B149="","",MIN($W$9,M149)+MIN(MAX(0,'Debt Payoff'!$D$24-SUM(Q149:V149)-SUMPRODUCT((M149:P149&lt;$W$9:$Z$9)*M149:P149+(M149:P149&gt;=$W$9:$Z$9)*$W$9:$Z$9)),M149-MIN($W$9,M149)))</f>
        <v>0</v>
      </c>
      <c r="X149" s="33">
        <f>IF($B149="","",MIN($X$9,N149)+MIN(MAX(0,'Debt Payoff'!$D$24-SUM(Q149:W149)-SUMPRODUCT((N149:P149&lt;$X$9:$Z$9)*N149:P149+(N149:P149&gt;=$X$9:$Z$9)*$X$9:$Z$9)),N149-MIN($X$9,N149)))</f>
        <v>0</v>
      </c>
      <c r="Y149" s="33">
        <f>IF($B149="","",MIN($Y$9,O149)+MIN(MAX(0,'Debt Payoff'!$D$24-SUM(Q149:X149)-SUMPRODUCT((O149:P149&lt;$Y$9:$Z$9)*O149:P149+(O149:P149&gt;=$Y$9:$Z$9)*$Y$9:$Z$9)),O149-MIN($Y$9,O149)))</f>
        <v>0</v>
      </c>
      <c r="Z149" s="33">
        <f>IF($B149="","",MIN($Z$9,P149)+MIN(MAX(0,'Debt Payoff'!$D$24-SUM(Q149:Y149)-SUMPRODUCT((P149:P149&lt;$Z$9:$Z$9)*P149:P149+(P149:P149&gt;=$Z$9:$Z$9)*$Z$9:$Z$9)),P149-MIN($Z$9,P149)))</f>
        <v>0</v>
      </c>
      <c r="AA149" s="33">
        <f>IF($B149="","",ROUND(G149-Q149,2))</f>
        <v>0</v>
      </c>
      <c r="AB149" s="33">
        <f>IF($B149="","",ROUND(H149-R149,2))</f>
        <v>0</v>
      </c>
      <c r="AC149" s="33">
        <f>IF($B149="","",ROUND(I149-S149,2))</f>
        <v>0</v>
      </c>
      <c r="AD149" s="33">
        <f>IF($B149="","",ROUND(J149-T149,2))</f>
        <v>0</v>
      </c>
      <c r="AE149" s="33">
        <f>IF($B149="","",ROUND(K149-U149,2))</f>
        <v>0</v>
      </c>
      <c r="AF149" s="33">
        <f>IF($B149="","",ROUND(L149-V149,2))</f>
        <v>0</v>
      </c>
      <c r="AG149" s="33">
        <f>IF($B149="","",ROUND(M149-W149,2))</f>
        <v>0</v>
      </c>
      <c r="AH149" s="33">
        <f>IF($B149="","",ROUND(N149-X149,2))</f>
        <v>0</v>
      </c>
      <c r="AI149" s="33">
        <f>IF($B149="","",ROUND(O149-Y149,2))</f>
        <v>0</v>
      </c>
      <c r="AJ149" s="33">
        <f>IF($B149="","",ROUND(P149-Z149,2))</f>
        <v>0</v>
      </c>
    </row>
    <row r="150" spans="2:36">
      <c r="B150" s="15">
        <f>IF(B149="","",IF(F149&gt;0.005,B149+1,""))</f>
        <v>0</v>
      </c>
      <c r="C150" s="46">
        <f>IF($B150="","",EDATE('Debt Payoff'!$D$23,$B150-1))</f>
        <v>0</v>
      </c>
      <c r="D150" s="47">
        <f>IF($B150="","",SUM(Q150:Z150))</f>
        <v>0</v>
      </c>
      <c r="E150" s="48">
        <f>IF($B150="","",SUM(G150:P150)-F149)</f>
        <v>0</v>
      </c>
      <c r="F150" s="47">
        <f>IF($B150="","",SUM(AA150:AJ150))</f>
        <v>0</v>
      </c>
      <c r="G150" s="48">
        <f>IF($B150="","",ROUND(N(AA149)*(1+$Q$8/12),2))</f>
        <v>0</v>
      </c>
      <c r="H150" s="48">
        <f>IF($B150="","",ROUND(N(AB149)*(1+$R$8/12),2))</f>
        <v>0</v>
      </c>
      <c r="I150" s="48">
        <f>IF($B150="","",ROUND(N(AC149)*(1+$S$8/12),2))</f>
        <v>0</v>
      </c>
      <c r="J150" s="48">
        <f>IF($B150="","",ROUND(N(AD149)*(1+$T$8/12),2))</f>
        <v>0</v>
      </c>
      <c r="K150" s="48">
        <f>IF($B150="","",ROUND(N(AE149)*(1+$U$8/12),2))</f>
        <v>0</v>
      </c>
      <c r="L150" s="48">
        <f>IF($B150="","",ROUND(N(AF149)*(1+$V$8/12),2))</f>
        <v>0</v>
      </c>
      <c r="M150" s="48">
        <f>IF($B150="","",ROUND(N(AG149)*(1+$W$8/12),2))</f>
        <v>0</v>
      </c>
      <c r="N150" s="48">
        <f>IF($B150="","",ROUND(N(AH149)*(1+$X$8/12),2))</f>
        <v>0</v>
      </c>
      <c r="O150" s="48">
        <f>IF($B150="","",ROUND(N(AI149)*(1+$Y$8/12),2))</f>
        <v>0</v>
      </c>
      <c r="P150" s="48">
        <f>IF($B150="","",ROUND(N(AJ149)*(1+$Z$8/12),2))</f>
        <v>0</v>
      </c>
      <c r="Q150" s="33">
        <f>IF($B150="","",MIN($Q$9,G150)+MIN(MAX(0,'Debt Payoff'!$D$24-0-SUMPRODUCT((G150:P150&lt;$Q$9:$Z$9)*G150:P150+(G150:P150&gt;=$Q$9:$Z$9)*$Q$9:$Z$9)),G150-MIN($Q$9,G150)))</f>
        <v>0</v>
      </c>
      <c r="R150" s="33">
        <f>IF($B150="","",MIN($R$9,H150)+MIN(MAX(0,'Debt Payoff'!$D$24-SUM(Q150:Q150)-SUMPRODUCT((H150:P150&lt;$R$9:$Z$9)*H150:P150+(H150:P150&gt;=$R$9:$Z$9)*$R$9:$Z$9)),H150-MIN($R$9,H150)))</f>
        <v>0</v>
      </c>
      <c r="S150" s="33">
        <f>IF($B150="","",MIN($S$9,I150)+MIN(MAX(0,'Debt Payoff'!$D$24-SUM(Q150:R150)-SUMPRODUCT((I150:P150&lt;$S$9:$Z$9)*I150:P150+(I150:P150&gt;=$S$9:$Z$9)*$S$9:$Z$9)),I150-MIN($S$9,I150)))</f>
        <v>0</v>
      </c>
      <c r="T150" s="33">
        <f>IF($B150="","",MIN($T$9,J150)+MIN(MAX(0,'Debt Payoff'!$D$24-SUM(Q150:S150)-SUMPRODUCT((J150:P150&lt;$T$9:$Z$9)*J150:P150+(J150:P150&gt;=$T$9:$Z$9)*$T$9:$Z$9)),J150-MIN($T$9,J150)))</f>
        <v>0</v>
      </c>
      <c r="U150" s="33">
        <f>IF($B150="","",MIN($U$9,K150)+MIN(MAX(0,'Debt Payoff'!$D$24-SUM(Q150:T150)-SUMPRODUCT((K150:P150&lt;$U$9:$Z$9)*K150:P150+(K150:P150&gt;=$U$9:$Z$9)*$U$9:$Z$9)),K150-MIN($U$9,K150)))</f>
        <v>0</v>
      </c>
      <c r="V150" s="33">
        <f>IF($B150="","",MIN($V$9,L150)+MIN(MAX(0,'Debt Payoff'!$D$24-SUM(Q150:U150)-SUMPRODUCT((L150:P150&lt;$V$9:$Z$9)*L150:P150+(L150:P150&gt;=$V$9:$Z$9)*$V$9:$Z$9)),L150-MIN($V$9,L150)))</f>
        <v>0</v>
      </c>
      <c r="W150" s="33">
        <f>IF($B150="","",MIN($W$9,M150)+MIN(MAX(0,'Debt Payoff'!$D$24-SUM(Q150:V150)-SUMPRODUCT((M150:P150&lt;$W$9:$Z$9)*M150:P150+(M150:P150&gt;=$W$9:$Z$9)*$W$9:$Z$9)),M150-MIN($W$9,M150)))</f>
        <v>0</v>
      </c>
      <c r="X150" s="33">
        <f>IF($B150="","",MIN($X$9,N150)+MIN(MAX(0,'Debt Payoff'!$D$24-SUM(Q150:W150)-SUMPRODUCT((N150:P150&lt;$X$9:$Z$9)*N150:P150+(N150:P150&gt;=$X$9:$Z$9)*$X$9:$Z$9)),N150-MIN($X$9,N150)))</f>
        <v>0</v>
      </c>
      <c r="Y150" s="33">
        <f>IF($B150="","",MIN($Y$9,O150)+MIN(MAX(0,'Debt Payoff'!$D$24-SUM(Q150:X150)-SUMPRODUCT((O150:P150&lt;$Y$9:$Z$9)*O150:P150+(O150:P150&gt;=$Y$9:$Z$9)*$Y$9:$Z$9)),O150-MIN($Y$9,O150)))</f>
        <v>0</v>
      </c>
      <c r="Z150" s="33">
        <f>IF($B150="","",MIN($Z$9,P150)+MIN(MAX(0,'Debt Payoff'!$D$24-SUM(Q150:Y150)-SUMPRODUCT((P150:P150&lt;$Z$9:$Z$9)*P150:P150+(P150:P150&gt;=$Z$9:$Z$9)*$Z$9:$Z$9)),P150-MIN($Z$9,P150)))</f>
        <v>0</v>
      </c>
      <c r="AA150" s="33">
        <f>IF($B150="","",ROUND(G150-Q150,2))</f>
        <v>0</v>
      </c>
      <c r="AB150" s="33">
        <f>IF($B150="","",ROUND(H150-R150,2))</f>
        <v>0</v>
      </c>
      <c r="AC150" s="33">
        <f>IF($B150="","",ROUND(I150-S150,2))</f>
        <v>0</v>
      </c>
      <c r="AD150" s="33">
        <f>IF($B150="","",ROUND(J150-T150,2))</f>
        <v>0</v>
      </c>
      <c r="AE150" s="33">
        <f>IF($B150="","",ROUND(K150-U150,2))</f>
        <v>0</v>
      </c>
      <c r="AF150" s="33">
        <f>IF($B150="","",ROUND(L150-V150,2))</f>
        <v>0</v>
      </c>
      <c r="AG150" s="33">
        <f>IF($B150="","",ROUND(M150-W150,2))</f>
        <v>0</v>
      </c>
      <c r="AH150" s="33">
        <f>IF($B150="","",ROUND(N150-X150,2))</f>
        <v>0</v>
      </c>
      <c r="AI150" s="33">
        <f>IF($B150="","",ROUND(O150-Y150,2))</f>
        <v>0</v>
      </c>
      <c r="AJ150" s="33">
        <f>IF($B150="","",ROUND(P150-Z150,2))</f>
        <v>0</v>
      </c>
    </row>
    <row r="151" spans="2:36">
      <c r="B151" s="15">
        <f>IF(B150="","",IF(F150&gt;0.005,B150+1,""))</f>
        <v>0</v>
      </c>
      <c r="C151" s="46">
        <f>IF($B151="","",EDATE('Debt Payoff'!$D$23,$B151-1))</f>
        <v>0</v>
      </c>
      <c r="D151" s="47">
        <f>IF($B151="","",SUM(Q151:Z151))</f>
        <v>0</v>
      </c>
      <c r="E151" s="48">
        <f>IF($B151="","",SUM(G151:P151)-F150)</f>
        <v>0</v>
      </c>
      <c r="F151" s="47">
        <f>IF($B151="","",SUM(AA151:AJ151))</f>
        <v>0</v>
      </c>
      <c r="G151" s="48">
        <f>IF($B151="","",ROUND(N(AA150)*(1+$Q$8/12),2))</f>
        <v>0</v>
      </c>
      <c r="H151" s="48">
        <f>IF($B151="","",ROUND(N(AB150)*(1+$R$8/12),2))</f>
        <v>0</v>
      </c>
      <c r="I151" s="48">
        <f>IF($B151="","",ROUND(N(AC150)*(1+$S$8/12),2))</f>
        <v>0</v>
      </c>
      <c r="J151" s="48">
        <f>IF($B151="","",ROUND(N(AD150)*(1+$T$8/12),2))</f>
        <v>0</v>
      </c>
      <c r="K151" s="48">
        <f>IF($B151="","",ROUND(N(AE150)*(1+$U$8/12),2))</f>
        <v>0</v>
      </c>
      <c r="L151" s="48">
        <f>IF($B151="","",ROUND(N(AF150)*(1+$V$8/12),2))</f>
        <v>0</v>
      </c>
      <c r="M151" s="48">
        <f>IF($B151="","",ROUND(N(AG150)*(1+$W$8/12),2))</f>
        <v>0</v>
      </c>
      <c r="N151" s="48">
        <f>IF($B151="","",ROUND(N(AH150)*(1+$X$8/12),2))</f>
        <v>0</v>
      </c>
      <c r="O151" s="48">
        <f>IF($B151="","",ROUND(N(AI150)*(1+$Y$8/12),2))</f>
        <v>0</v>
      </c>
      <c r="P151" s="48">
        <f>IF($B151="","",ROUND(N(AJ150)*(1+$Z$8/12),2))</f>
        <v>0</v>
      </c>
      <c r="Q151" s="33">
        <f>IF($B151="","",MIN($Q$9,G151)+MIN(MAX(0,'Debt Payoff'!$D$24-0-SUMPRODUCT((G151:P151&lt;$Q$9:$Z$9)*G151:P151+(G151:P151&gt;=$Q$9:$Z$9)*$Q$9:$Z$9)),G151-MIN($Q$9,G151)))</f>
        <v>0</v>
      </c>
      <c r="R151" s="33">
        <f>IF($B151="","",MIN($R$9,H151)+MIN(MAX(0,'Debt Payoff'!$D$24-SUM(Q151:Q151)-SUMPRODUCT((H151:P151&lt;$R$9:$Z$9)*H151:P151+(H151:P151&gt;=$R$9:$Z$9)*$R$9:$Z$9)),H151-MIN($R$9,H151)))</f>
        <v>0</v>
      </c>
      <c r="S151" s="33">
        <f>IF($B151="","",MIN($S$9,I151)+MIN(MAX(0,'Debt Payoff'!$D$24-SUM(Q151:R151)-SUMPRODUCT((I151:P151&lt;$S$9:$Z$9)*I151:P151+(I151:P151&gt;=$S$9:$Z$9)*$S$9:$Z$9)),I151-MIN($S$9,I151)))</f>
        <v>0</v>
      </c>
      <c r="T151" s="33">
        <f>IF($B151="","",MIN($T$9,J151)+MIN(MAX(0,'Debt Payoff'!$D$24-SUM(Q151:S151)-SUMPRODUCT((J151:P151&lt;$T$9:$Z$9)*J151:P151+(J151:P151&gt;=$T$9:$Z$9)*$T$9:$Z$9)),J151-MIN($T$9,J151)))</f>
        <v>0</v>
      </c>
      <c r="U151" s="33">
        <f>IF($B151="","",MIN($U$9,K151)+MIN(MAX(0,'Debt Payoff'!$D$24-SUM(Q151:T151)-SUMPRODUCT((K151:P151&lt;$U$9:$Z$9)*K151:P151+(K151:P151&gt;=$U$9:$Z$9)*$U$9:$Z$9)),K151-MIN($U$9,K151)))</f>
        <v>0</v>
      </c>
      <c r="V151" s="33">
        <f>IF($B151="","",MIN($V$9,L151)+MIN(MAX(0,'Debt Payoff'!$D$24-SUM(Q151:U151)-SUMPRODUCT((L151:P151&lt;$V$9:$Z$9)*L151:P151+(L151:P151&gt;=$V$9:$Z$9)*$V$9:$Z$9)),L151-MIN($V$9,L151)))</f>
        <v>0</v>
      </c>
      <c r="W151" s="33">
        <f>IF($B151="","",MIN($W$9,M151)+MIN(MAX(0,'Debt Payoff'!$D$24-SUM(Q151:V151)-SUMPRODUCT((M151:P151&lt;$W$9:$Z$9)*M151:P151+(M151:P151&gt;=$W$9:$Z$9)*$W$9:$Z$9)),M151-MIN($W$9,M151)))</f>
        <v>0</v>
      </c>
      <c r="X151" s="33">
        <f>IF($B151="","",MIN($X$9,N151)+MIN(MAX(0,'Debt Payoff'!$D$24-SUM(Q151:W151)-SUMPRODUCT((N151:P151&lt;$X$9:$Z$9)*N151:P151+(N151:P151&gt;=$X$9:$Z$9)*$X$9:$Z$9)),N151-MIN($X$9,N151)))</f>
        <v>0</v>
      </c>
      <c r="Y151" s="33">
        <f>IF($B151="","",MIN($Y$9,O151)+MIN(MAX(0,'Debt Payoff'!$D$24-SUM(Q151:X151)-SUMPRODUCT((O151:P151&lt;$Y$9:$Z$9)*O151:P151+(O151:P151&gt;=$Y$9:$Z$9)*$Y$9:$Z$9)),O151-MIN($Y$9,O151)))</f>
        <v>0</v>
      </c>
      <c r="Z151" s="33">
        <f>IF($B151="","",MIN($Z$9,P151)+MIN(MAX(0,'Debt Payoff'!$D$24-SUM(Q151:Y151)-SUMPRODUCT((P151:P151&lt;$Z$9:$Z$9)*P151:P151+(P151:P151&gt;=$Z$9:$Z$9)*$Z$9:$Z$9)),P151-MIN($Z$9,P151)))</f>
        <v>0</v>
      </c>
      <c r="AA151" s="33">
        <f>IF($B151="","",ROUND(G151-Q151,2))</f>
        <v>0</v>
      </c>
      <c r="AB151" s="33">
        <f>IF($B151="","",ROUND(H151-R151,2))</f>
        <v>0</v>
      </c>
      <c r="AC151" s="33">
        <f>IF($B151="","",ROUND(I151-S151,2))</f>
        <v>0</v>
      </c>
      <c r="AD151" s="33">
        <f>IF($B151="","",ROUND(J151-T151,2))</f>
        <v>0</v>
      </c>
      <c r="AE151" s="33">
        <f>IF($B151="","",ROUND(K151-U151,2))</f>
        <v>0</v>
      </c>
      <c r="AF151" s="33">
        <f>IF($B151="","",ROUND(L151-V151,2))</f>
        <v>0</v>
      </c>
      <c r="AG151" s="33">
        <f>IF($B151="","",ROUND(M151-W151,2))</f>
        <v>0</v>
      </c>
      <c r="AH151" s="33">
        <f>IF($B151="","",ROUND(N151-X151,2))</f>
        <v>0</v>
      </c>
      <c r="AI151" s="33">
        <f>IF($B151="","",ROUND(O151-Y151,2))</f>
        <v>0</v>
      </c>
      <c r="AJ151" s="33">
        <f>IF($B151="","",ROUND(P151-Z151,2))</f>
        <v>0</v>
      </c>
    </row>
    <row r="152" spans="2:36">
      <c r="B152" s="15">
        <f>IF(B151="","",IF(F151&gt;0.005,B151+1,""))</f>
        <v>0</v>
      </c>
      <c r="C152" s="46">
        <f>IF($B152="","",EDATE('Debt Payoff'!$D$23,$B152-1))</f>
        <v>0</v>
      </c>
      <c r="D152" s="47">
        <f>IF($B152="","",SUM(Q152:Z152))</f>
        <v>0</v>
      </c>
      <c r="E152" s="48">
        <f>IF($B152="","",SUM(G152:P152)-F151)</f>
        <v>0</v>
      </c>
      <c r="F152" s="47">
        <f>IF($B152="","",SUM(AA152:AJ152))</f>
        <v>0</v>
      </c>
      <c r="G152" s="48">
        <f>IF($B152="","",ROUND(N(AA151)*(1+$Q$8/12),2))</f>
        <v>0</v>
      </c>
      <c r="H152" s="48">
        <f>IF($B152="","",ROUND(N(AB151)*(1+$R$8/12),2))</f>
        <v>0</v>
      </c>
      <c r="I152" s="48">
        <f>IF($B152="","",ROUND(N(AC151)*(1+$S$8/12),2))</f>
        <v>0</v>
      </c>
      <c r="J152" s="48">
        <f>IF($B152="","",ROUND(N(AD151)*(1+$T$8/12),2))</f>
        <v>0</v>
      </c>
      <c r="K152" s="48">
        <f>IF($B152="","",ROUND(N(AE151)*(1+$U$8/12),2))</f>
        <v>0</v>
      </c>
      <c r="L152" s="48">
        <f>IF($B152="","",ROUND(N(AF151)*(1+$V$8/12),2))</f>
        <v>0</v>
      </c>
      <c r="M152" s="48">
        <f>IF($B152="","",ROUND(N(AG151)*(1+$W$8/12),2))</f>
        <v>0</v>
      </c>
      <c r="N152" s="48">
        <f>IF($B152="","",ROUND(N(AH151)*(1+$X$8/12),2))</f>
        <v>0</v>
      </c>
      <c r="O152" s="48">
        <f>IF($B152="","",ROUND(N(AI151)*(1+$Y$8/12),2))</f>
        <v>0</v>
      </c>
      <c r="P152" s="48">
        <f>IF($B152="","",ROUND(N(AJ151)*(1+$Z$8/12),2))</f>
        <v>0</v>
      </c>
      <c r="Q152" s="33">
        <f>IF($B152="","",MIN($Q$9,G152)+MIN(MAX(0,'Debt Payoff'!$D$24-0-SUMPRODUCT((G152:P152&lt;$Q$9:$Z$9)*G152:P152+(G152:P152&gt;=$Q$9:$Z$9)*$Q$9:$Z$9)),G152-MIN($Q$9,G152)))</f>
        <v>0</v>
      </c>
      <c r="R152" s="33">
        <f>IF($B152="","",MIN($R$9,H152)+MIN(MAX(0,'Debt Payoff'!$D$24-SUM(Q152:Q152)-SUMPRODUCT((H152:P152&lt;$R$9:$Z$9)*H152:P152+(H152:P152&gt;=$R$9:$Z$9)*$R$9:$Z$9)),H152-MIN($R$9,H152)))</f>
        <v>0</v>
      </c>
      <c r="S152" s="33">
        <f>IF($B152="","",MIN($S$9,I152)+MIN(MAX(0,'Debt Payoff'!$D$24-SUM(Q152:R152)-SUMPRODUCT((I152:P152&lt;$S$9:$Z$9)*I152:P152+(I152:P152&gt;=$S$9:$Z$9)*$S$9:$Z$9)),I152-MIN($S$9,I152)))</f>
        <v>0</v>
      </c>
      <c r="T152" s="33">
        <f>IF($B152="","",MIN($T$9,J152)+MIN(MAX(0,'Debt Payoff'!$D$24-SUM(Q152:S152)-SUMPRODUCT((J152:P152&lt;$T$9:$Z$9)*J152:P152+(J152:P152&gt;=$T$9:$Z$9)*$T$9:$Z$9)),J152-MIN($T$9,J152)))</f>
        <v>0</v>
      </c>
      <c r="U152" s="33">
        <f>IF($B152="","",MIN($U$9,K152)+MIN(MAX(0,'Debt Payoff'!$D$24-SUM(Q152:T152)-SUMPRODUCT((K152:P152&lt;$U$9:$Z$9)*K152:P152+(K152:P152&gt;=$U$9:$Z$9)*$U$9:$Z$9)),K152-MIN($U$9,K152)))</f>
        <v>0</v>
      </c>
      <c r="V152" s="33">
        <f>IF($B152="","",MIN($V$9,L152)+MIN(MAX(0,'Debt Payoff'!$D$24-SUM(Q152:U152)-SUMPRODUCT((L152:P152&lt;$V$9:$Z$9)*L152:P152+(L152:P152&gt;=$V$9:$Z$9)*$V$9:$Z$9)),L152-MIN($V$9,L152)))</f>
        <v>0</v>
      </c>
      <c r="W152" s="33">
        <f>IF($B152="","",MIN($W$9,M152)+MIN(MAX(0,'Debt Payoff'!$D$24-SUM(Q152:V152)-SUMPRODUCT((M152:P152&lt;$W$9:$Z$9)*M152:P152+(M152:P152&gt;=$W$9:$Z$9)*$W$9:$Z$9)),M152-MIN($W$9,M152)))</f>
        <v>0</v>
      </c>
      <c r="X152" s="33">
        <f>IF($B152="","",MIN($X$9,N152)+MIN(MAX(0,'Debt Payoff'!$D$24-SUM(Q152:W152)-SUMPRODUCT((N152:P152&lt;$X$9:$Z$9)*N152:P152+(N152:P152&gt;=$X$9:$Z$9)*$X$9:$Z$9)),N152-MIN($X$9,N152)))</f>
        <v>0</v>
      </c>
      <c r="Y152" s="33">
        <f>IF($B152="","",MIN($Y$9,O152)+MIN(MAX(0,'Debt Payoff'!$D$24-SUM(Q152:X152)-SUMPRODUCT((O152:P152&lt;$Y$9:$Z$9)*O152:P152+(O152:P152&gt;=$Y$9:$Z$9)*$Y$9:$Z$9)),O152-MIN($Y$9,O152)))</f>
        <v>0</v>
      </c>
      <c r="Z152" s="33">
        <f>IF($B152="","",MIN($Z$9,P152)+MIN(MAX(0,'Debt Payoff'!$D$24-SUM(Q152:Y152)-SUMPRODUCT((P152:P152&lt;$Z$9:$Z$9)*P152:P152+(P152:P152&gt;=$Z$9:$Z$9)*$Z$9:$Z$9)),P152-MIN($Z$9,P152)))</f>
        <v>0</v>
      </c>
      <c r="AA152" s="33">
        <f>IF($B152="","",ROUND(G152-Q152,2))</f>
        <v>0</v>
      </c>
      <c r="AB152" s="33">
        <f>IF($B152="","",ROUND(H152-R152,2))</f>
        <v>0</v>
      </c>
      <c r="AC152" s="33">
        <f>IF($B152="","",ROUND(I152-S152,2))</f>
        <v>0</v>
      </c>
      <c r="AD152" s="33">
        <f>IF($B152="","",ROUND(J152-T152,2))</f>
        <v>0</v>
      </c>
      <c r="AE152" s="33">
        <f>IF($B152="","",ROUND(K152-U152,2))</f>
        <v>0</v>
      </c>
      <c r="AF152" s="33">
        <f>IF($B152="","",ROUND(L152-V152,2))</f>
        <v>0</v>
      </c>
      <c r="AG152" s="33">
        <f>IF($B152="","",ROUND(M152-W152,2))</f>
        <v>0</v>
      </c>
      <c r="AH152" s="33">
        <f>IF($B152="","",ROUND(N152-X152,2))</f>
        <v>0</v>
      </c>
      <c r="AI152" s="33">
        <f>IF($B152="","",ROUND(O152-Y152,2))</f>
        <v>0</v>
      </c>
      <c r="AJ152" s="33">
        <f>IF($B152="","",ROUND(P152-Z152,2))</f>
        <v>0</v>
      </c>
    </row>
    <row r="153" spans="2:36">
      <c r="B153" s="15">
        <f>IF(B152="","",IF(F152&gt;0.005,B152+1,""))</f>
        <v>0</v>
      </c>
      <c r="C153" s="46">
        <f>IF($B153="","",EDATE('Debt Payoff'!$D$23,$B153-1))</f>
        <v>0</v>
      </c>
      <c r="D153" s="47">
        <f>IF($B153="","",SUM(Q153:Z153))</f>
        <v>0</v>
      </c>
      <c r="E153" s="48">
        <f>IF($B153="","",SUM(G153:P153)-F152)</f>
        <v>0</v>
      </c>
      <c r="F153" s="47">
        <f>IF($B153="","",SUM(AA153:AJ153))</f>
        <v>0</v>
      </c>
      <c r="G153" s="48">
        <f>IF($B153="","",ROUND(N(AA152)*(1+$Q$8/12),2))</f>
        <v>0</v>
      </c>
      <c r="H153" s="48">
        <f>IF($B153="","",ROUND(N(AB152)*(1+$R$8/12),2))</f>
        <v>0</v>
      </c>
      <c r="I153" s="48">
        <f>IF($B153="","",ROUND(N(AC152)*(1+$S$8/12),2))</f>
        <v>0</v>
      </c>
      <c r="J153" s="48">
        <f>IF($B153="","",ROUND(N(AD152)*(1+$T$8/12),2))</f>
        <v>0</v>
      </c>
      <c r="K153" s="48">
        <f>IF($B153="","",ROUND(N(AE152)*(1+$U$8/12),2))</f>
        <v>0</v>
      </c>
      <c r="L153" s="48">
        <f>IF($B153="","",ROUND(N(AF152)*(1+$V$8/12),2))</f>
        <v>0</v>
      </c>
      <c r="M153" s="48">
        <f>IF($B153="","",ROUND(N(AG152)*(1+$W$8/12),2))</f>
        <v>0</v>
      </c>
      <c r="N153" s="48">
        <f>IF($B153="","",ROUND(N(AH152)*(1+$X$8/12),2))</f>
        <v>0</v>
      </c>
      <c r="O153" s="48">
        <f>IF($B153="","",ROUND(N(AI152)*(1+$Y$8/12),2))</f>
        <v>0</v>
      </c>
      <c r="P153" s="48">
        <f>IF($B153="","",ROUND(N(AJ152)*(1+$Z$8/12),2))</f>
        <v>0</v>
      </c>
      <c r="Q153" s="33">
        <f>IF($B153="","",MIN($Q$9,G153)+MIN(MAX(0,'Debt Payoff'!$D$24-0-SUMPRODUCT((G153:P153&lt;$Q$9:$Z$9)*G153:P153+(G153:P153&gt;=$Q$9:$Z$9)*$Q$9:$Z$9)),G153-MIN($Q$9,G153)))</f>
        <v>0</v>
      </c>
      <c r="R153" s="33">
        <f>IF($B153="","",MIN($R$9,H153)+MIN(MAX(0,'Debt Payoff'!$D$24-SUM(Q153:Q153)-SUMPRODUCT((H153:P153&lt;$R$9:$Z$9)*H153:P153+(H153:P153&gt;=$R$9:$Z$9)*$R$9:$Z$9)),H153-MIN($R$9,H153)))</f>
        <v>0</v>
      </c>
      <c r="S153" s="33">
        <f>IF($B153="","",MIN($S$9,I153)+MIN(MAX(0,'Debt Payoff'!$D$24-SUM(Q153:R153)-SUMPRODUCT((I153:P153&lt;$S$9:$Z$9)*I153:P153+(I153:P153&gt;=$S$9:$Z$9)*$S$9:$Z$9)),I153-MIN($S$9,I153)))</f>
        <v>0</v>
      </c>
      <c r="T153" s="33">
        <f>IF($B153="","",MIN($T$9,J153)+MIN(MAX(0,'Debt Payoff'!$D$24-SUM(Q153:S153)-SUMPRODUCT((J153:P153&lt;$T$9:$Z$9)*J153:P153+(J153:P153&gt;=$T$9:$Z$9)*$T$9:$Z$9)),J153-MIN($T$9,J153)))</f>
        <v>0</v>
      </c>
      <c r="U153" s="33">
        <f>IF($B153="","",MIN($U$9,K153)+MIN(MAX(0,'Debt Payoff'!$D$24-SUM(Q153:T153)-SUMPRODUCT((K153:P153&lt;$U$9:$Z$9)*K153:P153+(K153:P153&gt;=$U$9:$Z$9)*$U$9:$Z$9)),K153-MIN($U$9,K153)))</f>
        <v>0</v>
      </c>
      <c r="V153" s="33">
        <f>IF($B153="","",MIN($V$9,L153)+MIN(MAX(0,'Debt Payoff'!$D$24-SUM(Q153:U153)-SUMPRODUCT((L153:P153&lt;$V$9:$Z$9)*L153:P153+(L153:P153&gt;=$V$9:$Z$9)*$V$9:$Z$9)),L153-MIN($V$9,L153)))</f>
        <v>0</v>
      </c>
      <c r="W153" s="33">
        <f>IF($B153="","",MIN($W$9,M153)+MIN(MAX(0,'Debt Payoff'!$D$24-SUM(Q153:V153)-SUMPRODUCT((M153:P153&lt;$W$9:$Z$9)*M153:P153+(M153:P153&gt;=$W$9:$Z$9)*$W$9:$Z$9)),M153-MIN($W$9,M153)))</f>
        <v>0</v>
      </c>
      <c r="X153" s="33">
        <f>IF($B153="","",MIN($X$9,N153)+MIN(MAX(0,'Debt Payoff'!$D$24-SUM(Q153:W153)-SUMPRODUCT((N153:P153&lt;$X$9:$Z$9)*N153:P153+(N153:P153&gt;=$X$9:$Z$9)*$X$9:$Z$9)),N153-MIN($X$9,N153)))</f>
        <v>0</v>
      </c>
      <c r="Y153" s="33">
        <f>IF($B153="","",MIN($Y$9,O153)+MIN(MAX(0,'Debt Payoff'!$D$24-SUM(Q153:X153)-SUMPRODUCT((O153:P153&lt;$Y$9:$Z$9)*O153:P153+(O153:P153&gt;=$Y$9:$Z$9)*$Y$9:$Z$9)),O153-MIN($Y$9,O153)))</f>
        <v>0</v>
      </c>
      <c r="Z153" s="33">
        <f>IF($B153="","",MIN($Z$9,P153)+MIN(MAX(0,'Debt Payoff'!$D$24-SUM(Q153:Y153)-SUMPRODUCT((P153:P153&lt;$Z$9:$Z$9)*P153:P153+(P153:P153&gt;=$Z$9:$Z$9)*$Z$9:$Z$9)),P153-MIN($Z$9,P153)))</f>
        <v>0</v>
      </c>
      <c r="AA153" s="33">
        <f>IF($B153="","",ROUND(G153-Q153,2))</f>
        <v>0</v>
      </c>
      <c r="AB153" s="33">
        <f>IF($B153="","",ROUND(H153-R153,2))</f>
        <v>0</v>
      </c>
      <c r="AC153" s="33">
        <f>IF($B153="","",ROUND(I153-S153,2))</f>
        <v>0</v>
      </c>
      <c r="AD153" s="33">
        <f>IF($B153="","",ROUND(J153-T153,2))</f>
        <v>0</v>
      </c>
      <c r="AE153" s="33">
        <f>IF($B153="","",ROUND(K153-U153,2))</f>
        <v>0</v>
      </c>
      <c r="AF153" s="33">
        <f>IF($B153="","",ROUND(L153-V153,2))</f>
        <v>0</v>
      </c>
      <c r="AG153" s="33">
        <f>IF($B153="","",ROUND(M153-W153,2))</f>
        <v>0</v>
      </c>
      <c r="AH153" s="33">
        <f>IF($B153="","",ROUND(N153-X153,2))</f>
        <v>0</v>
      </c>
      <c r="AI153" s="33">
        <f>IF($B153="","",ROUND(O153-Y153,2))</f>
        <v>0</v>
      </c>
      <c r="AJ153" s="33">
        <f>IF($B153="","",ROUND(P153-Z153,2))</f>
        <v>0</v>
      </c>
    </row>
    <row r="154" spans="2:36">
      <c r="B154" s="15">
        <f>IF(B153="","",IF(F153&gt;0.005,B153+1,""))</f>
        <v>0</v>
      </c>
      <c r="C154" s="46">
        <f>IF($B154="","",EDATE('Debt Payoff'!$D$23,$B154-1))</f>
        <v>0</v>
      </c>
      <c r="D154" s="47">
        <f>IF($B154="","",SUM(Q154:Z154))</f>
        <v>0</v>
      </c>
      <c r="E154" s="48">
        <f>IF($B154="","",SUM(G154:P154)-F153)</f>
        <v>0</v>
      </c>
      <c r="F154" s="47">
        <f>IF($B154="","",SUM(AA154:AJ154))</f>
        <v>0</v>
      </c>
      <c r="G154" s="48">
        <f>IF($B154="","",ROUND(N(AA153)*(1+$Q$8/12),2))</f>
        <v>0</v>
      </c>
      <c r="H154" s="48">
        <f>IF($B154="","",ROUND(N(AB153)*(1+$R$8/12),2))</f>
        <v>0</v>
      </c>
      <c r="I154" s="48">
        <f>IF($B154="","",ROUND(N(AC153)*(1+$S$8/12),2))</f>
        <v>0</v>
      </c>
      <c r="J154" s="48">
        <f>IF($B154="","",ROUND(N(AD153)*(1+$T$8/12),2))</f>
        <v>0</v>
      </c>
      <c r="K154" s="48">
        <f>IF($B154="","",ROUND(N(AE153)*(1+$U$8/12),2))</f>
        <v>0</v>
      </c>
      <c r="L154" s="48">
        <f>IF($B154="","",ROUND(N(AF153)*(1+$V$8/12),2))</f>
        <v>0</v>
      </c>
      <c r="M154" s="48">
        <f>IF($B154="","",ROUND(N(AG153)*(1+$W$8/12),2))</f>
        <v>0</v>
      </c>
      <c r="N154" s="48">
        <f>IF($B154="","",ROUND(N(AH153)*(1+$X$8/12),2))</f>
        <v>0</v>
      </c>
      <c r="O154" s="48">
        <f>IF($B154="","",ROUND(N(AI153)*(1+$Y$8/12),2))</f>
        <v>0</v>
      </c>
      <c r="P154" s="48">
        <f>IF($B154="","",ROUND(N(AJ153)*(1+$Z$8/12),2))</f>
        <v>0</v>
      </c>
      <c r="Q154" s="33">
        <f>IF($B154="","",MIN($Q$9,G154)+MIN(MAX(0,'Debt Payoff'!$D$24-0-SUMPRODUCT((G154:P154&lt;$Q$9:$Z$9)*G154:P154+(G154:P154&gt;=$Q$9:$Z$9)*$Q$9:$Z$9)),G154-MIN($Q$9,G154)))</f>
        <v>0</v>
      </c>
      <c r="R154" s="33">
        <f>IF($B154="","",MIN($R$9,H154)+MIN(MAX(0,'Debt Payoff'!$D$24-SUM(Q154:Q154)-SUMPRODUCT((H154:P154&lt;$R$9:$Z$9)*H154:P154+(H154:P154&gt;=$R$9:$Z$9)*$R$9:$Z$9)),H154-MIN($R$9,H154)))</f>
        <v>0</v>
      </c>
      <c r="S154" s="33">
        <f>IF($B154="","",MIN($S$9,I154)+MIN(MAX(0,'Debt Payoff'!$D$24-SUM(Q154:R154)-SUMPRODUCT((I154:P154&lt;$S$9:$Z$9)*I154:P154+(I154:P154&gt;=$S$9:$Z$9)*$S$9:$Z$9)),I154-MIN($S$9,I154)))</f>
        <v>0</v>
      </c>
      <c r="T154" s="33">
        <f>IF($B154="","",MIN($T$9,J154)+MIN(MAX(0,'Debt Payoff'!$D$24-SUM(Q154:S154)-SUMPRODUCT((J154:P154&lt;$T$9:$Z$9)*J154:P154+(J154:P154&gt;=$T$9:$Z$9)*$T$9:$Z$9)),J154-MIN($T$9,J154)))</f>
        <v>0</v>
      </c>
      <c r="U154" s="33">
        <f>IF($B154="","",MIN($U$9,K154)+MIN(MAX(0,'Debt Payoff'!$D$24-SUM(Q154:T154)-SUMPRODUCT((K154:P154&lt;$U$9:$Z$9)*K154:P154+(K154:P154&gt;=$U$9:$Z$9)*$U$9:$Z$9)),K154-MIN($U$9,K154)))</f>
        <v>0</v>
      </c>
      <c r="V154" s="33">
        <f>IF($B154="","",MIN($V$9,L154)+MIN(MAX(0,'Debt Payoff'!$D$24-SUM(Q154:U154)-SUMPRODUCT((L154:P154&lt;$V$9:$Z$9)*L154:P154+(L154:P154&gt;=$V$9:$Z$9)*$V$9:$Z$9)),L154-MIN($V$9,L154)))</f>
        <v>0</v>
      </c>
      <c r="W154" s="33">
        <f>IF($B154="","",MIN($W$9,M154)+MIN(MAX(0,'Debt Payoff'!$D$24-SUM(Q154:V154)-SUMPRODUCT((M154:P154&lt;$W$9:$Z$9)*M154:P154+(M154:P154&gt;=$W$9:$Z$9)*$W$9:$Z$9)),M154-MIN($W$9,M154)))</f>
        <v>0</v>
      </c>
      <c r="X154" s="33">
        <f>IF($B154="","",MIN($X$9,N154)+MIN(MAX(0,'Debt Payoff'!$D$24-SUM(Q154:W154)-SUMPRODUCT((N154:P154&lt;$X$9:$Z$9)*N154:P154+(N154:P154&gt;=$X$9:$Z$9)*$X$9:$Z$9)),N154-MIN($X$9,N154)))</f>
        <v>0</v>
      </c>
      <c r="Y154" s="33">
        <f>IF($B154="","",MIN($Y$9,O154)+MIN(MAX(0,'Debt Payoff'!$D$24-SUM(Q154:X154)-SUMPRODUCT((O154:P154&lt;$Y$9:$Z$9)*O154:P154+(O154:P154&gt;=$Y$9:$Z$9)*$Y$9:$Z$9)),O154-MIN($Y$9,O154)))</f>
        <v>0</v>
      </c>
      <c r="Z154" s="33">
        <f>IF($B154="","",MIN($Z$9,P154)+MIN(MAX(0,'Debt Payoff'!$D$24-SUM(Q154:Y154)-SUMPRODUCT((P154:P154&lt;$Z$9:$Z$9)*P154:P154+(P154:P154&gt;=$Z$9:$Z$9)*$Z$9:$Z$9)),P154-MIN($Z$9,P154)))</f>
        <v>0</v>
      </c>
      <c r="AA154" s="33">
        <f>IF($B154="","",ROUND(G154-Q154,2))</f>
        <v>0</v>
      </c>
      <c r="AB154" s="33">
        <f>IF($B154="","",ROUND(H154-R154,2))</f>
        <v>0</v>
      </c>
      <c r="AC154" s="33">
        <f>IF($B154="","",ROUND(I154-S154,2))</f>
        <v>0</v>
      </c>
      <c r="AD154" s="33">
        <f>IF($B154="","",ROUND(J154-T154,2))</f>
        <v>0</v>
      </c>
      <c r="AE154" s="33">
        <f>IF($B154="","",ROUND(K154-U154,2))</f>
        <v>0</v>
      </c>
      <c r="AF154" s="33">
        <f>IF($B154="","",ROUND(L154-V154,2))</f>
        <v>0</v>
      </c>
      <c r="AG154" s="33">
        <f>IF($B154="","",ROUND(M154-W154,2))</f>
        <v>0</v>
      </c>
      <c r="AH154" s="33">
        <f>IF($B154="","",ROUND(N154-X154,2))</f>
        <v>0</v>
      </c>
      <c r="AI154" s="33">
        <f>IF($B154="","",ROUND(O154-Y154,2))</f>
        <v>0</v>
      </c>
      <c r="AJ154" s="33">
        <f>IF($B154="","",ROUND(P154-Z154,2))</f>
        <v>0</v>
      </c>
    </row>
    <row r="155" spans="2:36">
      <c r="B155" s="15">
        <f>IF(B154="","",IF(F154&gt;0.005,B154+1,""))</f>
        <v>0</v>
      </c>
      <c r="C155" s="46">
        <f>IF($B155="","",EDATE('Debt Payoff'!$D$23,$B155-1))</f>
        <v>0</v>
      </c>
      <c r="D155" s="47">
        <f>IF($B155="","",SUM(Q155:Z155))</f>
        <v>0</v>
      </c>
      <c r="E155" s="48">
        <f>IF($B155="","",SUM(G155:P155)-F154)</f>
        <v>0</v>
      </c>
      <c r="F155" s="47">
        <f>IF($B155="","",SUM(AA155:AJ155))</f>
        <v>0</v>
      </c>
      <c r="G155" s="48">
        <f>IF($B155="","",ROUND(N(AA154)*(1+$Q$8/12),2))</f>
        <v>0</v>
      </c>
      <c r="H155" s="48">
        <f>IF($B155="","",ROUND(N(AB154)*(1+$R$8/12),2))</f>
        <v>0</v>
      </c>
      <c r="I155" s="48">
        <f>IF($B155="","",ROUND(N(AC154)*(1+$S$8/12),2))</f>
        <v>0</v>
      </c>
      <c r="J155" s="48">
        <f>IF($B155="","",ROUND(N(AD154)*(1+$T$8/12),2))</f>
        <v>0</v>
      </c>
      <c r="K155" s="48">
        <f>IF($B155="","",ROUND(N(AE154)*(1+$U$8/12),2))</f>
        <v>0</v>
      </c>
      <c r="L155" s="48">
        <f>IF($B155="","",ROUND(N(AF154)*(1+$V$8/12),2))</f>
        <v>0</v>
      </c>
      <c r="M155" s="48">
        <f>IF($B155="","",ROUND(N(AG154)*(1+$W$8/12),2))</f>
        <v>0</v>
      </c>
      <c r="N155" s="48">
        <f>IF($B155="","",ROUND(N(AH154)*(1+$X$8/12),2))</f>
        <v>0</v>
      </c>
      <c r="O155" s="48">
        <f>IF($B155="","",ROUND(N(AI154)*(1+$Y$8/12),2))</f>
        <v>0</v>
      </c>
      <c r="P155" s="48">
        <f>IF($B155="","",ROUND(N(AJ154)*(1+$Z$8/12),2))</f>
        <v>0</v>
      </c>
      <c r="Q155" s="33">
        <f>IF($B155="","",MIN($Q$9,G155)+MIN(MAX(0,'Debt Payoff'!$D$24-0-SUMPRODUCT((G155:P155&lt;$Q$9:$Z$9)*G155:P155+(G155:P155&gt;=$Q$9:$Z$9)*$Q$9:$Z$9)),G155-MIN($Q$9,G155)))</f>
        <v>0</v>
      </c>
      <c r="R155" s="33">
        <f>IF($B155="","",MIN($R$9,H155)+MIN(MAX(0,'Debt Payoff'!$D$24-SUM(Q155:Q155)-SUMPRODUCT((H155:P155&lt;$R$9:$Z$9)*H155:P155+(H155:P155&gt;=$R$9:$Z$9)*$R$9:$Z$9)),H155-MIN($R$9,H155)))</f>
        <v>0</v>
      </c>
      <c r="S155" s="33">
        <f>IF($B155="","",MIN($S$9,I155)+MIN(MAX(0,'Debt Payoff'!$D$24-SUM(Q155:R155)-SUMPRODUCT((I155:P155&lt;$S$9:$Z$9)*I155:P155+(I155:P155&gt;=$S$9:$Z$9)*$S$9:$Z$9)),I155-MIN($S$9,I155)))</f>
        <v>0</v>
      </c>
      <c r="T155" s="33">
        <f>IF($B155="","",MIN($T$9,J155)+MIN(MAX(0,'Debt Payoff'!$D$24-SUM(Q155:S155)-SUMPRODUCT((J155:P155&lt;$T$9:$Z$9)*J155:P155+(J155:P155&gt;=$T$9:$Z$9)*$T$9:$Z$9)),J155-MIN($T$9,J155)))</f>
        <v>0</v>
      </c>
      <c r="U155" s="33">
        <f>IF($B155="","",MIN($U$9,K155)+MIN(MAX(0,'Debt Payoff'!$D$24-SUM(Q155:T155)-SUMPRODUCT((K155:P155&lt;$U$9:$Z$9)*K155:P155+(K155:P155&gt;=$U$9:$Z$9)*$U$9:$Z$9)),K155-MIN($U$9,K155)))</f>
        <v>0</v>
      </c>
      <c r="V155" s="33">
        <f>IF($B155="","",MIN($V$9,L155)+MIN(MAX(0,'Debt Payoff'!$D$24-SUM(Q155:U155)-SUMPRODUCT((L155:P155&lt;$V$9:$Z$9)*L155:P155+(L155:P155&gt;=$V$9:$Z$9)*$V$9:$Z$9)),L155-MIN($V$9,L155)))</f>
        <v>0</v>
      </c>
      <c r="W155" s="33">
        <f>IF($B155="","",MIN($W$9,M155)+MIN(MAX(0,'Debt Payoff'!$D$24-SUM(Q155:V155)-SUMPRODUCT((M155:P155&lt;$W$9:$Z$9)*M155:P155+(M155:P155&gt;=$W$9:$Z$9)*$W$9:$Z$9)),M155-MIN($W$9,M155)))</f>
        <v>0</v>
      </c>
      <c r="X155" s="33">
        <f>IF($B155="","",MIN($X$9,N155)+MIN(MAX(0,'Debt Payoff'!$D$24-SUM(Q155:W155)-SUMPRODUCT((N155:P155&lt;$X$9:$Z$9)*N155:P155+(N155:P155&gt;=$X$9:$Z$9)*$X$9:$Z$9)),N155-MIN($X$9,N155)))</f>
        <v>0</v>
      </c>
      <c r="Y155" s="33">
        <f>IF($B155="","",MIN($Y$9,O155)+MIN(MAX(0,'Debt Payoff'!$D$24-SUM(Q155:X155)-SUMPRODUCT((O155:P155&lt;$Y$9:$Z$9)*O155:P155+(O155:P155&gt;=$Y$9:$Z$9)*$Y$9:$Z$9)),O155-MIN($Y$9,O155)))</f>
        <v>0</v>
      </c>
      <c r="Z155" s="33">
        <f>IF($B155="","",MIN($Z$9,P155)+MIN(MAX(0,'Debt Payoff'!$D$24-SUM(Q155:Y155)-SUMPRODUCT((P155:P155&lt;$Z$9:$Z$9)*P155:P155+(P155:P155&gt;=$Z$9:$Z$9)*$Z$9:$Z$9)),P155-MIN($Z$9,P155)))</f>
        <v>0</v>
      </c>
      <c r="AA155" s="33">
        <f>IF($B155="","",ROUND(G155-Q155,2))</f>
        <v>0</v>
      </c>
      <c r="AB155" s="33">
        <f>IF($B155="","",ROUND(H155-R155,2))</f>
        <v>0</v>
      </c>
      <c r="AC155" s="33">
        <f>IF($B155="","",ROUND(I155-S155,2))</f>
        <v>0</v>
      </c>
      <c r="AD155" s="33">
        <f>IF($B155="","",ROUND(J155-T155,2))</f>
        <v>0</v>
      </c>
      <c r="AE155" s="33">
        <f>IF($B155="","",ROUND(K155-U155,2))</f>
        <v>0</v>
      </c>
      <c r="AF155" s="33">
        <f>IF($B155="","",ROUND(L155-V155,2))</f>
        <v>0</v>
      </c>
      <c r="AG155" s="33">
        <f>IF($B155="","",ROUND(M155-W155,2))</f>
        <v>0</v>
      </c>
      <c r="AH155" s="33">
        <f>IF($B155="","",ROUND(N155-X155,2))</f>
        <v>0</v>
      </c>
      <c r="AI155" s="33">
        <f>IF($B155="","",ROUND(O155-Y155,2))</f>
        <v>0</v>
      </c>
      <c r="AJ155" s="33">
        <f>IF($B155="","",ROUND(P155-Z155,2))</f>
        <v>0</v>
      </c>
    </row>
    <row r="156" spans="2:36">
      <c r="B156" s="15">
        <f>IF(B155="","",IF(F155&gt;0.005,B155+1,""))</f>
        <v>0</v>
      </c>
      <c r="C156" s="46">
        <f>IF($B156="","",EDATE('Debt Payoff'!$D$23,$B156-1))</f>
        <v>0</v>
      </c>
      <c r="D156" s="47">
        <f>IF($B156="","",SUM(Q156:Z156))</f>
        <v>0</v>
      </c>
      <c r="E156" s="48">
        <f>IF($B156="","",SUM(G156:P156)-F155)</f>
        <v>0</v>
      </c>
      <c r="F156" s="47">
        <f>IF($B156="","",SUM(AA156:AJ156))</f>
        <v>0</v>
      </c>
      <c r="G156" s="48">
        <f>IF($B156="","",ROUND(N(AA155)*(1+$Q$8/12),2))</f>
        <v>0</v>
      </c>
      <c r="H156" s="48">
        <f>IF($B156="","",ROUND(N(AB155)*(1+$R$8/12),2))</f>
        <v>0</v>
      </c>
      <c r="I156" s="48">
        <f>IF($B156="","",ROUND(N(AC155)*(1+$S$8/12),2))</f>
        <v>0</v>
      </c>
      <c r="J156" s="48">
        <f>IF($B156="","",ROUND(N(AD155)*(1+$T$8/12),2))</f>
        <v>0</v>
      </c>
      <c r="K156" s="48">
        <f>IF($B156="","",ROUND(N(AE155)*(1+$U$8/12),2))</f>
        <v>0</v>
      </c>
      <c r="L156" s="48">
        <f>IF($B156="","",ROUND(N(AF155)*(1+$V$8/12),2))</f>
        <v>0</v>
      </c>
      <c r="M156" s="48">
        <f>IF($B156="","",ROUND(N(AG155)*(1+$W$8/12),2))</f>
        <v>0</v>
      </c>
      <c r="N156" s="48">
        <f>IF($B156="","",ROUND(N(AH155)*(1+$X$8/12),2))</f>
        <v>0</v>
      </c>
      <c r="O156" s="48">
        <f>IF($B156="","",ROUND(N(AI155)*(1+$Y$8/12),2))</f>
        <v>0</v>
      </c>
      <c r="P156" s="48">
        <f>IF($B156="","",ROUND(N(AJ155)*(1+$Z$8/12),2))</f>
        <v>0</v>
      </c>
      <c r="Q156" s="33">
        <f>IF($B156="","",MIN($Q$9,G156)+MIN(MAX(0,'Debt Payoff'!$D$24-0-SUMPRODUCT((G156:P156&lt;$Q$9:$Z$9)*G156:P156+(G156:P156&gt;=$Q$9:$Z$9)*$Q$9:$Z$9)),G156-MIN($Q$9,G156)))</f>
        <v>0</v>
      </c>
      <c r="R156" s="33">
        <f>IF($B156="","",MIN($R$9,H156)+MIN(MAX(0,'Debt Payoff'!$D$24-SUM(Q156:Q156)-SUMPRODUCT((H156:P156&lt;$R$9:$Z$9)*H156:P156+(H156:P156&gt;=$R$9:$Z$9)*$R$9:$Z$9)),H156-MIN($R$9,H156)))</f>
        <v>0</v>
      </c>
      <c r="S156" s="33">
        <f>IF($B156="","",MIN($S$9,I156)+MIN(MAX(0,'Debt Payoff'!$D$24-SUM(Q156:R156)-SUMPRODUCT((I156:P156&lt;$S$9:$Z$9)*I156:P156+(I156:P156&gt;=$S$9:$Z$9)*$S$9:$Z$9)),I156-MIN($S$9,I156)))</f>
        <v>0</v>
      </c>
      <c r="T156" s="33">
        <f>IF($B156="","",MIN($T$9,J156)+MIN(MAX(0,'Debt Payoff'!$D$24-SUM(Q156:S156)-SUMPRODUCT((J156:P156&lt;$T$9:$Z$9)*J156:P156+(J156:P156&gt;=$T$9:$Z$9)*$T$9:$Z$9)),J156-MIN($T$9,J156)))</f>
        <v>0</v>
      </c>
      <c r="U156" s="33">
        <f>IF($B156="","",MIN($U$9,K156)+MIN(MAX(0,'Debt Payoff'!$D$24-SUM(Q156:T156)-SUMPRODUCT((K156:P156&lt;$U$9:$Z$9)*K156:P156+(K156:P156&gt;=$U$9:$Z$9)*$U$9:$Z$9)),K156-MIN($U$9,K156)))</f>
        <v>0</v>
      </c>
      <c r="V156" s="33">
        <f>IF($B156="","",MIN($V$9,L156)+MIN(MAX(0,'Debt Payoff'!$D$24-SUM(Q156:U156)-SUMPRODUCT((L156:P156&lt;$V$9:$Z$9)*L156:P156+(L156:P156&gt;=$V$9:$Z$9)*$V$9:$Z$9)),L156-MIN($V$9,L156)))</f>
        <v>0</v>
      </c>
      <c r="W156" s="33">
        <f>IF($B156="","",MIN($W$9,M156)+MIN(MAX(0,'Debt Payoff'!$D$24-SUM(Q156:V156)-SUMPRODUCT((M156:P156&lt;$W$9:$Z$9)*M156:P156+(M156:P156&gt;=$W$9:$Z$9)*$W$9:$Z$9)),M156-MIN($W$9,M156)))</f>
        <v>0</v>
      </c>
      <c r="X156" s="33">
        <f>IF($B156="","",MIN($X$9,N156)+MIN(MAX(0,'Debt Payoff'!$D$24-SUM(Q156:W156)-SUMPRODUCT((N156:P156&lt;$X$9:$Z$9)*N156:P156+(N156:P156&gt;=$X$9:$Z$9)*$X$9:$Z$9)),N156-MIN($X$9,N156)))</f>
        <v>0</v>
      </c>
      <c r="Y156" s="33">
        <f>IF($B156="","",MIN($Y$9,O156)+MIN(MAX(0,'Debt Payoff'!$D$24-SUM(Q156:X156)-SUMPRODUCT((O156:P156&lt;$Y$9:$Z$9)*O156:P156+(O156:P156&gt;=$Y$9:$Z$9)*$Y$9:$Z$9)),O156-MIN($Y$9,O156)))</f>
        <v>0</v>
      </c>
      <c r="Z156" s="33">
        <f>IF($B156="","",MIN($Z$9,P156)+MIN(MAX(0,'Debt Payoff'!$D$24-SUM(Q156:Y156)-SUMPRODUCT((P156:P156&lt;$Z$9:$Z$9)*P156:P156+(P156:P156&gt;=$Z$9:$Z$9)*$Z$9:$Z$9)),P156-MIN($Z$9,P156)))</f>
        <v>0</v>
      </c>
      <c r="AA156" s="33">
        <f>IF($B156="","",ROUND(G156-Q156,2))</f>
        <v>0</v>
      </c>
      <c r="AB156" s="33">
        <f>IF($B156="","",ROUND(H156-R156,2))</f>
        <v>0</v>
      </c>
      <c r="AC156" s="33">
        <f>IF($B156="","",ROUND(I156-S156,2))</f>
        <v>0</v>
      </c>
      <c r="AD156" s="33">
        <f>IF($B156="","",ROUND(J156-T156,2))</f>
        <v>0</v>
      </c>
      <c r="AE156" s="33">
        <f>IF($B156="","",ROUND(K156-U156,2))</f>
        <v>0</v>
      </c>
      <c r="AF156" s="33">
        <f>IF($B156="","",ROUND(L156-V156,2))</f>
        <v>0</v>
      </c>
      <c r="AG156" s="33">
        <f>IF($B156="","",ROUND(M156-W156,2))</f>
        <v>0</v>
      </c>
      <c r="AH156" s="33">
        <f>IF($B156="","",ROUND(N156-X156,2))</f>
        <v>0</v>
      </c>
      <c r="AI156" s="33">
        <f>IF($B156="","",ROUND(O156-Y156,2))</f>
        <v>0</v>
      </c>
      <c r="AJ156" s="33">
        <f>IF($B156="","",ROUND(P156-Z156,2))</f>
        <v>0</v>
      </c>
    </row>
    <row r="157" spans="2:36">
      <c r="B157" s="15">
        <f>IF(B156="","",IF(F156&gt;0.005,B156+1,""))</f>
        <v>0</v>
      </c>
      <c r="C157" s="46">
        <f>IF($B157="","",EDATE('Debt Payoff'!$D$23,$B157-1))</f>
        <v>0</v>
      </c>
      <c r="D157" s="47">
        <f>IF($B157="","",SUM(Q157:Z157))</f>
        <v>0</v>
      </c>
      <c r="E157" s="48">
        <f>IF($B157="","",SUM(G157:P157)-F156)</f>
        <v>0</v>
      </c>
      <c r="F157" s="47">
        <f>IF($B157="","",SUM(AA157:AJ157))</f>
        <v>0</v>
      </c>
      <c r="G157" s="48">
        <f>IF($B157="","",ROUND(N(AA156)*(1+$Q$8/12),2))</f>
        <v>0</v>
      </c>
      <c r="H157" s="48">
        <f>IF($B157="","",ROUND(N(AB156)*(1+$R$8/12),2))</f>
        <v>0</v>
      </c>
      <c r="I157" s="48">
        <f>IF($B157="","",ROUND(N(AC156)*(1+$S$8/12),2))</f>
        <v>0</v>
      </c>
      <c r="J157" s="48">
        <f>IF($B157="","",ROUND(N(AD156)*(1+$T$8/12),2))</f>
        <v>0</v>
      </c>
      <c r="K157" s="48">
        <f>IF($B157="","",ROUND(N(AE156)*(1+$U$8/12),2))</f>
        <v>0</v>
      </c>
      <c r="L157" s="48">
        <f>IF($B157="","",ROUND(N(AF156)*(1+$V$8/12),2))</f>
        <v>0</v>
      </c>
      <c r="M157" s="48">
        <f>IF($B157="","",ROUND(N(AG156)*(1+$W$8/12),2))</f>
        <v>0</v>
      </c>
      <c r="N157" s="48">
        <f>IF($B157="","",ROUND(N(AH156)*(1+$X$8/12),2))</f>
        <v>0</v>
      </c>
      <c r="O157" s="48">
        <f>IF($B157="","",ROUND(N(AI156)*(1+$Y$8/12),2))</f>
        <v>0</v>
      </c>
      <c r="P157" s="48">
        <f>IF($B157="","",ROUND(N(AJ156)*(1+$Z$8/12),2))</f>
        <v>0</v>
      </c>
      <c r="Q157" s="33">
        <f>IF($B157="","",MIN($Q$9,G157)+MIN(MAX(0,'Debt Payoff'!$D$24-0-SUMPRODUCT((G157:P157&lt;$Q$9:$Z$9)*G157:P157+(G157:P157&gt;=$Q$9:$Z$9)*$Q$9:$Z$9)),G157-MIN($Q$9,G157)))</f>
        <v>0</v>
      </c>
      <c r="R157" s="33">
        <f>IF($B157="","",MIN($R$9,H157)+MIN(MAX(0,'Debt Payoff'!$D$24-SUM(Q157:Q157)-SUMPRODUCT((H157:P157&lt;$R$9:$Z$9)*H157:P157+(H157:P157&gt;=$R$9:$Z$9)*$R$9:$Z$9)),H157-MIN($R$9,H157)))</f>
        <v>0</v>
      </c>
      <c r="S157" s="33">
        <f>IF($B157="","",MIN($S$9,I157)+MIN(MAX(0,'Debt Payoff'!$D$24-SUM(Q157:R157)-SUMPRODUCT((I157:P157&lt;$S$9:$Z$9)*I157:P157+(I157:P157&gt;=$S$9:$Z$9)*$S$9:$Z$9)),I157-MIN($S$9,I157)))</f>
        <v>0</v>
      </c>
      <c r="T157" s="33">
        <f>IF($B157="","",MIN($T$9,J157)+MIN(MAX(0,'Debt Payoff'!$D$24-SUM(Q157:S157)-SUMPRODUCT((J157:P157&lt;$T$9:$Z$9)*J157:P157+(J157:P157&gt;=$T$9:$Z$9)*$T$9:$Z$9)),J157-MIN($T$9,J157)))</f>
        <v>0</v>
      </c>
      <c r="U157" s="33">
        <f>IF($B157="","",MIN($U$9,K157)+MIN(MAX(0,'Debt Payoff'!$D$24-SUM(Q157:T157)-SUMPRODUCT((K157:P157&lt;$U$9:$Z$9)*K157:P157+(K157:P157&gt;=$U$9:$Z$9)*$U$9:$Z$9)),K157-MIN($U$9,K157)))</f>
        <v>0</v>
      </c>
      <c r="V157" s="33">
        <f>IF($B157="","",MIN($V$9,L157)+MIN(MAX(0,'Debt Payoff'!$D$24-SUM(Q157:U157)-SUMPRODUCT((L157:P157&lt;$V$9:$Z$9)*L157:P157+(L157:P157&gt;=$V$9:$Z$9)*$V$9:$Z$9)),L157-MIN($V$9,L157)))</f>
        <v>0</v>
      </c>
      <c r="W157" s="33">
        <f>IF($B157="","",MIN($W$9,M157)+MIN(MAX(0,'Debt Payoff'!$D$24-SUM(Q157:V157)-SUMPRODUCT((M157:P157&lt;$W$9:$Z$9)*M157:P157+(M157:P157&gt;=$W$9:$Z$9)*$W$9:$Z$9)),M157-MIN($W$9,M157)))</f>
        <v>0</v>
      </c>
      <c r="X157" s="33">
        <f>IF($B157="","",MIN($X$9,N157)+MIN(MAX(0,'Debt Payoff'!$D$24-SUM(Q157:W157)-SUMPRODUCT((N157:P157&lt;$X$9:$Z$9)*N157:P157+(N157:P157&gt;=$X$9:$Z$9)*$X$9:$Z$9)),N157-MIN($X$9,N157)))</f>
        <v>0</v>
      </c>
      <c r="Y157" s="33">
        <f>IF($B157="","",MIN($Y$9,O157)+MIN(MAX(0,'Debt Payoff'!$D$24-SUM(Q157:X157)-SUMPRODUCT((O157:P157&lt;$Y$9:$Z$9)*O157:P157+(O157:P157&gt;=$Y$9:$Z$9)*$Y$9:$Z$9)),O157-MIN($Y$9,O157)))</f>
        <v>0</v>
      </c>
      <c r="Z157" s="33">
        <f>IF($B157="","",MIN($Z$9,P157)+MIN(MAX(0,'Debt Payoff'!$D$24-SUM(Q157:Y157)-SUMPRODUCT((P157:P157&lt;$Z$9:$Z$9)*P157:P157+(P157:P157&gt;=$Z$9:$Z$9)*$Z$9:$Z$9)),P157-MIN($Z$9,P157)))</f>
        <v>0</v>
      </c>
      <c r="AA157" s="33">
        <f>IF($B157="","",ROUND(G157-Q157,2))</f>
        <v>0</v>
      </c>
      <c r="AB157" s="33">
        <f>IF($B157="","",ROUND(H157-R157,2))</f>
        <v>0</v>
      </c>
      <c r="AC157" s="33">
        <f>IF($B157="","",ROUND(I157-S157,2))</f>
        <v>0</v>
      </c>
      <c r="AD157" s="33">
        <f>IF($B157="","",ROUND(J157-T157,2))</f>
        <v>0</v>
      </c>
      <c r="AE157" s="33">
        <f>IF($B157="","",ROUND(K157-U157,2))</f>
        <v>0</v>
      </c>
      <c r="AF157" s="33">
        <f>IF($B157="","",ROUND(L157-V157,2))</f>
        <v>0</v>
      </c>
      <c r="AG157" s="33">
        <f>IF($B157="","",ROUND(M157-W157,2))</f>
        <v>0</v>
      </c>
      <c r="AH157" s="33">
        <f>IF($B157="","",ROUND(N157-X157,2))</f>
        <v>0</v>
      </c>
      <c r="AI157" s="33">
        <f>IF($B157="","",ROUND(O157-Y157,2))</f>
        <v>0</v>
      </c>
      <c r="AJ157" s="33">
        <f>IF($B157="","",ROUND(P157-Z157,2))</f>
        <v>0</v>
      </c>
    </row>
    <row r="158" spans="2:36">
      <c r="B158" s="15">
        <f>IF(B157="","",IF(F157&gt;0.005,B157+1,""))</f>
        <v>0</v>
      </c>
      <c r="C158" s="46">
        <f>IF($B158="","",EDATE('Debt Payoff'!$D$23,$B158-1))</f>
        <v>0</v>
      </c>
      <c r="D158" s="47">
        <f>IF($B158="","",SUM(Q158:Z158))</f>
        <v>0</v>
      </c>
      <c r="E158" s="48">
        <f>IF($B158="","",SUM(G158:P158)-F157)</f>
        <v>0</v>
      </c>
      <c r="F158" s="47">
        <f>IF($B158="","",SUM(AA158:AJ158))</f>
        <v>0</v>
      </c>
      <c r="G158" s="48">
        <f>IF($B158="","",ROUND(N(AA157)*(1+$Q$8/12),2))</f>
        <v>0</v>
      </c>
      <c r="H158" s="48">
        <f>IF($B158="","",ROUND(N(AB157)*(1+$R$8/12),2))</f>
        <v>0</v>
      </c>
      <c r="I158" s="48">
        <f>IF($B158="","",ROUND(N(AC157)*(1+$S$8/12),2))</f>
        <v>0</v>
      </c>
      <c r="J158" s="48">
        <f>IF($B158="","",ROUND(N(AD157)*(1+$T$8/12),2))</f>
        <v>0</v>
      </c>
      <c r="K158" s="48">
        <f>IF($B158="","",ROUND(N(AE157)*(1+$U$8/12),2))</f>
        <v>0</v>
      </c>
      <c r="L158" s="48">
        <f>IF($B158="","",ROUND(N(AF157)*(1+$V$8/12),2))</f>
        <v>0</v>
      </c>
      <c r="M158" s="48">
        <f>IF($B158="","",ROUND(N(AG157)*(1+$W$8/12),2))</f>
        <v>0</v>
      </c>
      <c r="N158" s="48">
        <f>IF($B158="","",ROUND(N(AH157)*(1+$X$8/12),2))</f>
        <v>0</v>
      </c>
      <c r="O158" s="48">
        <f>IF($B158="","",ROUND(N(AI157)*(1+$Y$8/12),2))</f>
        <v>0</v>
      </c>
      <c r="P158" s="48">
        <f>IF($B158="","",ROUND(N(AJ157)*(1+$Z$8/12),2))</f>
        <v>0</v>
      </c>
      <c r="Q158" s="33">
        <f>IF($B158="","",MIN($Q$9,G158)+MIN(MAX(0,'Debt Payoff'!$D$24-0-SUMPRODUCT((G158:P158&lt;$Q$9:$Z$9)*G158:P158+(G158:P158&gt;=$Q$9:$Z$9)*$Q$9:$Z$9)),G158-MIN($Q$9,G158)))</f>
        <v>0</v>
      </c>
      <c r="R158" s="33">
        <f>IF($B158="","",MIN($R$9,H158)+MIN(MAX(0,'Debt Payoff'!$D$24-SUM(Q158:Q158)-SUMPRODUCT((H158:P158&lt;$R$9:$Z$9)*H158:P158+(H158:P158&gt;=$R$9:$Z$9)*$R$9:$Z$9)),H158-MIN($R$9,H158)))</f>
        <v>0</v>
      </c>
      <c r="S158" s="33">
        <f>IF($B158="","",MIN($S$9,I158)+MIN(MAX(0,'Debt Payoff'!$D$24-SUM(Q158:R158)-SUMPRODUCT((I158:P158&lt;$S$9:$Z$9)*I158:P158+(I158:P158&gt;=$S$9:$Z$9)*$S$9:$Z$9)),I158-MIN($S$9,I158)))</f>
        <v>0</v>
      </c>
      <c r="T158" s="33">
        <f>IF($B158="","",MIN($T$9,J158)+MIN(MAX(0,'Debt Payoff'!$D$24-SUM(Q158:S158)-SUMPRODUCT((J158:P158&lt;$T$9:$Z$9)*J158:P158+(J158:P158&gt;=$T$9:$Z$9)*$T$9:$Z$9)),J158-MIN($T$9,J158)))</f>
        <v>0</v>
      </c>
      <c r="U158" s="33">
        <f>IF($B158="","",MIN($U$9,K158)+MIN(MAX(0,'Debt Payoff'!$D$24-SUM(Q158:T158)-SUMPRODUCT((K158:P158&lt;$U$9:$Z$9)*K158:P158+(K158:P158&gt;=$U$9:$Z$9)*$U$9:$Z$9)),K158-MIN($U$9,K158)))</f>
        <v>0</v>
      </c>
      <c r="V158" s="33">
        <f>IF($B158="","",MIN($V$9,L158)+MIN(MAX(0,'Debt Payoff'!$D$24-SUM(Q158:U158)-SUMPRODUCT((L158:P158&lt;$V$9:$Z$9)*L158:P158+(L158:P158&gt;=$V$9:$Z$9)*$V$9:$Z$9)),L158-MIN($V$9,L158)))</f>
        <v>0</v>
      </c>
      <c r="W158" s="33">
        <f>IF($B158="","",MIN($W$9,M158)+MIN(MAX(0,'Debt Payoff'!$D$24-SUM(Q158:V158)-SUMPRODUCT((M158:P158&lt;$W$9:$Z$9)*M158:P158+(M158:P158&gt;=$W$9:$Z$9)*$W$9:$Z$9)),M158-MIN($W$9,M158)))</f>
        <v>0</v>
      </c>
      <c r="X158" s="33">
        <f>IF($B158="","",MIN($X$9,N158)+MIN(MAX(0,'Debt Payoff'!$D$24-SUM(Q158:W158)-SUMPRODUCT((N158:P158&lt;$X$9:$Z$9)*N158:P158+(N158:P158&gt;=$X$9:$Z$9)*$X$9:$Z$9)),N158-MIN($X$9,N158)))</f>
        <v>0</v>
      </c>
      <c r="Y158" s="33">
        <f>IF($B158="","",MIN($Y$9,O158)+MIN(MAX(0,'Debt Payoff'!$D$24-SUM(Q158:X158)-SUMPRODUCT((O158:P158&lt;$Y$9:$Z$9)*O158:P158+(O158:P158&gt;=$Y$9:$Z$9)*$Y$9:$Z$9)),O158-MIN($Y$9,O158)))</f>
        <v>0</v>
      </c>
      <c r="Z158" s="33">
        <f>IF($B158="","",MIN($Z$9,P158)+MIN(MAX(0,'Debt Payoff'!$D$24-SUM(Q158:Y158)-SUMPRODUCT((P158:P158&lt;$Z$9:$Z$9)*P158:P158+(P158:P158&gt;=$Z$9:$Z$9)*$Z$9:$Z$9)),P158-MIN($Z$9,P158)))</f>
        <v>0</v>
      </c>
      <c r="AA158" s="33">
        <f>IF($B158="","",ROUND(G158-Q158,2))</f>
        <v>0</v>
      </c>
      <c r="AB158" s="33">
        <f>IF($B158="","",ROUND(H158-R158,2))</f>
        <v>0</v>
      </c>
      <c r="AC158" s="33">
        <f>IF($B158="","",ROUND(I158-S158,2))</f>
        <v>0</v>
      </c>
      <c r="AD158" s="33">
        <f>IF($B158="","",ROUND(J158-T158,2))</f>
        <v>0</v>
      </c>
      <c r="AE158" s="33">
        <f>IF($B158="","",ROUND(K158-U158,2))</f>
        <v>0</v>
      </c>
      <c r="AF158" s="33">
        <f>IF($B158="","",ROUND(L158-V158,2))</f>
        <v>0</v>
      </c>
      <c r="AG158" s="33">
        <f>IF($B158="","",ROUND(M158-W158,2))</f>
        <v>0</v>
      </c>
      <c r="AH158" s="33">
        <f>IF($B158="","",ROUND(N158-X158,2))</f>
        <v>0</v>
      </c>
      <c r="AI158" s="33">
        <f>IF($B158="","",ROUND(O158-Y158,2))</f>
        <v>0</v>
      </c>
      <c r="AJ158" s="33">
        <f>IF($B158="","",ROUND(P158-Z158,2))</f>
        <v>0</v>
      </c>
    </row>
    <row r="159" spans="2:36">
      <c r="B159" s="15">
        <f>IF(B158="","",IF(F158&gt;0.005,B158+1,""))</f>
        <v>0</v>
      </c>
      <c r="C159" s="46">
        <f>IF($B159="","",EDATE('Debt Payoff'!$D$23,$B159-1))</f>
        <v>0</v>
      </c>
      <c r="D159" s="47">
        <f>IF($B159="","",SUM(Q159:Z159))</f>
        <v>0</v>
      </c>
      <c r="E159" s="48">
        <f>IF($B159="","",SUM(G159:P159)-F158)</f>
        <v>0</v>
      </c>
      <c r="F159" s="47">
        <f>IF($B159="","",SUM(AA159:AJ159))</f>
        <v>0</v>
      </c>
      <c r="G159" s="48">
        <f>IF($B159="","",ROUND(N(AA158)*(1+$Q$8/12),2))</f>
        <v>0</v>
      </c>
      <c r="H159" s="48">
        <f>IF($B159="","",ROUND(N(AB158)*(1+$R$8/12),2))</f>
        <v>0</v>
      </c>
      <c r="I159" s="48">
        <f>IF($B159="","",ROUND(N(AC158)*(1+$S$8/12),2))</f>
        <v>0</v>
      </c>
      <c r="J159" s="48">
        <f>IF($B159="","",ROUND(N(AD158)*(1+$T$8/12),2))</f>
        <v>0</v>
      </c>
      <c r="K159" s="48">
        <f>IF($B159="","",ROUND(N(AE158)*(1+$U$8/12),2))</f>
        <v>0</v>
      </c>
      <c r="L159" s="48">
        <f>IF($B159="","",ROUND(N(AF158)*(1+$V$8/12),2))</f>
        <v>0</v>
      </c>
      <c r="M159" s="48">
        <f>IF($B159="","",ROUND(N(AG158)*(1+$W$8/12),2))</f>
        <v>0</v>
      </c>
      <c r="N159" s="48">
        <f>IF($B159="","",ROUND(N(AH158)*(1+$X$8/12),2))</f>
        <v>0</v>
      </c>
      <c r="O159" s="48">
        <f>IF($B159="","",ROUND(N(AI158)*(1+$Y$8/12),2))</f>
        <v>0</v>
      </c>
      <c r="P159" s="48">
        <f>IF($B159="","",ROUND(N(AJ158)*(1+$Z$8/12),2))</f>
        <v>0</v>
      </c>
      <c r="Q159" s="33">
        <f>IF($B159="","",MIN($Q$9,G159)+MIN(MAX(0,'Debt Payoff'!$D$24-0-SUMPRODUCT((G159:P159&lt;$Q$9:$Z$9)*G159:P159+(G159:P159&gt;=$Q$9:$Z$9)*$Q$9:$Z$9)),G159-MIN($Q$9,G159)))</f>
        <v>0</v>
      </c>
      <c r="R159" s="33">
        <f>IF($B159="","",MIN($R$9,H159)+MIN(MAX(0,'Debt Payoff'!$D$24-SUM(Q159:Q159)-SUMPRODUCT((H159:P159&lt;$R$9:$Z$9)*H159:P159+(H159:P159&gt;=$R$9:$Z$9)*$R$9:$Z$9)),H159-MIN($R$9,H159)))</f>
        <v>0</v>
      </c>
      <c r="S159" s="33">
        <f>IF($B159="","",MIN($S$9,I159)+MIN(MAX(0,'Debt Payoff'!$D$24-SUM(Q159:R159)-SUMPRODUCT((I159:P159&lt;$S$9:$Z$9)*I159:P159+(I159:P159&gt;=$S$9:$Z$9)*$S$9:$Z$9)),I159-MIN($S$9,I159)))</f>
        <v>0</v>
      </c>
      <c r="T159" s="33">
        <f>IF($B159="","",MIN($T$9,J159)+MIN(MAX(0,'Debt Payoff'!$D$24-SUM(Q159:S159)-SUMPRODUCT((J159:P159&lt;$T$9:$Z$9)*J159:P159+(J159:P159&gt;=$T$9:$Z$9)*$T$9:$Z$9)),J159-MIN($T$9,J159)))</f>
        <v>0</v>
      </c>
      <c r="U159" s="33">
        <f>IF($B159="","",MIN($U$9,K159)+MIN(MAX(0,'Debt Payoff'!$D$24-SUM(Q159:T159)-SUMPRODUCT((K159:P159&lt;$U$9:$Z$9)*K159:P159+(K159:P159&gt;=$U$9:$Z$9)*$U$9:$Z$9)),K159-MIN($U$9,K159)))</f>
        <v>0</v>
      </c>
      <c r="V159" s="33">
        <f>IF($B159="","",MIN($V$9,L159)+MIN(MAX(0,'Debt Payoff'!$D$24-SUM(Q159:U159)-SUMPRODUCT((L159:P159&lt;$V$9:$Z$9)*L159:P159+(L159:P159&gt;=$V$9:$Z$9)*$V$9:$Z$9)),L159-MIN($V$9,L159)))</f>
        <v>0</v>
      </c>
      <c r="W159" s="33">
        <f>IF($B159="","",MIN($W$9,M159)+MIN(MAX(0,'Debt Payoff'!$D$24-SUM(Q159:V159)-SUMPRODUCT((M159:P159&lt;$W$9:$Z$9)*M159:P159+(M159:P159&gt;=$W$9:$Z$9)*$W$9:$Z$9)),M159-MIN($W$9,M159)))</f>
        <v>0</v>
      </c>
      <c r="X159" s="33">
        <f>IF($B159="","",MIN($X$9,N159)+MIN(MAX(0,'Debt Payoff'!$D$24-SUM(Q159:W159)-SUMPRODUCT((N159:P159&lt;$X$9:$Z$9)*N159:P159+(N159:P159&gt;=$X$9:$Z$9)*$X$9:$Z$9)),N159-MIN($X$9,N159)))</f>
        <v>0</v>
      </c>
      <c r="Y159" s="33">
        <f>IF($B159="","",MIN($Y$9,O159)+MIN(MAX(0,'Debt Payoff'!$D$24-SUM(Q159:X159)-SUMPRODUCT((O159:P159&lt;$Y$9:$Z$9)*O159:P159+(O159:P159&gt;=$Y$9:$Z$9)*$Y$9:$Z$9)),O159-MIN($Y$9,O159)))</f>
        <v>0</v>
      </c>
      <c r="Z159" s="33">
        <f>IF($B159="","",MIN($Z$9,P159)+MIN(MAX(0,'Debt Payoff'!$D$24-SUM(Q159:Y159)-SUMPRODUCT((P159:P159&lt;$Z$9:$Z$9)*P159:P159+(P159:P159&gt;=$Z$9:$Z$9)*$Z$9:$Z$9)),P159-MIN($Z$9,P159)))</f>
        <v>0</v>
      </c>
      <c r="AA159" s="33">
        <f>IF($B159="","",ROUND(G159-Q159,2))</f>
        <v>0</v>
      </c>
      <c r="AB159" s="33">
        <f>IF($B159="","",ROUND(H159-R159,2))</f>
        <v>0</v>
      </c>
      <c r="AC159" s="33">
        <f>IF($B159="","",ROUND(I159-S159,2))</f>
        <v>0</v>
      </c>
      <c r="AD159" s="33">
        <f>IF($B159="","",ROUND(J159-T159,2))</f>
        <v>0</v>
      </c>
      <c r="AE159" s="33">
        <f>IF($B159="","",ROUND(K159-U159,2))</f>
        <v>0</v>
      </c>
      <c r="AF159" s="33">
        <f>IF($B159="","",ROUND(L159-V159,2))</f>
        <v>0</v>
      </c>
      <c r="AG159" s="33">
        <f>IF($B159="","",ROUND(M159-W159,2))</f>
        <v>0</v>
      </c>
      <c r="AH159" s="33">
        <f>IF($B159="","",ROUND(N159-X159,2))</f>
        <v>0</v>
      </c>
      <c r="AI159" s="33">
        <f>IF($B159="","",ROUND(O159-Y159,2))</f>
        <v>0</v>
      </c>
      <c r="AJ159" s="33">
        <f>IF($B159="","",ROUND(P159-Z159,2))</f>
        <v>0</v>
      </c>
    </row>
    <row r="160" spans="2:36">
      <c r="B160" s="15">
        <f>IF(B159="","",IF(F159&gt;0.005,B159+1,""))</f>
        <v>0</v>
      </c>
      <c r="C160" s="46">
        <f>IF($B160="","",EDATE('Debt Payoff'!$D$23,$B160-1))</f>
        <v>0</v>
      </c>
      <c r="D160" s="47">
        <f>IF($B160="","",SUM(Q160:Z160))</f>
        <v>0</v>
      </c>
      <c r="E160" s="48">
        <f>IF($B160="","",SUM(G160:P160)-F159)</f>
        <v>0</v>
      </c>
      <c r="F160" s="47">
        <f>IF($B160="","",SUM(AA160:AJ160))</f>
        <v>0</v>
      </c>
      <c r="G160" s="48">
        <f>IF($B160="","",ROUND(N(AA159)*(1+$Q$8/12),2))</f>
        <v>0</v>
      </c>
      <c r="H160" s="48">
        <f>IF($B160="","",ROUND(N(AB159)*(1+$R$8/12),2))</f>
        <v>0</v>
      </c>
      <c r="I160" s="48">
        <f>IF($B160="","",ROUND(N(AC159)*(1+$S$8/12),2))</f>
        <v>0</v>
      </c>
      <c r="J160" s="48">
        <f>IF($B160="","",ROUND(N(AD159)*(1+$T$8/12),2))</f>
        <v>0</v>
      </c>
      <c r="K160" s="48">
        <f>IF($B160="","",ROUND(N(AE159)*(1+$U$8/12),2))</f>
        <v>0</v>
      </c>
      <c r="L160" s="48">
        <f>IF($B160="","",ROUND(N(AF159)*(1+$V$8/12),2))</f>
        <v>0</v>
      </c>
      <c r="M160" s="48">
        <f>IF($B160="","",ROUND(N(AG159)*(1+$W$8/12),2))</f>
        <v>0</v>
      </c>
      <c r="N160" s="48">
        <f>IF($B160="","",ROUND(N(AH159)*(1+$X$8/12),2))</f>
        <v>0</v>
      </c>
      <c r="O160" s="48">
        <f>IF($B160="","",ROUND(N(AI159)*(1+$Y$8/12),2))</f>
        <v>0</v>
      </c>
      <c r="P160" s="48">
        <f>IF($B160="","",ROUND(N(AJ159)*(1+$Z$8/12),2))</f>
        <v>0</v>
      </c>
      <c r="Q160" s="33">
        <f>IF($B160="","",MIN($Q$9,G160)+MIN(MAX(0,'Debt Payoff'!$D$24-0-SUMPRODUCT((G160:P160&lt;$Q$9:$Z$9)*G160:P160+(G160:P160&gt;=$Q$9:$Z$9)*$Q$9:$Z$9)),G160-MIN($Q$9,G160)))</f>
        <v>0</v>
      </c>
      <c r="R160" s="33">
        <f>IF($B160="","",MIN($R$9,H160)+MIN(MAX(0,'Debt Payoff'!$D$24-SUM(Q160:Q160)-SUMPRODUCT((H160:P160&lt;$R$9:$Z$9)*H160:P160+(H160:P160&gt;=$R$9:$Z$9)*$R$9:$Z$9)),H160-MIN($R$9,H160)))</f>
        <v>0</v>
      </c>
      <c r="S160" s="33">
        <f>IF($B160="","",MIN($S$9,I160)+MIN(MAX(0,'Debt Payoff'!$D$24-SUM(Q160:R160)-SUMPRODUCT((I160:P160&lt;$S$9:$Z$9)*I160:P160+(I160:P160&gt;=$S$9:$Z$9)*$S$9:$Z$9)),I160-MIN($S$9,I160)))</f>
        <v>0</v>
      </c>
      <c r="T160" s="33">
        <f>IF($B160="","",MIN($T$9,J160)+MIN(MAX(0,'Debt Payoff'!$D$24-SUM(Q160:S160)-SUMPRODUCT((J160:P160&lt;$T$9:$Z$9)*J160:P160+(J160:P160&gt;=$T$9:$Z$9)*$T$9:$Z$9)),J160-MIN($T$9,J160)))</f>
        <v>0</v>
      </c>
      <c r="U160" s="33">
        <f>IF($B160="","",MIN($U$9,K160)+MIN(MAX(0,'Debt Payoff'!$D$24-SUM(Q160:T160)-SUMPRODUCT((K160:P160&lt;$U$9:$Z$9)*K160:P160+(K160:P160&gt;=$U$9:$Z$9)*$U$9:$Z$9)),K160-MIN($U$9,K160)))</f>
        <v>0</v>
      </c>
      <c r="V160" s="33">
        <f>IF($B160="","",MIN($V$9,L160)+MIN(MAX(0,'Debt Payoff'!$D$24-SUM(Q160:U160)-SUMPRODUCT((L160:P160&lt;$V$9:$Z$9)*L160:P160+(L160:P160&gt;=$V$9:$Z$9)*$V$9:$Z$9)),L160-MIN($V$9,L160)))</f>
        <v>0</v>
      </c>
      <c r="W160" s="33">
        <f>IF($B160="","",MIN($W$9,M160)+MIN(MAX(0,'Debt Payoff'!$D$24-SUM(Q160:V160)-SUMPRODUCT((M160:P160&lt;$W$9:$Z$9)*M160:P160+(M160:P160&gt;=$W$9:$Z$9)*$W$9:$Z$9)),M160-MIN($W$9,M160)))</f>
        <v>0</v>
      </c>
      <c r="X160" s="33">
        <f>IF($B160="","",MIN($X$9,N160)+MIN(MAX(0,'Debt Payoff'!$D$24-SUM(Q160:W160)-SUMPRODUCT((N160:P160&lt;$X$9:$Z$9)*N160:P160+(N160:P160&gt;=$X$9:$Z$9)*$X$9:$Z$9)),N160-MIN($X$9,N160)))</f>
        <v>0</v>
      </c>
      <c r="Y160" s="33">
        <f>IF($B160="","",MIN($Y$9,O160)+MIN(MAX(0,'Debt Payoff'!$D$24-SUM(Q160:X160)-SUMPRODUCT((O160:P160&lt;$Y$9:$Z$9)*O160:P160+(O160:P160&gt;=$Y$9:$Z$9)*$Y$9:$Z$9)),O160-MIN($Y$9,O160)))</f>
        <v>0</v>
      </c>
      <c r="Z160" s="33">
        <f>IF($B160="","",MIN($Z$9,P160)+MIN(MAX(0,'Debt Payoff'!$D$24-SUM(Q160:Y160)-SUMPRODUCT((P160:P160&lt;$Z$9:$Z$9)*P160:P160+(P160:P160&gt;=$Z$9:$Z$9)*$Z$9:$Z$9)),P160-MIN($Z$9,P160)))</f>
        <v>0</v>
      </c>
      <c r="AA160" s="33">
        <f>IF($B160="","",ROUND(G160-Q160,2))</f>
        <v>0</v>
      </c>
      <c r="AB160" s="33">
        <f>IF($B160="","",ROUND(H160-R160,2))</f>
        <v>0</v>
      </c>
      <c r="AC160" s="33">
        <f>IF($B160="","",ROUND(I160-S160,2))</f>
        <v>0</v>
      </c>
      <c r="AD160" s="33">
        <f>IF($B160="","",ROUND(J160-T160,2))</f>
        <v>0</v>
      </c>
      <c r="AE160" s="33">
        <f>IF($B160="","",ROUND(K160-U160,2))</f>
        <v>0</v>
      </c>
      <c r="AF160" s="33">
        <f>IF($B160="","",ROUND(L160-V160,2))</f>
        <v>0</v>
      </c>
      <c r="AG160" s="33">
        <f>IF($B160="","",ROUND(M160-W160,2))</f>
        <v>0</v>
      </c>
      <c r="AH160" s="33">
        <f>IF($B160="","",ROUND(N160-X160,2))</f>
        <v>0</v>
      </c>
      <c r="AI160" s="33">
        <f>IF($B160="","",ROUND(O160-Y160,2))</f>
        <v>0</v>
      </c>
      <c r="AJ160" s="33">
        <f>IF($B160="","",ROUND(P160-Z160,2))</f>
        <v>0</v>
      </c>
    </row>
    <row r="161" spans="2:36">
      <c r="B161" s="15">
        <f>IF(B160="","",IF(F160&gt;0.005,B160+1,""))</f>
        <v>0</v>
      </c>
      <c r="C161" s="46">
        <f>IF($B161="","",EDATE('Debt Payoff'!$D$23,$B161-1))</f>
        <v>0</v>
      </c>
      <c r="D161" s="47">
        <f>IF($B161="","",SUM(Q161:Z161))</f>
        <v>0</v>
      </c>
      <c r="E161" s="48">
        <f>IF($B161="","",SUM(G161:P161)-F160)</f>
        <v>0</v>
      </c>
      <c r="F161" s="47">
        <f>IF($B161="","",SUM(AA161:AJ161))</f>
        <v>0</v>
      </c>
      <c r="G161" s="48">
        <f>IF($B161="","",ROUND(N(AA160)*(1+$Q$8/12),2))</f>
        <v>0</v>
      </c>
      <c r="H161" s="48">
        <f>IF($B161="","",ROUND(N(AB160)*(1+$R$8/12),2))</f>
        <v>0</v>
      </c>
      <c r="I161" s="48">
        <f>IF($B161="","",ROUND(N(AC160)*(1+$S$8/12),2))</f>
        <v>0</v>
      </c>
      <c r="J161" s="48">
        <f>IF($B161="","",ROUND(N(AD160)*(1+$T$8/12),2))</f>
        <v>0</v>
      </c>
      <c r="K161" s="48">
        <f>IF($B161="","",ROUND(N(AE160)*(1+$U$8/12),2))</f>
        <v>0</v>
      </c>
      <c r="L161" s="48">
        <f>IF($B161="","",ROUND(N(AF160)*(1+$V$8/12),2))</f>
        <v>0</v>
      </c>
      <c r="M161" s="48">
        <f>IF($B161="","",ROUND(N(AG160)*(1+$W$8/12),2))</f>
        <v>0</v>
      </c>
      <c r="N161" s="48">
        <f>IF($B161="","",ROUND(N(AH160)*(1+$X$8/12),2))</f>
        <v>0</v>
      </c>
      <c r="O161" s="48">
        <f>IF($B161="","",ROUND(N(AI160)*(1+$Y$8/12),2))</f>
        <v>0</v>
      </c>
      <c r="P161" s="48">
        <f>IF($B161="","",ROUND(N(AJ160)*(1+$Z$8/12),2))</f>
        <v>0</v>
      </c>
      <c r="Q161" s="33">
        <f>IF($B161="","",MIN($Q$9,G161)+MIN(MAX(0,'Debt Payoff'!$D$24-0-SUMPRODUCT((G161:P161&lt;$Q$9:$Z$9)*G161:P161+(G161:P161&gt;=$Q$9:$Z$9)*$Q$9:$Z$9)),G161-MIN($Q$9,G161)))</f>
        <v>0</v>
      </c>
      <c r="R161" s="33">
        <f>IF($B161="","",MIN($R$9,H161)+MIN(MAX(0,'Debt Payoff'!$D$24-SUM(Q161:Q161)-SUMPRODUCT((H161:P161&lt;$R$9:$Z$9)*H161:P161+(H161:P161&gt;=$R$9:$Z$9)*$R$9:$Z$9)),H161-MIN($R$9,H161)))</f>
        <v>0</v>
      </c>
      <c r="S161" s="33">
        <f>IF($B161="","",MIN($S$9,I161)+MIN(MAX(0,'Debt Payoff'!$D$24-SUM(Q161:R161)-SUMPRODUCT((I161:P161&lt;$S$9:$Z$9)*I161:P161+(I161:P161&gt;=$S$9:$Z$9)*$S$9:$Z$9)),I161-MIN($S$9,I161)))</f>
        <v>0</v>
      </c>
      <c r="T161" s="33">
        <f>IF($B161="","",MIN($T$9,J161)+MIN(MAX(0,'Debt Payoff'!$D$24-SUM(Q161:S161)-SUMPRODUCT((J161:P161&lt;$T$9:$Z$9)*J161:P161+(J161:P161&gt;=$T$9:$Z$9)*$T$9:$Z$9)),J161-MIN($T$9,J161)))</f>
        <v>0</v>
      </c>
      <c r="U161" s="33">
        <f>IF($B161="","",MIN($U$9,K161)+MIN(MAX(0,'Debt Payoff'!$D$24-SUM(Q161:T161)-SUMPRODUCT((K161:P161&lt;$U$9:$Z$9)*K161:P161+(K161:P161&gt;=$U$9:$Z$9)*$U$9:$Z$9)),K161-MIN($U$9,K161)))</f>
        <v>0</v>
      </c>
      <c r="V161" s="33">
        <f>IF($B161="","",MIN($V$9,L161)+MIN(MAX(0,'Debt Payoff'!$D$24-SUM(Q161:U161)-SUMPRODUCT((L161:P161&lt;$V$9:$Z$9)*L161:P161+(L161:P161&gt;=$V$9:$Z$9)*$V$9:$Z$9)),L161-MIN($V$9,L161)))</f>
        <v>0</v>
      </c>
      <c r="W161" s="33">
        <f>IF($B161="","",MIN($W$9,M161)+MIN(MAX(0,'Debt Payoff'!$D$24-SUM(Q161:V161)-SUMPRODUCT((M161:P161&lt;$W$9:$Z$9)*M161:P161+(M161:P161&gt;=$W$9:$Z$9)*$W$9:$Z$9)),M161-MIN($W$9,M161)))</f>
        <v>0</v>
      </c>
      <c r="X161" s="33">
        <f>IF($B161="","",MIN($X$9,N161)+MIN(MAX(0,'Debt Payoff'!$D$24-SUM(Q161:W161)-SUMPRODUCT((N161:P161&lt;$X$9:$Z$9)*N161:P161+(N161:P161&gt;=$X$9:$Z$9)*$X$9:$Z$9)),N161-MIN($X$9,N161)))</f>
        <v>0</v>
      </c>
      <c r="Y161" s="33">
        <f>IF($B161="","",MIN($Y$9,O161)+MIN(MAX(0,'Debt Payoff'!$D$24-SUM(Q161:X161)-SUMPRODUCT((O161:P161&lt;$Y$9:$Z$9)*O161:P161+(O161:P161&gt;=$Y$9:$Z$9)*$Y$9:$Z$9)),O161-MIN($Y$9,O161)))</f>
        <v>0</v>
      </c>
      <c r="Z161" s="33">
        <f>IF($B161="","",MIN($Z$9,P161)+MIN(MAX(0,'Debt Payoff'!$D$24-SUM(Q161:Y161)-SUMPRODUCT((P161:P161&lt;$Z$9:$Z$9)*P161:P161+(P161:P161&gt;=$Z$9:$Z$9)*$Z$9:$Z$9)),P161-MIN($Z$9,P161)))</f>
        <v>0</v>
      </c>
      <c r="AA161" s="33">
        <f>IF($B161="","",ROUND(G161-Q161,2))</f>
        <v>0</v>
      </c>
      <c r="AB161" s="33">
        <f>IF($B161="","",ROUND(H161-R161,2))</f>
        <v>0</v>
      </c>
      <c r="AC161" s="33">
        <f>IF($B161="","",ROUND(I161-S161,2))</f>
        <v>0</v>
      </c>
      <c r="AD161" s="33">
        <f>IF($B161="","",ROUND(J161-T161,2))</f>
        <v>0</v>
      </c>
      <c r="AE161" s="33">
        <f>IF($B161="","",ROUND(K161-U161,2))</f>
        <v>0</v>
      </c>
      <c r="AF161" s="33">
        <f>IF($B161="","",ROUND(L161-V161,2))</f>
        <v>0</v>
      </c>
      <c r="AG161" s="33">
        <f>IF($B161="","",ROUND(M161-W161,2))</f>
        <v>0</v>
      </c>
      <c r="AH161" s="33">
        <f>IF($B161="","",ROUND(N161-X161,2))</f>
        <v>0</v>
      </c>
      <c r="AI161" s="33">
        <f>IF($B161="","",ROUND(O161-Y161,2))</f>
        <v>0</v>
      </c>
      <c r="AJ161" s="33">
        <f>IF($B161="","",ROUND(P161-Z161,2))</f>
        <v>0</v>
      </c>
    </row>
    <row r="162" spans="2:36">
      <c r="B162" s="15">
        <f>IF(B161="","",IF(F161&gt;0.005,B161+1,""))</f>
        <v>0</v>
      </c>
      <c r="C162" s="46">
        <f>IF($B162="","",EDATE('Debt Payoff'!$D$23,$B162-1))</f>
        <v>0</v>
      </c>
      <c r="D162" s="47">
        <f>IF($B162="","",SUM(Q162:Z162))</f>
        <v>0</v>
      </c>
      <c r="E162" s="48">
        <f>IF($B162="","",SUM(G162:P162)-F161)</f>
        <v>0</v>
      </c>
      <c r="F162" s="47">
        <f>IF($B162="","",SUM(AA162:AJ162))</f>
        <v>0</v>
      </c>
      <c r="G162" s="48">
        <f>IF($B162="","",ROUND(N(AA161)*(1+$Q$8/12),2))</f>
        <v>0</v>
      </c>
      <c r="H162" s="48">
        <f>IF($B162="","",ROUND(N(AB161)*(1+$R$8/12),2))</f>
        <v>0</v>
      </c>
      <c r="I162" s="48">
        <f>IF($B162="","",ROUND(N(AC161)*(1+$S$8/12),2))</f>
        <v>0</v>
      </c>
      <c r="J162" s="48">
        <f>IF($B162="","",ROUND(N(AD161)*(1+$T$8/12),2))</f>
        <v>0</v>
      </c>
      <c r="K162" s="48">
        <f>IF($B162="","",ROUND(N(AE161)*(1+$U$8/12),2))</f>
        <v>0</v>
      </c>
      <c r="L162" s="48">
        <f>IF($B162="","",ROUND(N(AF161)*(1+$V$8/12),2))</f>
        <v>0</v>
      </c>
      <c r="M162" s="48">
        <f>IF($B162="","",ROUND(N(AG161)*(1+$W$8/12),2))</f>
        <v>0</v>
      </c>
      <c r="N162" s="48">
        <f>IF($B162="","",ROUND(N(AH161)*(1+$X$8/12),2))</f>
        <v>0</v>
      </c>
      <c r="O162" s="48">
        <f>IF($B162="","",ROUND(N(AI161)*(1+$Y$8/12),2))</f>
        <v>0</v>
      </c>
      <c r="P162" s="48">
        <f>IF($B162="","",ROUND(N(AJ161)*(1+$Z$8/12),2))</f>
        <v>0</v>
      </c>
      <c r="Q162" s="33">
        <f>IF($B162="","",MIN($Q$9,G162)+MIN(MAX(0,'Debt Payoff'!$D$24-0-SUMPRODUCT((G162:P162&lt;$Q$9:$Z$9)*G162:P162+(G162:P162&gt;=$Q$9:$Z$9)*$Q$9:$Z$9)),G162-MIN($Q$9,G162)))</f>
        <v>0</v>
      </c>
      <c r="R162" s="33">
        <f>IF($B162="","",MIN($R$9,H162)+MIN(MAX(0,'Debt Payoff'!$D$24-SUM(Q162:Q162)-SUMPRODUCT((H162:P162&lt;$R$9:$Z$9)*H162:P162+(H162:P162&gt;=$R$9:$Z$9)*$R$9:$Z$9)),H162-MIN($R$9,H162)))</f>
        <v>0</v>
      </c>
      <c r="S162" s="33">
        <f>IF($B162="","",MIN($S$9,I162)+MIN(MAX(0,'Debt Payoff'!$D$24-SUM(Q162:R162)-SUMPRODUCT((I162:P162&lt;$S$9:$Z$9)*I162:P162+(I162:P162&gt;=$S$9:$Z$9)*$S$9:$Z$9)),I162-MIN($S$9,I162)))</f>
        <v>0</v>
      </c>
      <c r="T162" s="33">
        <f>IF($B162="","",MIN($T$9,J162)+MIN(MAX(0,'Debt Payoff'!$D$24-SUM(Q162:S162)-SUMPRODUCT((J162:P162&lt;$T$9:$Z$9)*J162:P162+(J162:P162&gt;=$T$9:$Z$9)*$T$9:$Z$9)),J162-MIN($T$9,J162)))</f>
        <v>0</v>
      </c>
      <c r="U162" s="33">
        <f>IF($B162="","",MIN($U$9,K162)+MIN(MAX(0,'Debt Payoff'!$D$24-SUM(Q162:T162)-SUMPRODUCT((K162:P162&lt;$U$9:$Z$9)*K162:P162+(K162:P162&gt;=$U$9:$Z$9)*$U$9:$Z$9)),K162-MIN($U$9,K162)))</f>
        <v>0</v>
      </c>
      <c r="V162" s="33">
        <f>IF($B162="","",MIN($V$9,L162)+MIN(MAX(0,'Debt Payoff'!$D$24-SUM(Q162:U162)-SUMPRODUCT((L162:P162&lt;$V$9:$Z$9)*L162:P162+(L162:P162&gt;=$V$9:$Z$9)*$V$9:$Z$9)),L162-MIN($V$9,L162)))</f>
        <v>0</v>
      </c>
      <c r="W162" s="33">
        <f>IF($B162="","",MIN($W$9,M162)+MIN(MAX(0,'Debt Payoff'!$D$24-SUM(Q162:V162)-SUMPRODUCT((M162:P162&lt;$W$9:$Z$9)*M162:P162+(M162:P162&gt;=$W$9:$Z$9)*$W$9:$Z$9)),M162-MIN($W$9,M162)))</f>
        <v>0</v>
      </c>
      <c r="X162" s="33">
        <f>IF($B162="","",MIN($X$9,N162)+MIN(MAX(0,'Debt Payoff'!$D$24-SUM(Q162:W162)-SUMPRODUCT((N162:P162&lt;$X$9:$Z$9)*N162:P162+(N162:P162&gt;=$X$9:$Z$9)*$X$9:$Z$9)),N162-MIN($X$9,N162)))</f>
        <v>0</v>
      </c>
      <c r="Y162" s="33">
        <f>IF($B162="","",MIN($Y$9,O162)+MIN(MAX(0,'Debt Payoff'!$D$24-SUM(Q162:X162)-SUMPRODUCT((O162:P162&lt;$Y$9:$Z$9)*O162:P162+(O162:P162&gt;=$Y$9:$Z$9)*$Y$9:$Z$9)),O162-MIN($Y$9,O162)))</f>
        <v>0</v>
      </c>
      <c r="Z162" s="33">
        <f>IF($B162="","",MIN($Z$9,P162)+MIN(MAX(0,'Debt Payoff'!$D$24-SUM(Q162:Y162)-SUMPRODUCT((P162:P162&lt;$Z$9:$Z$9)*P162:P162+(P162:P162&gt;=$Z$9:$Z$9)*$Z$9:$Z$9)),P162-MIN($Z$9,P162)))</f>
        <v>0</v>
      </c>
      <c r="AA162" s="33">
        <f>IF($B162="","",ROUND(G162-Q162,2))</f>
        <v>0</v>
      </c>
      <c r="AB162" s="33">
        <f>IF($B162="","",ROUND(H162-R162,2))</f>
        <v>0</v>
      </c>
      <c r="AC162" s="33">
        <f>IF($B162="","",ROUND(I162-S162,2))</f>
        <v>0</v>
      </c>
      <c r="AD162" s="33">
        <f>IF($B162="","",ROUND(J162-T162,2))</f>
        <v>0</v>
      </c>
      <c r="AE162" s="33">
        <f>IF($B162="","",ROUND(K162-U162,2))</f>
        <v>0</v>
      </c>
      <c r="AF162" s="33">
        <f>IF($B162="","",ROUND(L162-V162,2))</f>
        <v>0</v>
      </c>
      <c r="AG162" s="33">
        <f>IF($B162="","",ROUND(M162-W162,2))</f>
        <v>0</v>
      </c>
      <c r="AH162" s="33">
        <f>IF($B162="","",ROUND(N162-X162,2))</f>
        <v>0</v>
      </c>
      <c r="AI162" s="33">
        <f>IF($B162="","",ROUND(O162-Y162,2))</f>
        <v>0</v>
      </c>
      <c r="AJ162" s="33">
        <f>IF($B162="","",ROUND(P162-Z162,2))</f>
        <v>0</v>
      </c>
    </row>
    <row r="163" spans="2:36">
      <c r="B163" s="15">
        <f>IF(B162="","",IF(F162&gt;0.005,B162+1,""))</f>
        <v>0</v>
      </c>
      <c r="C163" s="46">
        <f>IF($B163="","",EDATE('Debt Payoff'!$D$23,$B163-1))</f>
        <v>0</v>
      </c>
      <c r="D163" s="47">
        <f>IF($B163="","",SUM(Q163:Z163))</f>
        <v>0</v>
      </c>
      <c r="E163" s="48">
        <f>IF($B163="","",SUM(G163:P163)-F162)</f>
        <v>0</v>
      </c>
      <c r="F163" s="47">
        <f>IF($B163="","",SUM(AA163:AJ163))</f>
        <v>0</v>
      </c>
      <c r="G163" s="48">
        <f>IF($B163="","",ROUND(N(AA162)*(1+$Q$8/12),2))</f>
        <v>0</v>
      </c>
      <c r="H163" s="48">
        <f>IF($B163="","",ROUND(N(AB162)*(1+$R$8/12),2))</f>
        <v>0</v>
      </c>
      <c r="I163" s="48">
        <f>IF($B163="","",ROUND(N(AC162)*(1+$S$8/12),2))</f>
        <v>0</v>
      </c>
      <c r="J163" s="48">
        <f>IF($B163="","",ROUND(N(AD162)*(1+$T$8/12),2))</f>
        <v>0</v>
      </c>
      <c r="K163" s="48">
        <f>IF($B163="","",ROUND(N(AE162)*(1+$U$8/12),2))</f>
        <v>0</v>
      </c>
      <c r="L163" s="48">
        <f>IF($B163="","",ROUND(N(AF162)*(1+$V$8/12),2))</f>
        <v>0</v>
      </c>
      <c r="M163" s="48">
        <f>IF($B163="","",ROUND(N(AG162)*(1+$W$8/12),2))</f>
        <v>0</v>
      </c>
      <c r="N163" s="48">
        <f>IF($B163="","",ROUND(N(AH162)*(1+$X$8/12),2))</f>
        <v>0</v>
      </c>
      <c r="O163" s="48">
        <f>IF($B163="","",ROUND(N(AI162)*(1+$Y$8/12),2))</f>
        <v>0</v>
      </c>
      <c r="P163" s="48">
        <f>IF($B163="","",ROUND(N(AJ162)*(1+$Z$8/12),2))</f>
        <v>0</v>
      </c>
      <c r="Q163" s="33">
        <f>IF($B163="","",MIN($Q$9,G163)+MIN(MAX(0,'Debt Payoff'!$D$24-0-SUMPRODUCT((G163:P163&lt;$Q$9:$Z$9)*G163:P163+(G163:P163&gt;=$Q$9:$Z$9)*$Q$9:$Z$9)),G163-MIN($Q$9,G163)))</f>
        <v>0</v>
      </c>
      <c r="R163" s="33">
        <f>IF($B163="","",MIN($R$9,H163)+MIN(MAX(0,'Debt Payoff'!$D$24-SUM(Q163:Q163)-SUMPRODUCT((H163:P163&lt;$R$9:$Z$9)*H163:P163+(H163:P163&gt;=$R$9:$Z$9)*$R$9:$Z$9)),H163-MIN($R$9,H163)))</f>
        <v>0</v>
      </c>
      <c r="S163" s="33">
        <f>IF($B163="","",MIN($S$9,I163)+MIN(MAX(0,'Debt Payoff'!$D$24-SUM(Q163:R163)-SUMPRODUCT((I163:P163&lt;$S$9:$Z$9)*I163:P163+(I163:P163&gt;=$S$9:$Z$9)*$S$9:$Z$9)),I163-MIN($S$9,I163)))</f>
        <v>0</v>
      </c>
      <c r="T163" s="33">
        <f>IF($B163="","",MIN($T$9,J163)+MIN(MAX(0,'Debt Payoff'!$D$24-SUM(Q163:S163)-SUMPRODUCT((J163:P163&lt;$T$9:$Z$9)*J163:P163+(J163:P163&gt;=$T$9:$Z$9)*$T$9:$Z$9)),J163-MIN($T$9,J163)))</f>
        <v>0</v>
      </c>
      <c r="U163" s="33">
        <f>IF($B163="","",MIN($U$9,K163)+MIN(MAX(0,'Debt Payoff'!$D$24-SUM(Q163:T163)-SUMPRODUCT((K163:P163&lt;$U$9:$Z$9)*K163:P163+(K163:P163&gt;=$U$9:$Z$9)*$U$9:$Z$9)),K163-MIN($U$9,K163)))</f>
        <v>0</v>
      </c>
      <c r="V163" s="33">
        <f>IF($B163="","",MIN($V$9,L163)+MIN(MAX(0,'Debt Payoff'!$D$24-SUM(Q163:U163)-SUMPRODUCT((L163:P163&lt;$V$9:$Z$9)*L163:P163+(L163:P163&gt;=$V$9:$Z$9)*$V$9:$Z$9)),L163-MIN($V$9,L163)))</f>
        <v>0</v>
      </c>
      <c r="W163" s="33">
        <f>IF($B163="","",MIN($W$9,M163)+MIN(MAX(0,'Debt Payoff'!$D$24-SUM(Q163:V163)-SUMPRODUCT((M163:P163&lt;$W$9:$Z$9)*M163:P163+(M163:P163&gt;=$W$9:$Z$9)*$W$9:$Z$9)),M163-MIN($W$9,M163)))</f>
        <v>0</v>
      </c>
      <c r="X163" s="33">
        <f>IF($B163="","",MIN($X$9,N163)+MIN(MAX(0,'Debt Payoff'!$D$24-SUM(Q163:W163)-SUMPRODUCT((N163:P163&lt;$X$9:$Z$9)*N163:P163+(N163:P163&gt;=$X$9:$Z$9)*$X$9:$Z$9)),N163-MIN($X$9,N163)))</f>
        <v>0</v>
      </c>
      <c r="Y163" s="33">
        <f>IF($B163="","",MIN($Y$9,O163)+MIN(MAX(0,'Debt Payoff'!$D$24-SUM(Q163:X163)-SUMPRODUCT((O163:P163&lt;$Y$9:$Z$9)*O163:P163+(O163:P163&gt;=$Y$9:$Z$9)*$Y$9:$Z$9)),O163-MIN($Y$9,O163)))</f>
        <v>0</v>
      </c>
      <c r="Z163" s="33">
        <f>IF($B163="","",MIN($Z$9,P163)+MIN(MAX(0,'Debt Payoff'!$D$24-SUM(Q163:Y163)-SUMPRODUCT((P163:P163&lt;$Z$9:$Z$9)*P163:P163+(P163:P163&gt;=$Z$9:$Z$9)*$Z$9:$Z$9)),P163-MIN($Z$9,P163)))</f>
        <v>0</v>
      </c>
      <c r="AA163" s="33">
        <f>IF($B163="","",ROUND(G163-Q163,2))</f>
        <v>0</v>
      </c>
      <c r="AB163" s="33">
        <f>IF($B163="","",ROUND(H163-R163,2))</f>
        <v>0</v>
      </c>
      <c r="AC163" s="33">
        <f>IF($B163="","",ROUND(I163-S163,2))</f>
        <v>0</v>
      </c>
      <c r="AD163" s="33">
        <f>IF($B163="","",ROUND(J163-T163,2))</f>
        <v>0</v>
      </c>
      <c r="AE163" s="33">
        <f>IF($B163="","",ROUND(K163-U163,2))</f>
        <v>0</v>
      </c>
      <c r="AF163" s="33">
        <f>IF($B163="","",ROUND(L163-V163,2))</f>
        <v>0</v>
      </c>
      <c r="AG163" s="33">
        <f>IF($B163="","",ROUND(M163-W163,2))</f>
        <v>0</v>
      </c>
      <c r="AH163" s="33">
        <f>IF($B163="","",ROUND(N163-X163,2))</f>
        <v>0</v>
      </c>
      <c r="AI163" s="33">
        <f>IF($B163="","",ROUND(O163-Y163,2))</f>
        <v>0</v>
      </c>
      <c r="AJ163" s="33">
        <f>IF($B163="","",ROUND(P163-Z163,2))</f>
        <v>0</v>
      </c>
    </row>
    <row r="164" spans="2:36">
      <c r="B164" s="15">
        <f>IF(B163="","",IF(F163&gt;0.005,B163+1,""))</f>
        <v>0</v>
      </c>
      <c r="C164" s="46">
        <f>IF($B164="","",EDATE('Debt Payoff'!$D$23,$B164-1))</f>
        <v>0</v>
      </c>
      <c r="D164" s="47">
        <f>IF($B164="","",SUM(Q164:Z164))</f>
        <v>0</v>
      </c>
      <c r="E164" s="48">
        <f>IF($B164="","",SUM(G164:P164)-F163)</f>
        <v>0</v>
      </c>
      <c r="F164" s="47">
        <f>IF($B164="","",SUM(AA164:AJ164))</f>
        <v>0</v>
      </c>
      <c r="G164" s="48">
        <f>IF($B164="","",ROUND(N(AA163)*(1+$Q$8/12),2))</f>
        <v>0</v>
      </c>
      <c r="H164" s="48">
        <f>IF($B164="","",ROUND(N(AB163)*(1+$R$8/12),2))</f>
        <v>0</v>
      </c>
      <c r="I164" s="48">
        <f>IF($B164="","",ROUND(N(AC163)*(1+$S$8/12),2))</f>
        <v>0</v>
      </c>
      <c r="J164" s="48">
        <f>IF($B164="","",ROUND(N(AD163)*(1+$T$8/12),2))</f>
        <v>0</v>
      </c>
      <c r="K164" s="48">
        <f>IF($B164="","",ROUND(N(AE163)*(1+$U$8/12),2))</f>
        <v>0</v>
      </c>
      <c r="L164" s="48">
        <f>IF($B164="","",ROUND(N(AF163)*(1+$V$8/12),2))</f>
        <v>0</v>
      </c>
      <c r="M164" s="48">
        <f>IF($B164="","",ROUND(N(AG163)*(1+$W$8/12),2))</f>
        <v>0</v>
      </c>
      <c r="N164" s="48">
        <f>IF($B164="","",ROUND(N(AH163)*(1+$X$8/12),2))</f>
        <v>0</v>
      </c>
      <c r="O164" s="48">
        <f>IF($B164="","",ROUND(N(AI163)*(1+$Y$8/12),2))</f>
        <v>0</v>
      </c>
      <c r="P164" s="48">
        <f>IF($B164="","",ROUND(N(AJ163)*(1+$Z$8/12),2))</f>
        <v>0</v>
      </c>
      <c r="Q164" s="33">
        <f>IF($B164="","",MIN($Q$9,G164)+MIN(MAX(0,'Debt Payoff'!$D$24-0-SUMPRODUCT((G164:P164&lt;$Q$9:$Z$9)*G164:P164+(G164:P164&gt;=$Q$9:$Z$9)*$Q$9:$Z$9)),G164-MIN($Q$9,G164)))</f>
        <v>0</v>
      </c>
      <c r="R164" s="33">
        <f>IF($B164="","",MIN($R$9,H164)+MIN(MAX(0,'Debt Payoff'!$D$24-SUM(Q164:Q164)-SUMPRODUCT((H164:P164&lt;$R$9:$Z$9)*H164:P164+(H164:P164&gt;=$R$9:$Z$9)*$R$9:$Z$9)),H164-MIN($R$9,H164)))</f>
        <v>0</v>
      </c>
      <c r="S164" s="33">
        <f>IF($B164="","",MIN($S$9,I164)+MIN(MAX(0,'Debt Payoff'!$D$24-SUM(Q164:R164)-SUMPRODUCT((I164:P164&lt;$S$9:$Z$9)*I164:P164+(I164:P164&gt;=$S$9:$Z$9)*$S$9:$Z$9)),I164-MIN($S$9,I164)))</f>
        <v>0</v>
      </c>
      <c r="T164" s="33">
        <f>IF($B164="","",MIN($T$9,J164)+MIN(MAX(0,'Debt Payoff'!$D$24-SUM(Q164:S164)-SUMPRODUCT((J164:P164&lt;$T$9:$Z$9)*J164:P164+(J164:P164&gt;=$T$9:$Z$9)*$T$9:$Z$9)),J164-MIN($T$9,J164)))</f>
        <v>0</v>
      </c>
      <c r="U164" s="33">
        <f>IF($B164="","",MIN($U$9,K164)+MIN(MAX(0,'Debt Payoff'!$D$24-SUM(Q164:T164)-SUMPRODUCT((K164:P164&lt;$U$9:$Z$9)*K164:P164+(K164:P164&gt;=$U$9:$Z$9)*$U$9:$Z$9)),K164-MIN($U$9,K164)))</f>
        <v>0</v>
      </c>
      <c r="V164" s="33">
        <f>IF($B164="","",MIN($V$9,L164)+MIN(MAX(0,'Debt Payoff'!$D$24-SUM(Q164:U164)-SUMPRODUCT((L164:P164&lt;$V$9:$Z$9)*L164:P164+(L164:P164&gt;=$V$9:$Z$9)*$V$9:$Z$9)),L164-MIN($V$9,L164)))</f>
        <v>0</v>
      </c>
      <c r="W164" s="33">
        <f>IF($B164="","",MIN($W$9,M164)+MIN(MAX(0,'Debt Payoff'!$D$24-SUM(Q164:V164)-SUMPRODUCT((M164:P164&lt;$W$9:$Z$9)*M164:P164+(M164:P164&gt;=$W$9:$Z$9)*$W$9:$Z$9)),M164-MIN($W$9,M164)))</f>
        <v>0</v>
      </c>
      <c r="X164" s="33">
        <f>IF($B164="","",MIN($X$9,N164)+MIN(MAX(0,'Debt Payoff'!$D$24-SUM(Q164:W164)-SUMPRODUCT((N164:P164&lt;$X$9:$Z$9)*N164:P164+(N164:P164&gt;=$X$9:$Z$9)*$X$9:$Z$9)),N164-MIN($X$9,N164)))</f>
        <v>0</v>
      </c>
      <c r="Y164" s="33">
        <f>IF($B164="","",MIN($Y$9,O164)+MIN(MAX(0,'Debt Payoff'!$D$24-SUM(Q164:X164)-SUMPRODUCT((O164:P164&lt;$Y$9:$Z$9)*O164:P164+(O164:P164&gt;=$Y$9:$Z$9)*$Y$9:$Z$9)),O164-MIN($Y$9,O164)))</f>
        <v>0</v>
      </c>
      <c r="Z164" s="33">
        <f>IF($B164="","",MIN($Z$9,P164)+MIN(MAX(0,'Debt Payoff'!$D$24-SUM(Q164:Y164)-SUMPRODUCT((P164:P164&lt;$Z$9:$Z$9)*P164:P164+(P164:P164&gt;=$Z$9:$Z$9)*$Z$9:$Z$9)),P164-MIN($Z$9,P164)))</f>
        <v>0</v>
      </c>
      <c r="AA164" s="33">
        <f>IF($B164="","",ROUND(G164-Q164,2))</f>
        <v>0</v>
      </c>
      <c r="AB164" s="33">
        <f>IF($B164="","",ROUND(H164-R164,2))</f>
        <v>0</v>
      </c>
      <c r="AC164" s="33">
        <f>IF($B164="","",ROUND(I164-S164,2))</f>
        <v>0</v>
      </c>
      <c r="AD164" s="33">
        <f>IF($B164="","",ROUND(J164-T164,2))</f>
        <v>0</v>
      </c>
      <c r="AE164" s="33">
        <f>IF($B164="","",ROUND(K164-U164,2))</f>
        <v>0</v>
      </c>
      <c r="AF164" s="33">
        <f>IF($B164="","",ROUND(L164-V164,2))</f>
        <v>0</v>
      </c>
      <c r="AG164" s="33">
        <f>IF($B164="","",ROUND(M164-W164,2))</f>
        <v>0</v>
      </c>
      <c r="AH164" s="33">
        <f>IF($B164="","",ROUND(N164-X164,2))</f>
        <v>0</v>
      </c>
      <c r="AI164" s="33">
        <f>IF($B164="","",ROUND(O164-Y164,2))</f>
        <v>0</v>
      </c>
      <c r="AJ164" s="33">
        <f>IF($B164="","",ROUND(P164-Z164,2))</f>
        <v>0</v>
      </c>
    </row>
    <row r="165" spans="2:36">
      <c r="B165" s="15">
        <f>IF(B164="","",IF(F164&gt;0.005,B164+1,""))</f>
        <v>0</v>
      </c>
      <c r="C165" s="46">
        <f>IF($B165="","",EDATE('Debt Payoff'!$D$23,$B165-1))</f>
        <v>0</v>
      </c>
      <c r="D165" s="47">
        <f>IF($B165="","",SUM(Q165:Z165))</f>
        <v>0</v>
      </c>
      <c r="E165" s="48">
        <f>IF($B165="","",SUM(G165:P165)-F164)</f>
        <v>0</v>
      </c>
      <c r="F165" s="47">
        <f>IF($B165="","",SUM(AA165:AJ165))</f>
        <v>0</v>
      </c>
      <c r="G165" s="48">
        <f>IF($B165="","",ROUND(N(AA164)*(1+$Q$8/12),2))</f>
        <v>0</v>
      </c>
      <c r="H165" s="48">
        <f>IF($B165="","",ROUND(N(AB164)*(1+$R$8/12),2))</f>
        <v>0</v>
      </c>
      <c r="I165" s="48">
        <f>IF($B165="","",ROUND(N(AC164)*(1+$S$8/12),2))</f>
        <v>0</v>
      </c>
      <c r="J165" s="48">
        <f>IF($B165="","",ROUND(N(AD164)*(1+$T$8/12),2))</f>
        <v>0</v>
      </c>
      <c r="K165" s="48">
        <f>IF($B165="","",ROUND(N(AE164)*(1+$U$8/12),2))</f>
        <v>0</v>
      </c>
      <c r="L165" s="48">
        <f>IF($B165="","",ROUND(N(AF164)*(1+$V$8/12),2))</f>
        <v>0</v>
      </c>
      <c r="M165" s="48">
        <f>IF($B165="","",ROUND(N(AG164)*(1+$W$8/12),2))</f>
        <v>0</v>
      </c>
      <c r="N165" s="48">
        <f>IF($B165="","",ROUND(N(AH164)*(1+$X$8/12),2))</f>
        <v>0</v>
      </c>
      <c r="O165" s="48">
        <f>IF($B165="","",ROUND(N(AI164)*(1+$Y$8/12),2))</f>
        <v>0</v>
      </c>
      <c r="P165" s="48">
        <f>IF($B165="","",ROUND(N(AJ164)*(1+$Z$8/12),2))</f>
        <v>0</v>
      </c>
      <c r="Q165" s="33">
        <f>IF($B165="","",MIN($Q$9,G165)+MIN(MAX(0,'Debt Payoff'!$D$24-0-SUMPRODUCT((G165:P165&lt;$Q$9:$Z$9)*G165:P165+(G165:P165&gt;=$Q$9:$Z$9)*$Q$9:$Z$9)),G165-MIN($Q$9,G165)))</f>
        <v>0</v>
      </c>
      <c r="R165" s="33">
        <f>IF($B165="","",MIN($R$9,H165)+MIN(MAX(0,'Debt Payoff'!$D$24-SUM(Q165:Q165)-SUMPRODUCT((H165:P165&lt;$R$9:$Z$9)*H165:P165+(H165:P165&gt;=$R$9:$Z$9)*$R$9:$Z$9)),H165-MIN($R$9,H165)))</f>
        <v>0</v>
      </c>
      <c r="S165" s="33">
        <f>IF($B165="","",MIN($S$9,I165)+MIN(MAX(0,'Debt Payoff'!$D$24-SUM(Q165:R165)-SUMPRODUCT((I165:P165&lt;$S$9:$Z$9)*I165:P165+(I165:P165&gt;=$S$9:$Z$9)*$S$9:$Z$9)),I165-MIN($S$9,I165)))</f>
        <v>0</v>
      </c>
      <c r="T165" s="33">
        <f>IF($B165="","",MIN($T$9,J165)+MIN(MAX(0,'Debt Payoff'!$D$24-SUM(Q165:S165)-SUMPRODUCT((J165:P165&lt;$T$9:$Z$9)*J165:P165+(J165:P165&gt;=$T$9:$Z$9)*$T$9:$Z$9)),J165-MIN($T$9,J165)))</f>
        <v>0</v>
      </c>
      <c r="U165" s="33">
        <f>IF($B165="","",MIN($U$9,K165)+MIN(MAX(0,'Debt Payoff'!$D$24-SUM(Q165:T165)-SUMPRODUCT((K165:P165&lt;$U$9:$Z$9)*K165:P165+(K165:P165&gt;=$U$9:$Z$9)*$U$9:$Z$9)),K165-MIN($U$9,K165)))</f>
        <v>0</v>
      </c>
      <c r="V165" s="33">
        <f>IF($B165="","",MIN($V$9,L165)+MIN(MAX(0,'Debt Payoff'!$D$24-SUM(Q165:U165)-SUMPRODUCT((L165:P165&lt;$V$9:$Z$9)*L165:P165+(L165:P165&gt;=$V$9:$Z$9)*$V$9:$Z$9)),L165-MIN($V$9,L165)))</f>
        <v>0</v>
      </c>
      <c r="W165" s="33">
        <f>IF($B165="","",MIN($W$9,M165)+MIN(MAX(0,'Debt Payoff'!$D$24-SUM(Q165:V165)-SUMPRODUCT((M165:P165&lt;$W$9:$Z$9)*M165:P165+(M165:P165&gt;=$W$9:$Z$9)*$W$9:$Z$9)),M165-MIN($W$9,M165)))</f>
        <v>0</v>
      </c>
      <c r="X165" s="33">
        <f>IF($B165="","",MIN($X$9,N165)+MIN(MAX(0,'Debt Payoff'!$D$24-SUM(Q165:W165)-SUMPRODUCT((N165:P165&lt;$X$9:$Z$9)*N165:P165+(N165:P165&gt;=$X$9:$Z$9)*$X$9:$Z$9)),N165-MIN($X$9,N165)))</f>
        <v>0</v>
      </c>
      <c r="Y165" s="33">
        <f>IF($B165="","",MIN($Y$9,O165)+MIN(MAX(0,'Debt Payoff'!$D$24-SUM(Q165:X165)-SUMPRODUCT((O165:P165&lt;$Y$9:$Z$9)*O165:P165+(O165:P165&gt;=$Y$9:$Z$9)*$Y$9:$Z$9)),O165-MIN($Y$9,O165)))</f>
        <v>0</v>
      </c>
      <c r="Z165" s="33">
        <f>IF($B165="","",MIN($Z$9,P165)+MIN(MAX(0,'Debt Payoff'!$D$24-SUM(Q165:Y165)-SUMPRODUCT((P165:P165&lt;$Z$9:$Z$9)*P165:P165+(P165:P165&gt;=$Z$9:$Z$9)*$Z$9:$Z$9)),P165-MIN($Z$9,P165)))</f>
        <v>0</v>
      </c>
      <c r="AA165" s="33">
        <f>IF($B165="","",ROUND(G165-Q165,2))</f>
        <v>0</v>
      </c>
      <c r="AB165" s="33">
        <f>IF($B165="","",ROUND(H165-R165,2))</f>
        <v>0</v>
      </c>
      <c r="AC165" s="33">
        <f>IF($B165="","",ROUND(I165-S165,2))</f>
        <v>0</v>
      </c>
      <c r="AD165" s="33">
        <f>IF($B165="","",ROUND(J165-T165,2))</f>
        <v>0</v>
      </c>
      <c r="AE165" s="33">
        <f>IF($B165="","",ROUND(K165-U165,2))</f>
        <v>0</v>
      </c>
      <c r="AF165" s="33">
        <f>IF($B165="","",ROUND(L165-V165,2))</f>
        <v>0</v>
      </c>
      <c r="AG165" s="33">
        <f>IF($B165="","",ROUND(M165-W165,2))</f>
        <v>0</v>
      </c>
      <c r="AH165" s="33">
        <f>IF($B165="","",ROUND(N165-X165,2))</f>
        <v>0</v>
      </c>
      <c r="AI165" s="33">
        <f>IF($B165="","",ROUND(O165-Y165,2))</f>
        <v>0</v>
      </c>
      <c r="AJ165" s="33">
        <f>IF($B165="","",ROUND(P165-Z165,2))</f>
        <v>0</v>
      </c>
    </row>
    <row r="166" spans="2:36">
      <c r="B166" s="15">
        <f>IF(B165="","",IF(F165&gt;0.005,B165+1,""))</f>
        <v>0</v>
      </c>
      <c r="C166" s="46">
        <f>IF($B166="","",EDATE('Debt Payoff'!$D$23,$B166-1))</f>
        <v>0</v>
      </c>
      <c r="D166" s="47">
        <f>IF($B166="","",SUM(Q166:Z166))</f>
        <v>0</v>
      </c>
      <c r="E166" s="48">
        <f>IF($B166="","",SUM(G166:P166)-F165)</f>
        <v>0</v>
      </c>
      <c r="F166" s="47">
        <f>IF($B166="","",SUM(AA166:AJ166))</f>
        <v>0</v>
      </c>
      <c r="G166" s="48">
        <f>IF($B166="","",ROUND(N(AA165)*(1+$Q$8/12),2))</f>
        <v>0</v>
      </c>
      <c r="H166" s="48">
        <f>IF($B166="","",ROUND(N(AB165)*(1+$R$8/12),2))</f>
        <v>0</v>
      </c>
      <c r="I166" s="48">
        <f>IF($B166="","",ROUND(N(AC165)*(1+$S$8/12),2))</f>
        <v>0</v>
      </c>
      <c r="J166" s="48">
        <f>IF($B166="","",ROUND(N(AD165)*(1+$T$8/12),2))</f>
        <v>0</v>
      </c>
      <c r="K166" s="48">
        <f>IF($B166="","",ROUND(N(AE165)*(1+$U$8/12),2))</f>
        <v>0</v>
      </c>
      <c r="L166" s="48">
        <f>IF($B166="","",ROUND(N(AF165)*(1+$V$8/12),2))</f>
        <v>0</v>
      </c>
      <c r="M166" s="48">
        <f>IF($B166="","",ROUND(N(AG165)*(1+$W$8/12),2))</f>
        <v>0</v>
      </c>
      <c r="N166" s="48">
        <f>IF($B166="","",ROUND(N(AH165)*(1+$X$8/12),2))</f>
        <v>0</v>
      </c>
      <c r="O166" s="48">
        <f>IF($B166="","",ROUND(N(AI165)*(1+$Y$8/12),2))</f>
        <v>0</v>
      </c>
      <c r="P166" s="48">
        <f>IF($B166="","",ROUND(N(AJ165)*(1+$Z$8/12),2))</f>
        <v>0</v>
      </c>
      <c r="Q166" s="33">
        <f>IF($B166="","",MIN($Q$9,G166)+MIN(MAX(0,'Debt Payoff'!$D$24-0-SUMPRODUCT((G166:P166&lt;$Q$9:$Z$9)*G166:P166+(G166:P166&gt;=$Q$9:$Z$9)*$Q$9:$Z$9)),G166-MIN($Q$9,G166)))</f>
        <v>0</v>
      </c>
      <c r="R166" s="33">
        <f>IF($B166="","",MIN($R$9,H166)+MIN(MAX(0,'Debt Payoff'!$D$24-SUM(Q166:Q166)-SUMPRODUCT((H166:P166&lt;$R$9:$Z$9)*H166:P166+(H166:P166&gt;=$R$9:$Z$9)*$R$9:$Z$9)),H166-MIN($R$9,H166)))</f>
        <v>0</v>
      </c>
      <c r="S166" s="33">
        <f>IF($B166="","",MIN($S$9,I166)+MIN(MAX(0,'Debt Payoff'!$D$24-SUM(Q166:R166)-SUMPRODUCT((I166:P166&lt;$S$9:$Z$9)*I166:P166+(I166:P166&gt;=$S$9:$Z$9)*$S$9:$Z$9)),I166-MIN($S$9,I166)))</f>
        <v>0</v>
      </c>
      <c r="T166" s="33">
        <f>IF($B166="","",MIN($T$9,J166)+MIN(MAX(0,'Debt Payoff'!$D$24-SUM(Q166:S166)-SUMPRODUCT((J166:P166&lt;$T$9:$Z$9)*J166:P166+(J166:P166&gt;=$T$9:$Z$9)*$T$9:$Z$9)),J166-MIN($T$9,J166)))</f>
        <v>0</v>
      </c>
      <c r="U166" s="33">
        <f>IF($B166="","",MIN($U$9,K166)+MIN(MAX(0,'Debt Payoff'!$D$24-SUM(Q166:T166)-SUMPRODUCT((K166:P166&lt;$U$9:$Z$9)*K166:P166+(K166:P166&gt;=$U$9:$Z$9)*$U$9:$Z$9)),K166-MIN($U$9,K166)))</f>
        <v>0</v>
      </c>
      <c r="V166" s="33">
        <f>IF($B166="","",MIN($V$9,L166)+MIN(MAX(0,'Debt Payoff'!$D$24-SUM(Q166:U166)-SUMPRODUCT((L166:P166&lt;$V$9:$Z$9)*L166:P166+(L166:P166&gt;=$V$9:$Z$9)*$V$9:$Z$9)),L166-MIN($V$9,L166)))</f>
        <v>0</v>
      </c>
      <c r="W166" s="33">
        <f>IF($B166="","",MIN($W$9,M166)+MIN(MAX(0,'Debt Payoff'!$D$24-SUM(Q166:V166)-SUMPRODUCT((M166:P166&lt;$W$9:$Z$9)*M166:P166+(M166:P166&gt;=$W$9:$Z$9)*$W$9:$Z$9)),M166-MIN($W$9,M166)))</f>
        <v>0</v>
      </c>
      <c r="X166" s="33">
        <f>IF($B166="","",MIN($X$9,N166)+MIN(MAX(0,'Debt Payoff'!$D$24-SUM(Q166:W166)-SUMPRODUCT((N166:P166&lt;$X$9:$Z$9)*N166:P166+(N166:P166&gt;=$X$9:$Z$9)*$X$9:$Z$9)),N166-MIN($X$9,N166)))</f>
        <v>0</v>
      </c>
      <c r="Y166" s="33">
        <f>IF($B166="","",MIN($Y$9,O166)+MIN(MAX(0,'Debt Payoff'!$D$24-SUM(Q166:X166)-SUMPRODUCT((O166:P166&lt;$Y$9:$Z$9)*O166:P166+(O166:P166&gt;=$Y$9:$Z$9)*$Y$9:$Z$9)),O166-MIN($Y$9,O166)))</f>
        <v>0</v>
      </c>
      <c r="Z166" s="33">
        <f>IF($B166="","",MIN($Z$9,P166)+MIN(MAX(0,'Debt Payoff'!$D$24-SUM(Q166:Y166)-SUMPRODUCT((P166:P166&lt;$Z$9:$Z$9)*P166:P166+(P166:P166&gt;=$Z$9:$Z$9)*$Z$9:$Z$9)),P166-MIN($Z$9,P166)))</f>
        <v>0</v>
      </c>
      <c r="AA166" s="33">
        <f>IF($B166="","",ROUND(G166-Q166,2))</f>
        <v>0</v>
      </c>
      <c r="AB166" s="33">
        <f>IF($B166="","",ROUND(H166-R166,2))</f>
        <v>0</v>
      </c>
      <c r="AC166" s="33">
        <f>IF($B166="","",ROUND(I166-S166,2))</f>
        <v>0</v>
      </c>
      <c r="AD166" s="33">
        <f>IF($B166="","",ROUND(J166-T166,2))</f>
        <v>0</v>
      </c>
      <c r="AE166" s="33">
        <f>IF($B166="","",ROUND(K166-U166,2))</f>
        <v>0</v>
      </c>
      <c r="AF166" s="33">
        <f>IF($B166="","",ROUND(L166-V166,2))</f>
        <v>0</v>
      </c>
      <c r="AG166" s="33">
        <f>IF($B166="","",ROUND(M166-W166,2))</f>
        <v>0</v>
      </c>
      <c r="AH166" s="33">
        <f>IF($B166="","",ROUND(N166-X166,2))</f>
        <v>0</v>
      </c>
      <c r="AI166" s="33">
        <f>IF($B166="","",ROUND(O166-Y166,2))</f>
        <v>0</v>
      </c>
      <c r="AJ166" s="33">
        <f>IF($B166="","",ROUND(P166-Z166,2))</f>
        <v>0</v>
      </c>
    </row>
    <row r="167" spans="2:36">
      <c r="B167" s="15">
        <f>IF(B166="","",IF(F166&gt;0.005,B166+1,""))</f>
        <v>0</v>
      </c>
      <c r="C167" s="46">
        <f>IF($B167="","",EDATE('Debt Payoff'!$D$23,$B167-1))</f>
        <v>0</v>
      </c>
      <c r="D167" s="47">
        <f>IF($B167="","",SUM(Q167:Z167))</f>
        <v>0</v>
      </c>
      <c r="E167" s="48">
        <f>IF($B167="","",SUM(G167:P167)-F166)</f>
        <v>0</v>
      </c>
      <c r="F167" s="47">
        <f>IF($B167="","",SUM(AA167:AJ167))</f>
        <v>0</v>
      </c>
      <c r="G167" s="48">
        <f>IF($B167="","",ROUND(N(AA166)*(1+$Q$8/12),2))</f>
        <v>0</v>
      </c>
      <c r="H167" s="48">
        <f>IF($B167="","",ROUND(N(AB166)*(1+$R$8/12),2))</f>
        <v>0</v>
      </c>
      <c r="I167" s="48">
        <f>IF($B167="","",ROUND(N(AC166)*(1+$S$8/12),2))</f>
        <v>0</v>
      </c>
      <c r="J167" s="48">
        <f>IF($B167="","",ROUND(N(AD166)*(1+$T$8/12),2))</f>
        <v>0</v>
      </c>
      <c r="K167" s="48">
        <f>IF($B167="","",ROUND(N(AE166)*(1+$U$8/12),2))</f>
        <v>0</v>
      </c>
      <c r="L167" s="48">
        <f>IF($B167="","",ROUND(N(AF166)*(1+$V$8/12),2))</f>
        <v>0</v>
      </c>
      <c r="M167" s="48">
        <f>IF($B167="","",ROUND(N(AG166)*(1+$W$8/12),2))</f>
        <v>0</v>
      </c>
      <c r="N167" s="48">
        <f>IF($B167="","",ROUND(N(AH166)*(1+$X$8/12),2))</f>
        <v>0</v>
      </c>
      <c r="O167" s="48">
        <f>IF($B167="","",ROUND(N(AI166)*(1+$Y$8/12),2))</f>
        <v>0</v>
      </c>
      <c r="P167" s="48">
        <f>IF($B167="","",ROUND(N(AJ166)*(1+$Z$8/12),2))</f>
        <v>0</v>
      </c>
      <c r="Q167" s="33">
        <f>IF($B167="","",MIN($Q$9,G167)+MIN(MAX(0,'Debt Payoff'!$D$24-0-SUMPRODUCT((G167:P167&lt;$Q$9:$Z$9)*G167:P167+(G167:P167&gt;=$Q$9:$Z$9)*$Q$9:$Z$9)),G167-MIN($Q$9,G167)))</f>
        <v>0</v>
      </c>
      <c r="R167" s="33">
        <f>IF($B167="","",MIN($R$9,H167)+MIN(MAX(0,'Debt Payoff'!$D$24-SUM(Q167:Q167)-SUMPRODUCT((H167:P167&lt;$R$9:$Z$9)*H167:P167+(H167:P167&gt;=$R$9:$Z$9)*$R$9:$Z$9)),H167-MIN($R$9,H167)))</f>
        <v>0</v>
      </c>
      <c r="S167" s="33">
        <f>IF($B167="","",MIN($S$9,I167)+MIN(MAX(0,'Debt Payoff'!$D$24-SUM(Q167:R167)-SUMPRODUCT((I167:P167&lt;$S$9:$Z$9)*I167:P167+(I167:P167&gt;=$S$9:$Z$9)*$S$9:$Z$9)),I167-MIN($S$9,I167)))</f>
        <v>0</v>
      </c>
      <c r="T167" s="33">
        <f>IF($B167="","",MIN($T$9,J167)+MIN(MAX(0,'Debt Payoff'!$D$24-SUM(Q167:S167)-SUMPRODUCT((J167:P167&lt;$T$9:$Z$9)*J167:P167+(J167:P167&gt;=$T$9:$Z$9)*$T$9:$Z$9)),J167-MIN($T$9,J167)))</f>
        <v>0</v>
      </c>
      <c r="U167" s="33">
        <f>IF($B167="","",MIN($U$9,K167)+MIN(MAX(0,'Debt Payoff'!$D$24-SUM(Q167:T167)-SUMPRODUCT((K167:P167&lt;$U$9:$Z$9)*K167:P167+(K167:P167&gt;=$U$9:$Z$9)*$U$9:$Z$9)),K167-MIN($U$9,K167)))</f>
        <v>0</v>
      </c>
      <c r="V167" s="33">
        <f>IF($B167="","",MIN($V$9,L167)+MIN(MAX(0,'Debt Payoff'!$D$24-SUM(Q167:U167)-SUMPRODUCT((L167:P167&lt;$V$9:$Z$9)*L167:P167+(L167:P167&gt;=$V$9:$Z$9)*$V$9:$Z$9)),L167-MIN($V$9,L167)))</f>
        <v>0</v>
      </c>
      <c r="W167" s="33">
        <f>IF($B167="","",MIN($W$9,M167)+MIN(MAX(0,'Debt Payoff'!$D$24-SUM(Q167:V167)-SUMPRODUCT((M167:P167&lt;$W$9:$Z$9)*M167:P167+(M167:P167&gt;=$W$9:$Z$9)*$W$9:$Z$9)),M167-MIN($W$9,M167)))</f>
        <v>0</v>
      </c>
      <c r="X167" s="33">
        <f>IF($B167="","",MIN($X$9,N167)+MIN(MAX(0,'Debt Payoff'!$D$24-SUM(Q167:W167)-SUMPRODUCT((N167:P167&lt;$X$9:$Z$9)*N167:P167+(N167:P167&gt;=$X$9:$Z$9)*$X$9:$Z$9)),N167-MIN($X$9,N167)))</f>
        <v>0</v>
      </c>
      <c r="Y167" s="33">
        <f>IF($B167="","",MIN($Y$9,O167)+MIN(MAX(0,'Debt Payoff'!$D$24-SUM(Q167:X167)-SUMPRODUCT((O167:P167&lt;$Y$9:$Z$9)*O167:P167+(O167:P167&gt;=$Y$9:$Z$9)*$Y$9:$Z$9)),O167-MIN($Y$9,O167)))</f>
        <v>0</v>
      </c>
      <c r="Z167" s="33">
        <f>IF($B167="","",MIN($Z$9,P167)+MIN(MAX(0,'Debt Payoff'!$D$24-SUM(Q167:Y167)-SUMPRODUCT((P167:P167&lt;$Z$9:$Z$9)*P167:P167+(P167:P167&gt;=$Z$9:$Z$9)*$Z$9:$Z$9)),P167-MIN($Z$9,P167)))</f>
        <v>0</v>
      </c>
      <c r="AA167" s="33">
        <f>IF($B167="","",ROUND(G167-Q167,2))</f>
        <v>0</v>
      </c>
      <c r="AB167" s="33">
        <f>IF($B167="","",ROUND(H167-R167,2))</f>
        <v>0</v>
      </c>
      <c r="AC167" s="33">
        <f>IF($B167="","",ROUND(I167-S167,2))</f>
        <v>0</v>
      </c>
      <c r="AD167" s="33">
        <f>IF($B167="","",ROUND(J167-T167,2))</f>
        <v>0</v>
      </c>
      <c r="AE167" s="33">
        <f>IF($B167="","",ROUND(K167-U167,2))</f>
        <v>0</v>
      </c>
      <c r="AF167" s="33">
        <f>IF($B167="","",ROUND(L167-V167,2))</f>
        <v>0</v>
      </c>
      <c r="AG167" s="33">
        <f>IF($B167="","",ROUND(M167-W167,2))</f>
        <v>0</v>
      </c>
      <c r="AH167" s="33">
        <f>IF($B167="","",ROUND(N167-X167,2))</f>
        <v>0</v>
      </c>
      <c r="AI167" s="33">
        <f>IF($B167="","",ROUND(O167-Y167,2))</f>
        <v>0</v>
      </c>
      <c r="AJ167" s="33">
        <f>IF($B167="","",ROUND(P167-Z167,2))</f>
        <v>0</v>
      </c>
    </row>
    <row r="168" spans="2:36">
      <c r="B168" s="15">
        <f>IF(B167="","",IF(F167&gt;0.005,B167+1,""))</f>
        <v>0</v>
      </c>
      <c r="C168" s="46">
        <f>IF($B168="","",EDATE('Debt Payoff'!$D$23,$B168-1))</f>
        <v>0</v>
      </c>
      <c r="D168" s="47">
        <f>IF($B168="","",SUM(Q168:Z168))</f>
        <v>0</v>
      </c>
      <c r="E168" s="48">
        <f>IF($B168="","",SUM(G168:P168)-F167)</f>
        <v>0</v>
      </c>
      <c r="F168" s="47">
        <f>IF($B168="","",SUM(AA168:AJ168))</f>
        <v>0</v>
      </c>
      <c r="G168" s="48">
        <f>IF($B168="","",ROUND(N(AA167)*(1+$Q$8/12),2))</f>
        <v>0</v>
      </c>
      <c r="H168" s="48">
        <f>IF($B168="","",ROUND(N(AB167)*(1+$R$8/12),2))</f>
        <v>0</v>
      </c>
      <c r="I168" s="48">
        <f>IF($B168="","",ROUND(N(AC167)*(1+$S$8/12),2))</f>
        <v>0</v>
      </c>
      <c r="J168" s="48">
        <f>IF($B168="","",ROUND(N(AD167)*(1+$T$8/12),2))</f>
        <v>0</v>
      </c>
      <c r="K168" s="48">
        <f>IF($B168="","",ROUND(N(AE167)*(1+$U$8/12),2))</f>
        <v>0</v>
      </c>
      <c r="L168" s="48">
        <f>IF($B168="","",ROUND(N(AF167)*(1+$V$8/12),2))</f>
        <v>0</v>
      </c>
      <c r="M168" s="48">
        <f>IF($B168="","",ROUND(N(AG167)*(1+$W$8/12),2))</f>
        <v>0</v>
      </c>
      <c r="N168" s="48">
        <f>IF($B168="","",ROUND(N(AH167)*(1+$X$8/12),2))</f>
        <v>0</v>
      </c>
      <c r="O168" s="48">
        <f>IF($B168="","",ROUND(N(AI167)*(1+$Y$8/12),2))</f>
        <v>0</v>
      </c>
      <c r="P168" s="48">
        <f>IF($B168="","",ROUND(N(AJ167)*(1+$Z$8/12),2))</f>
        <v>0</v>
      </c>
      <c r="Q168" s="33">
        <f>IF($B168="","",MIN($Q$9,G168)+MIN(MAX(0,'Debt Payoff'!$D$24-0-SUMPRODUCT((G168:P168&lt;$Q$9:$Z$9)*G168:P168+(G168:P168&gt;=$Q$9:$Z$9)*$Q$9:$Z$9)),G168-MIN($Q$9,G168)))</f>
        <v>0</v>
      </c>
      <c r="R168" s="33">
        <f>IF($B168="","",MIN($R$9,H168)+MIN(MAX(0,'Debt Payoff'!$D$24-SUM(Q168:Q168)-SUMPRODUCT((H168:P168&lt;$R$9:$Z$9)*H168:P168+(H168:P168&gt;=$R$9:$Z$9)*$R$9:$Z$9)),H168-MIN($R$9,H168)))</f>
        <v>0</v>
      </c>
      <c r="S168" s="33">
        <f>IF($B168="","",MIN($S$9,I168)+MIN(MAX(0,'Debt Payoff'!$D$24-SUM(Q168:R168)-SUMPRODUCT((I168:P168&lt;$S$9:$Z$9)*I168:P168+(I168:P168&gt;=$S$9:$Z$9)*$S$9:$Z$9)),I168-MIN($S$9,I168)))</f>
        <v>0</v>
      </c>
      <c r="T168" s="33">
        <f>IF($B168="","",MIN($T$9,J168)+MIN(MAX(0,'Debt Payoff'!$D$24-SUM(Q168:S168)-SUMPRODUCT((J168:P168&lt;$T$9:$Z$9)*J168:P168+(J168:P168&gt;=$T$9:$Z$9)*$T$9:$Z$9)),J168-MIN($T$9,J168)))</f>
        <v>0</v>
      </c>
      <c r="U168" s="33">
        <f>IF($B168="","",MIN($U$9,K168)+MIN(MAX(0,'Debt Payoff'!$D$24-SUM(Q168:T168)-SUMPRODUCT((K168:P168&lt;$U$9:$Z$9)*K168:P168+(K168:P168&gt;=$U$9:$Z$9)*$U$9:$Z$9)),K168-MIN($U$9,K168)))</f>
        <v>0</v>
      </c>
      <c r="V168" s="33">
        <f>IF($B168="","",MIN($V$9,L168)+MIN(MAX(0,'Debt Payoff'!$D$24-SUM(Q168:U168)-SUMPRODUCT((L168:P168&lt;$V$9:$Z$9)*L168:P168+(L168:P168&gt;=$V$9:$Z$9)*$V$9:$Z$9)),L168-MIN($V$9,L168)))</f>
        <v>0</v>
      </c>
      <c r="W168" s="33">
        <f>IF($B168="","",MIN($W$9,M168)+MIN(MAX(0,'Debt Payoff'!$D$24-SUM(Q168:V168)-SUMPRODUCT((M168:P168&lt;$W$9:$Z$9)*M168:P168+(M168:P168&gt;=$W$9:$Z$9)*$W$9:$Z$9)),M168-MIN($W$9,M168)))</f>
        <v>0</v>
      </c>
      <c r="X168" s="33">
        <f>IF($B168="","",MIN($X$9,N168)+MIN(MAX(0,'Debt Payoff'!$D$24-SUM(Q168:W168)-SUMPRODUCT((N168:P168&lt;$X$9:$Z$9)*N168:P168+(N168:P168&gt;=$X$9:$Z$9)*$X$9:$Z$9)),N168-MIN($X$9,N168)))</f>
        <v>0</v>
      </c>
      <c r="Y168" s="33">
        <f>IF($B168="","",MIN($Y$9,O168)+MIN(MAX(0,'Debt Payoff'!$D$24-SUM(Q168:X168)-SUMPRODUCT((O168:P168&lt;$Y$9:$Z$9)*O168:P168+(O168:P168&gt;=$Y$9:$Z$9)*$Y$9:$Z$9)),O168-MIN($Y$9,O168)))</f>
        <v>0</v>
      </c>
      <c r="Z168" s="33">
        <f>IF($B168="","",MIN($Z$9,P168)+MIN(MAX(0,'Debt Payoff'!$D$24-SUM(Q168:Y168)-SUMPRODUCT((P168:P168&lt;$Z$9:$Z$9)*P168:P168+(P168:P168&gt;=$Z$9:$Z$9)*$Z$9:$Z$9)),P168-MIN($Z$9,P168)))</f>
        <v>0</v>
      </c>
      <c r="AA168" s="33">
        <f>IF($B168="","",ROUND(G168-Q168,2))</f>
        <v>0</v>
      </c>
      <c r="AB168" s="33">
        <f>IF($B168="","",ROUND(H168-R168,2))</f>
        <v>0</v>
      </c>
      <c r="AC168" s="33">
        <f>IF($B168="","",ROUND(I168-S168,2))</f>
        <v>0</v>
      </c>
      <c r="AD168" s="33">
        <f>IF($B168="","",ROUND(J168-T168,2))</f>
        <v>0</v>
      </c>
      <c r="AE168" s="33">
        <f>IF($B168="","",ROUND(K168-U168,2))</f>
        <v>0</v>
      </c>
      <c r="AF168" s="33">
        <f>IF($B168="","",ROUND(L168-V168,2))</f>
        <v>0</v>
      </c>
      <c r="AG168" s="33">
        <f>IF($B168="","",ROUND(M168-W168,2))</f>
        <v>0</v>
      </c>
      <c r="AH168" s="33">
        <f>IF($B168="","",ROUND(N168-X168,2))</f>
        <v>0</v>
      </c>
      <c r="AI168" s="33">
        <f>IF($B168="","",ROUND(O168-Y168,2))</f>
        <v>0</v>
      </c>
      <c r="AJ168" s="33">
        <f>IF($B168="","",ROUND(P168-Z168,2))</f>
        <v>0</v>
      </c>
    </row>
    <row r="169" spans="2:36">
      <c r="B169" s="15">
        <f>IF(B168="","",IF(F168&gt;0.005,B168+1,""))</f>
        <v>0</v>
      </c>
      <c r="C169" s="46">
        <f>IF($B169="","",EDATE('Debt Payoff'!$D$23,$B169-1))</f>
        <v>0</v>
      </c>
      <c r="D169" s="47">
        <f>IF($B169="","",SUM(Q169:Z169))</f>
        <v>0</v>
      </c>
      <c r="E169" s="48">
        <f>IF($B169="","",SUM(G169:P169)-F168)</f>
        <v>0</v>
      </c>
      <c r="F169" s="47">
        <f>IF($B169="","",SUM(AA169:AJ169))</f>
        <v>0</v>
      </c>
      <c r="G169" s="48">
        <f>IF($B169="","",ROUND(N(AA168)*(1+$Q$8/12),2))</f>
        <v>0</v>
      </c>
      <c r="H169" s="48">
        <f>IF($B169="","",ROUND(N(AB168)*(1+$R$8/12),2))</f>
        <v>0</v>
      </c>
      <c r="I169" s="48">
        <f>IF($B169="","",ROUND(N(AC168)*(1+$S$8/12),2))</f>
        <v>0</v>
      </c>
      <c r="J169" s="48">
        <f>IF($B169="","",ROUND(N(AD168)*(1+$T$8/12),2))</f>
        <v>0</v>
      </c>
      <c r="K169" s="48">
        <f>IF($B169="","",ROUND(N(AE168)*(1+$U$8/12),2))</f>
        <v>0</v>
      </c>
      <c r="L169" s="48">
        <f>IF($B169="","",ROUND(N(AF168)*(1+$V$8/12),2))</f>
        <v>0</v>
      </c>
      <c r="M169" s="48">
        <f>IF($B169="","",ROUND(N(AG168)*(1+$W$8/12),2))</f>
        <v>0</v>
      </c>
      <c r="N169" s="48">
        <f>IF($B169="","",ROUND(N(AH168)*(1+$X$8/12),2))</f>
        <v>0</v>
      </c>
      <c r="O169" s="48">
        <f>IF($B169="","",ROUND(N(AI168)*(1+$Y$8/12),2))</f>
        <v>0</v>
      </c>
      <c r="P169" s="48">
        <f>IF($B169="","",ROUND(N(AJ168)*(1+$Z$8/12),2))</f>
        <v>0</v>
      </c>
      <c r="Q169" s="33">
        <f>IF($B169="","",MIN($Q$9,G169)+MIN(MAX(0,'Debt Payoff'!$D$24-0-SUMPRODUCT((G169:P169&lt;$Q$9:$Z$9)*G169:P169+(G169:P169&gt;=$Q$9:$Z$9)*$Q$9:$Z$9)),G169-MIN($Q$9,G169)))</f>
        <v>0</v>
      </c>
      <c r="R169" s="33">
        <f>IF($B169="","",MIN($R$9,H169)+MIN(MAX(0,'Debt Payoff'!$D$24-SUM(Q169:Q169)-SUMPRODUCT((H169:P169&lt;$R$9:$Z$9)*H169:P169+(H169:P169&gt;=$R$9:$Z$9)*$R$9:$Z$9)),H169-MIN($R$9,H169)))</f>
        <v>0</v>
      </c>
      <c r="S169" s="33">
        <f>IF($B169="","",MIN($S$9,I169)+MIN(MAX(0,'Debt Payoff'!$D$24-SUM(Q169:R169)-SUMPRODUCT((I169:P169&lt;$S$9:$Z$9)*I169:P169+(I169:P169&gt;=$S$9:$Z$9)*$S$9:$Z$9)),I169-MIN($S$9,I169)))</f>
        <v>0</v>
      </c>
      <c r="T169" s="33">
        <f>IF($B169="","",MIN($T$9,J169)+MIN(MAX(0,'Debt Payoff'!$D$24-SUM(Q169:S169)-SUMPRODUCT((J169:P169&lt;$T$9:$Z$9)*J169:P169+(J169:P169&gt;=$T$9:$Z$9)*$T$9:$Z$9)),J169-MIN($T$9,J169)))</f>
        <v>0</v>
      </c>
      <c r="U169" s="33">
        <f>IF($B169="","",MIN($U$9,K169)+MIN(MAX(0,'Debt Payoff'!$D$24-SUM(Q169:T169)-SUMPRODUCT((K169:P169&lt;$U$9:$Z$9)*K169:P169+(K169:P169&gt;=$U$9:$Z$9)*$U$9:$Z$9)),K169-MIN($U$9,K169)))</f>
        <v>0</v>
      </c>
      <c r="V169" s="33">
        <f>IF($B169="","",MIN($V$9,L169)+MIN(MAX(0,'Debt Payoff'!$D$24-SUM(Q169:U169)-SUMPRODUCT((L169:P169&lt;$V$9:$Z$9)*L169:P169+(L169:P169&gt;=$V$9:$Z$9)*$V$9:$Z$9)),L169-MIN($V$9,L169)))</f>
        <v>0</v>
      </c>
      <c r="W169" s="33">
        <f>IF($B169="","",MIN($W$9,M169)+MIN(MAX(0,'Debt Payoff'!$D$24-SUM(Q169:V169)-SUMPRODUCT((M169:P169&lt;$W$9:$Z$9)*M169:P169+(M169:P169&gt;=$W$9:$Z$9)*$W$9:$Z$9)),M169-MIN($W$9,M169)))</f>
        <v>0</v>
      </c>
      <c r="X169" s="33">
        <f>IF($B169="","",MIN($X$9,N169)+MIN(MAX(0,'Debt Payoff'!$D$24-SUM(Q169:W169)-SUMPRODUCT((N169:P169&lt;$X$9:$Z$9)*N169:P169+(N169:P169&gt;=$X$9:$Z$9)*$X$9:$Z$9)),N169-MIN($X$9,N169)))</f>
        <v>0</v>
      </c>
      <c r="Y169" s="33">
        <f>IF($B169="","",MIN($Y$9,O169)+MIN(MAX(0,'Debt Payoff'!$D$24-SUM(Q169:X169)-SUMPRODUCT((O169:P169&lt;$Y$9:$Z$9)*O169:P169+(O169:P169&gt;=$Y$9:$Z$9)*$Y$9:$Z$9)),O169-MIN($Y$9,O169)))</f>
        <v>0</v>
      </c>
      <c r="Z169" s="33">
        <f>IF($B169="","",MIN($Z$9,P169)+MIN(MAX(0,'Debt Payoff'!$D$24-SUM(Q169:Y169)-SUMPRODUCT((P169:P169&lt;$Z$9:$Z$9)*P169:P169+(P169:P169&gt;=$Z$9:$Z$9)*$Z$9:$Z$9)),P169-MIN($Z$9,P169)))</f>
        <v>0</v>
      </c>
      <c r="AA169" s="33">
        <f>IF($B169="","",ROUND(G169-Q169,2))</f>
        <v>0</v>
      </c>
      <c r="AB169" s="33">
        <f>IF($B169="","",ROUND(H169-R169,2))</f>
        <v>0</v>
      </c>
      <c r="AC169" s="33">
        <f>IF($B169="","",ROUND(I169-S169,2))</f>
        <v>0</v>
      </c>
      <c r="AD169" s="33">
        <f>IF($B169="","",ROUND(J169-T169,2))</f>
        <v>0</v>
      </c>
      <c r="AE169" s="33">
        <f>IF($B169="","",ROUND(K169-U169,2))</f>
        <v>0</v>
      </c>
      <c r="AF169" s="33">
        <f>IF($B169="","",ROUND(L169-V169,2))</f>
        <v>0</v>
      </c>
      <c r="AG169" s="33">
        <f>IF($B169="","",ROUND(M169-W169,2))</f>
        <v>0</v>
      </c>
      <c r="AH169" s="33">
        <f>IF($B169="","",ROUND(N169-X169,2))</f>
        <v>0</v>
      </c>
      <c r="AI169" s="33">
        <f>IF($B169="","",ROUND(O169-Y169,2))</f>
        <v>0</v>
      </c>
      <c r="AJ169" s="33">
        <f>IF($B169="","",ROUND(P169-Z169,2))</f>
        <v>0</v>
      </c>
    </row>
    <row r="170" spans="2:36">
      <c r="B170" s="15">
        <f>IF(B169="","",IF(F169&gt;0.005,B169+1,""))</f>
        <v>0</v>
      </c>
      <c r="C170" s="46">
        <f>IF($B170="","",EDATE('Debt Payoff'!$D$23,$B170-1))</f>
        <v>0</v>
      </c>
      <c r="D170" s="47">
        <f>IF($B170="","",SUM(Q170:Z170))</f>
        <v>0</v>
      </c>
      <c r="E170" s="48">
        <f>IF($B170="","",SUM(G170:P170)-F169)</f>
        <v>0</v>
      </c>
      <c r="F170" s="47">
        <f>IF($B170="","",SUM(AA170:AJ170))</f>
        <v>0</v>
      </c>
      <c r="G170" s="48">
        <f>IF($B170="","",ROUND(N(AA169)*(1+$Q$8/12),2))</f>
        <v>0</v>
      </c>
      <c r="H170" s="48">
        <f>IF($B170="","",ROUND(N(AB169)*(1+$R$8/12),2))</f>
        <v>0</v>
      </c>
      <c r="I170" s="48">
        <f>IF($B170="","",ROUND(N(AC169)*(1+$S$8/12),2))</f>
        <v>0</v>
      </c>
      <c r="J170" s="48">
        <f>IF($B170="","",ROUND(N(AD169)*(1+$T$8/12),2))</f>
        <v>0</v>
      </c>
      <c r="K170" s="48">
        <f>IF($B170="","",ROUND(N(AE169)*(1+$U$8/12),2))</f>
        <v>0</v>
      </c>
      <c r="L170" s="48">
        <f>IF($B170="","",ROUND(N(AF169)*(1+$V$8/12),2))</f>
        <v>0</v>
      </c>
      <c r="M170" s="48">
        <f>IF($B170="","",ROUND(N(AG169)*(1+$W$8/12),2))</f>
        <v>0</v>
      </c>
      <c r="N170" s="48">
        <f>IF($B170="","",ROUND(N(AH169)*(1+$X$8/12),2))</f>
        <v>0</v>
      </c>
      <c r="O170" s="48">
        <f>IF($B170="","",ROUND(N(AI169)*(1+$Y$8/12),2))</f>
        <v>0</v>
      </c>
      <c r="P170" s="48">
        <f>IF($B170="","",ROUND(N(AJ169)*(1+$Z$8/12),2))</f>
        <v>0</v>
      </c>
      <c r="Q170" s="33">
        <f>IF($B170="","",MIN($Q$9,G170)+MIN(MAX(0,'Debt Payoff'!$D$24-0-SUMPRODUCT((G170:P170&lt;$Q$9:$Z$9)*G170:P170+(G170:P170&gt;=$Q$9:$Z$9)*$Q$9:$Z$9)),G170-MIN($Q$9,G170)))</f>
        <v>0</v>
      </c>
      <c r="R170" s="33">
        <f>IF($B170="","",MIN($R$9,H170)+MIN(MAX(0,'Debt Payoff'!$D$24-SUM(Q170:Q170)-SUMPRODUCT((H170:P170&lt;$R$9:$Z$9)*H170:P170+(H170:P170&gt;=$R$9:$Z$9)*$R$9:$Z$9)),H170-MIN($R$9,H170)))</f>
        <v>0</v>
      </c>
      <c r="S170" s="33">
        <f>IF($B170="","",MIN($S$9,I170)+MIN(MAX(0,'Debt Payoff'!$D$24-SUM(Q170:R170)-SUMPRODUCT((I170:P170&lt;$S$9:$Z$9)*I170:P170+(I170:P170&gt;=$S$9:$Z$9)*$S$9:$Z$9)),I170-MIN($S$9,I170)))</f>
        <v>0</v>
      </c>
      <c r="T170" s="33">
        <f>IF($B170="","",MIN($T$9,J170)+MIN(MAX(0,'Debt Payoff'!$D$24-SUM(Q170:S170)-SUMPRODUCT((J170:P170&lt;$T$9:$Z$9)*J170:P170+(J170:P170&gt;=$T$9:$Z$9)*$T$9:$Z$9)),J170-MIN($T$9,J170)))</f>
        <v>0</v>
      </c>
      <c r="U170" s="33">
        <f>IF($B170="","",MIN($U$9,K170)+MIN(MAX(0,'Debt Payoff'!$D$24-SUM(Q170:T170)-SUMPRODUCT((K170:P170&lt;$U$9:$Z$9)*K170:P170+(K170:P170&gt;=$U$9:$Z$9)*$U$9:$Z$9)),K170-MIN($U$9,K170)))</f>
        <v>0</v>
      </c>
      <c r="V170" s="33">
        <f>IF($B170="","",MIN($V$9,L170)+MIN(MAX(0,'Debt Payoff'!$D$24-SUM(Q170:U170)-SUMPRODUCT((L170:P170&lt;$V$9:$Z$9)*L170:P170+(L170:P170&gt;=$V$9:$Z$9)*$V$9:$Z$9)),L170-MIN($V$9,L170)))</f>
        <v>0</v>
      </c>
      <c r="W170" s="33">
        <f>IF($B170="","",MIN($W$9,M170)+MIN(MAX(0,'Debt Payoff'!$D$24-SUM(Q170:V170)-SUMPRODUCT((M170:P170&lt;$W$9:$Z$9)*M170:P170+(M170:P170&gt;=$W$9:$Z$9)*$W$9:$Z$9)),M170-MIN($W$9,M170)))</f>
        <v>0</v>
      </c>
      <c r="X170" s="33">
        <f>IF($B170="","",MIN($X$9,N170)+MIN(MAX(0,'Debt Payoff'!$D$24-SUM(Q170:W170)-SUMPRODUCT((N170:P170&lt;$X$9:$Z$9)*N170:P170+(N170:P170&gt;=$X$9:$Z$9)*$X$9:$Z$9)),N170-MIN($X$9,N170)))</f>
        <v>0</v>
      </c>
      <c r="Y170" s="33">
        <f>IF($B170="","",MIN($Y$9,O170)+MIN(MAX(0,'Debt Payoff'!$D$24-SUM(Q170:X170)-SUMPRODUCT((O170:P170&lt;$Y$9:$Z$9)*O170:P170+(O170:P170&gt;=$Y$9:$Z$9)*$Y$9:$Z$9)),O170-MIN($Y$9,O170)))</f>
        <v>0</v>
      </c>
      <c r="Z170" s="33">
        <f>IF($B170="","",MIN($Z$9,P170)+MIN(MAX(0,'Debt Payoff'!$D$24-SUM(Q170:Y170)-SUMPRODUCT((P170:P170&lt;$Z$9:$Z$9)*P170:P170+(P170:P170&gt;=$Z$9:$Z$9)*$Z$9:$Z$9)),P170-MIN($Z$9,P170)))</f>
        <v>0</v>
      </c>
      <c r="AA170" s="33">
        <f>IF($B170="","",ROUND(G170-Q170,2))</f>
        <v>0</v>
      </c>
      <c r="AB170" s="33">
        <f>IF($B170="","",ROUND(H170-R170,2))</f>
        <v>0</v>
      </c>
      <c r="AC170" s="33">
        <f>IF($B170="","",ROUND(I170-S170,2))</f>
        <v>0</v>
      </c>
      <c r="AD170" s="33">
        <f>IF($B170="","",ROUND(J170-T170,2))</f>
        <v>0</v>
      </c>
      <c r="AE170" s="33">
        <f>IF($B170="","",ROUND(K170-U170,2))</f>
        <v>0</v>
      </c>
      <c r="AF170" s="33">
        <f>IF($B170="","",ROUND(L170-V170,2))</f>
        <v>0</v>
      </c>
      <c r="AG170" s="33">
        <f>IF($B170="","",ROUND(M170-W170,2))</f>
        <v>0</v>
      </c>
      <c r="AH170" s="33">
        <f>IF($B170="","",ROUND(N170-X170,2))</f>
        <v>0</v>
      </c>
      <c r="AI170" s="33">
        <f>IF($B170="","",ROUND(O170-Y170,2))</f>
        <v>0</v>
      </c>
      <c r="AJ170" s="33">
        <f>IF($B170="","",ROUND(P170-Z170,2))</f>
        <v>0</v>
      </c>
    </row>
    <row r="171" spans="2:36">
      <c r="B171" s="15">
        <f>IF(B170="","",IF(F170&gt;0.005,B170+1,""))</f>
        <v>0</v>
      </c>
      <c r="C171" s="46">
        <f>IF($B171="","",EDATE('Debt Payoff'!$D$23,$B171-1))</f>
        <v>0</v>
      </c>
      <c r="D171" s="47">
        <f>IF($B171="","",SUM(Q171:Z171))</f>
        <v>0</v>
      </c>
      <c r="E171" s="48">
        <f>IF($B171="","",SUM(G171:P171)-F170)</f>
        <v>0</v>
      </c>
      <c r="F171" s="47">
        <f>IF($B171="","",SUM(AA171:AJ171))</f>
        <v>0</v>
      </c>
      <c r="G171" s="48">
        <f>IF($B171="","",ROUND(N(AA170)*(1+$Q$8/12),2))</f>
        <v>0</v>
      </c>
      <c r="H171" s="48">
        <f>IF($B171="","",ROUND(N(AB170)*(1+$R$8/12),2))</f>
        <v>0</v>
      </c>
      <c r="I171" s="48">
        <f>IF($B171="","",ROUND(N(AC170)*(1+$S$8/12),2))</f>
        <v>0</v>
      </c>
      <c r="J171" s="48">
        <f>IF($B171="","",ROUND(N(AD170)*(1+$T$8/12),2))</f>
        <v>0</v>
      </c>
      <c r="K171" s="48">
        <f>IF($B171="","",ROUND(N(AE170)*(1+$U$8/12),2))</f>
        <v>0</v>
      </c>
      <c r="L171" s="48">
        <f>IF($B171="","",ROUND(N(AF170)*(1+$V$8/12),2))</f>
        <v>0</v>
      </c>
      <c r="M171" s="48">
        <f>IF($B171="","",ROUND(N(AG170)*(1+$W$8/12),2))</f>
        <v>0</v>
      </c>
      <c r="N171" s="48">
        <f>IF($B171="","",ROUND(N(AH170)*(1+$X$8/12),2))</f>
        <v>0</v>
      </c>
      <c r="O171" s="48">
        <f>IF($B171="","",ROUND(N(AI170)*(1+$Y$8/12),2))</f>
        <v>0</v>
      </c>
      <c r="P171" s="48">
        <f>IF($B171="","",ROUND(N(AJ170)*(1+$Z$8/12),2))</f>
        <v>0</v>
      </c>
      <c r="Q171" s="33">
        <f>IF($B171="","",MIN($Q$9,G171)+MIN(MAX(0,'Debt Payoff'!$D$24-0-SUMPRODUCT((G171:P171&lt;$Q$9:$Z$9)*G171:P171+(G171:P171&gt;=$Q$9:$Z$9)*$Q$9:$Z$9)),G171-MIN($Q$9,G171)))</f>
        <v>0</v>
      </c>
      <c r="R171" s="33">
        <f>IF($B171="","",MIN($R$9,H171)+MIN(MAX(0,'Debt Payoff'!$D$24-SUM(Q171:Q171)-SUMPRODUCT((H171:P171&lt;$R$9:$Z$9)*H171:P171+(H171:P171&gt;=$R$9:$Z$9)*$R$9:$Z$9)),H171-MIN($R$9,H171)))</f>
        <v>0</v>
      </c>
      <c r="S171" s="33">
        <f>IF($B171="","",MIN($S$9,I171)+MIN(MAX(0,'Debt Payoff'!$D$24-SUM(Q171:R171)-SUMPRODUCT((I171:P171&lt;$S$9:$Z$9)*I171:P171+(I171:P171&gt;=$S$9:$Z$9)*$S$9:$Z$9)),I171-MIN($S$9,I171)))</f>
        <v>0</v>
      </c>
      <c r="T171" s="33">
        <f>IF($B171="","",MIN($T$9,J171)+MIN(MAX(0,'Debt Payoff'!$D$24-SUM(Q171:S171)-SUMPRODUCT((J171:P171&lt;$T$9:$Z$9)*J171:P171+(J171:P171&gt;=$T$9:$Z$9)*$T$9:$Z$9)),J171-MIN($T$9,J171)))</f>
        <v>0</v>
      </c>
      <c r="U171" s="33">
        <f>IF($B171="","",MIN($U$9,K171)+MIN(MAX(0,'Debt Payoff'!$D$24-SUM(Q171:T171)-SUMPRODUCT((K171:P171&lt;$U$9:$Z$9)*K171:P171+(K171:P171&gt;=$U$9:$Z$9)*$U$9:$Z$9)),K171-MIN($U$9,K171)))</f>
        <v>0</v>
      </c>
      <c r="V171" s="33">
        <f>IF($B171="","",MIN($V$9,L171)+MIN(MAX(0,'Debt Payoff'!$D$24-SUM(Q171:U171)-SUMPRODUCT((L171:P171&lt;$V$9:$Z$9)*L171:P171+(L171:P171&gt;=$V$9:$Z$9)*$V$9:$Z$9)),L171-MIN($V$9,L171)))</f>
        <v>0</v>
      </c>
      <c r="W171" s="33">
        <f>IF($B171="","",MIN($W$9,M171)+MIN(MAX(0,'Debt Payoff'!$D$24-SUM(Q171:V171)-SUMPRODUCT((M171:P171&lt;$W$9:$Z$9)*M171:P171+(M171:P171&gt;=$W$9:$Z$9)*$W$9:$Z$9)),M171-MIN($W$9,M171)))</f>
        <v>0</v>
      </c>
      <c r="X171" s="33">
        <f>IF($B171="","",MIN($X$9,N171)+MIN(MAX(0,'Debt Payoff'!$D$24-SUM(Q171:W171)-SUMPRODUCT((N171:P171&lt;$X$9:$Z$9)*N171:P171+(N171:P171&gt;=$X$9:$Z$9)*$X$9:$Z$9)),N171-MIN($X$9,N171)))</f>
        <v>0</v>
      </c>
      <c r="Y171" s="33">
        <f>IF($B171="","",MIN($Y$9,O171)+MIN(MAX(0,'Debt Payoff'!$D$24-SUM(Q171:X171)-SUMPRODUCT((O171:P171&lt;$Y$9:$Z$9)*O171:P171+(O171:P171&gt;=$Y$9:$Z$9)*$Y$9:$Z$9)),O171-MIN($Y$9,O171)))</f>
        <v>0</v>
      </c>
      <c r="Z171" s="33">
        <f>IF($B171="","",MIN($Z$9,P171)+MIN(MAX(0,'Debt Payoff'!$D$24-SUM(Q171:Y171)-SUMPRODUCT((P171:P171&lt;$Z$9:$Z$9)*P171:P171+(P171:P171&gt;=$Z$9:$Z$9)*$Z$9:$Z$9)),P171-MIN($Z$9,P171)))</f>
        <v>0</v>
      </c>
      <c r="AA171" s="33">
        <f>IF($B171="","",ROUND(G171-Q171,2))</f>
        <v>0</v>
      </c>
      <c r="AB171" s="33">
        <f>IF($B171="","",ROUND(H171-R171,2))</f>
        <v>0</v>
      </c>
      <c r="AC171" s="33">
        <f>IF($B171="","",ROUND(I171-S171,2))</f>
        <v>0</v>
      </c>
      <c r="AD171" s="33">
        <f>IF($B171="","",ROUND(J171-T171,2))</f>
        <v>0</v>
      </c>
      <c r="AE171" s="33">
        <f>IF($B171="","",ROUND(K171-U171,2))</f>
        <v>0</v>
      </c>
      <c r="AF171" s="33">
        <f>IF($B171="","",ROUND(L171-V171,2))</f>
        <v>0</v>
      </c>
      <c r="AG171" s="33">
        <f>IF($B171="","",ROUND(M171-W171,2))</f>
        <v>0</v>
      </c>
      <c r="AH171" s="33">
        <f>IF($B171="","",ROUND(N171-X171,2))</f>
        <v>0</v>
      </c>
      <c r="AI171" s="33">
        <f>IF($B171="","",ROUND(O171-Y171,2))</f>
        <v>0</v>
      </c>
      <c r="AJ171" s="33">
        <f>IF($B171="","",ROUND(P171-Z171,2))</f>
        <v>0</v>
      </c>
    </row>
    <row r="172" spans="2:36">
      <c r="B172" s="15">
        <f>IF(B171="","",IF(F171&gt;0.005,B171+1,""))</f>
        <v>0</v>
      </c>
      <c r="C172" s="46">
        <f>IF($B172="","",EDATE('Debt Payoff'!$D$23,$B172-1))</f>
        <v>0</v>
      </c>
      <c r="D172" s="47">
        <f>IF($B172="","",SUM(Q172:Z172))</f>
        <v>0</v>
      </c>
      <c r="E172" s="48">
        <f>IF($B172="","",SUM(G172:P172)-F171)</f>
        <v>0</v>
      </c>
      <c r="F172" s="47">
        <f>IF($B172="","",SUM(AA172:AJ172))</f>
        <v>0</v>
      </c>
      <c r="G172" s="48">
        <f>IF($B172="","",ROUND(N(AA171)*(1+$Q$8/12),2))</f>
        <v>0</v>
      </c>
      <c r="H172" s="48">
        <f>IF($B172="","",ROUND(N(AB171)*(1+$R$8/12),2))</f>
        <v>0</v>
      </c>
      <c r="I172" s="48">
        <f>IF($B172="","",ROUND(N(AC171)*(1+$S$8/12),2))</f>
        <v>0</v>
      </c>
      <c r="J172" s="48">
        <f>IF($B172="","",ROUND(N(AD171)*(1+$T$8/12),2))</f>
        <v>0</v>
      </c>
      <c r="K172" s="48">
        <f>IF($B172="","",ROUND(N(AE171)*(1+$U$8/12),2))</f>
        <v>0</v>
      </c>
      <c r="L172" s="48">
        <f>IF($B172="","",ROUND(N(AF171)*(1+$V$8/12),2))</f>
        <v>0</v>
      </c>
      <c r="M172" s="48">
        <f>IF($B172="","",ROUND(N(AG171)*(1+$W$8/12),2))</f>
        <v>0</v>
      </c>
      <c r="N172" s="48">
        <f>IF($B172="","",ROUND(N(AH171)*(1+$X$8/12),2))</f>
        <v>0</v>
      </c>
      <c r="O172" s="48">
        <f>IF($B172="","",ROUND(N(AI171)*(1+$Y$8/12),2))</f>
        <v>0</v>
      </c>
      <c r="P172" s="48">
        <f>IF($B172="","",ROUND(N(AJ171)*(1+$Z$8/12),2))</f>
        <v>0</v>
      </c>
      <c r="Q172" s="33">
        <f>IF($B172="","",MIN($Q$9,G172)+MIN(MAX(0,'Debt Payoff'!$D$24-0-SUMPRODUCT((G172:P172&lt;$Q$9:$Z$9)*G172:P172+(G172:P172&gt;=$Q$9:$Z$9)*$Q$9:$Z$9)),G172-MIN($Q$9,G172)))</f>
        <v>0</v>
      </c>
      <c r="R172" s="33">
        <f>IF($B172="","",MIN($R$9,H172)+MIN(MAX(0,'Debt Payoff'!$D$24-SUM(Q172:Q172)-SUMPRODUCT((H172:P172&lt;$R$9:$Z$9)*H172:P172+(H172:P172&gt;=$R$9:$Z$9)*$R$9:$Z$9)),H172-MIN($R$9,H172)))</f>
        <v>0</v>
      </c>
      <c r="S172" s="33">
        <f>IF($B172="","",MIN($S$9,I172)+MIN(MAX(0,'Debt Payoff'!$D$24-SUM(Q172:R172)-SUMPRODUCT((I172:P172&lt;$S$9:$Z$9)*I172:P172+(I172:P172&gt;=$S$9:$Z$9)*$S$9:$Z$9)),I172-MIN($S$9,I172)))</f>
        <v>0</v>
      </c>
      <c r="T172" s="33">
        <f>IF($B172="","",MIN($T$9,J172)+MIN(MAX(0,'Debt Payoff'!$D$24-SUM(Q172:S172)-SUMPRODUCT((J172:P172&lt;$T$9:$Z$9)*J172:P172+(J172:P172&gt;=$T$9:$Z$9)*$T$9:$Z$9)),J172-MIN($T$9,J172)))</f>
        <v>0</v>
      </c>
      <c r="U172" s="33">
        <f>IF($B172="","",MIN($U$9,K172)+MIN(MAX(0,'Debt Payoff'!$D$24-SUM(Q172:T172)-SUMPRODUCT((K172:P172&lt;$U$9:$Z$9)*K172:P172+(K172:P172&gt;=$U$9:$Z$9)*$U$9:$Z$9)),K172-MIN($U$9,K172)))</f>
        <v>0</v>
      </c>
      <c r="V172" s="33">
        <f>IF($B172="","",MIN($V$9,L172)+MIN(MAX(0,'Debt Payoff'!$D$24-SUM(Q172:U172)-SUMPRODUCT((L172:P172&lt;$V$9:$Z$9)*L172:P172+(L172:P172&gt;=$V$9:$Z$9)*$V$9:$Z$9)),L172-MIN($V$9,L172)))</f>
        <v>0</v>
      </c>
      <c r="W172" s="33">
        <f>IF($B172="","",MIN($W$9,M172)+MIN(MAX(0,'Debt Payoff'!$D$24-SUM(Q172:V172)-SUMPRODUCT((M172:P172&lt;$W$9:$Z$9)*M172:P172+(M172:P172&gt;=$W$9:$Z$9)*$W$9:$Z$9)),M172-MIN($W$9,M172)))</f>
        <v>0</v>
      </c>
      <c r="X172" s="33">
        <f>IF($B172="","",MIN($X$9,N172)+MIN(MAX(0,'Debt Payoff'!$D$24-SUM(Q172:W172)-SUMPRODUCT((N172:P172&lt;$X$9:$Z$9)*N172:P172+(N172:P172&gt;=$X$9:$Z$9)*$X$9:$Z$9)),N172-MIN($X$9,N172)))</f>
        <v>0</v>
      </c>
      <c r="Y172" s="33">
        <f>IF($B172="","",MIN($Y$9,O172)+MIN(MAX(0,'Debt Payoff'!$D$24-SUM(Q172:X172)-SUMPRODUCT((O172:P172&lt;$Y$9:$Z$9)*O172:P172+(O172:P172&gt;=$Y$9:$Z$9)*$Y$9:$Z$9)),O172-MIN($Y$9,O172)))</f>
        <v>0</v>
      </c>
      <c r="Z172" s="33">
        <f>IF($B172="","",MIN($Z$9,P172)+MIN(MAX(0,'Debt Payoff'!$D$24-SUM(Q172:Y172)-SUMPRODUCT((P172:P172&lt;$Z$9:$Z$9)*P172:P172+(P172:P172&gt;=$Z$9:$Z$9)*$Z$9:$Z$9)),P172-MIN($Z$9,P172)))</f>
        <v>0</v>
      </c>
      <c r="AA172" s="33">
        <f>IF($B172="","",ROUND(G172-Q172,2))</f>
        <v>0</v>
      </c>
      <c r="AB172" s="33">
        <f>IF($B172="","",ROUND(H172-R172,2))</f>
        <v>0</v>
      </c>
      <c r="AC172" s="33">
        <f>IF($B172="","",ROUND(I172-S172,2))</f>
        <v>0</v>
      </c>
      <c r="AD172" s="33">
        <f>IF($B172="","",ROUND(J172-T172,2))</f>
        <v>0</v>
      </c>
      <c r="AE172" s="33">
        <f>IF($B172="","",ROUND(K172-U172,2))</f>
        <v>0</v>
      </c>
      <c r="AF172" s="33">
        <f>IF($B172="","",ROUND(L172-V172,2))</f>
        <v>0</v>
      </c>
      <c r="AG172" s="33">
        <f>IF($B172="","",ROUND(M172-W172,2))</f>
        <v>0</v>
      </c>
      <c r="AH172" s="33">
        <f>IF($B172="","",ROUND(N172-X172,2))</f>
        <v>0</v>
      </c>
      <c r="AI172" s="33">
        <f>IF($B172="","",ROUND(O172-Y172,2))</f>
        <v>0</v>
      </c>
      <c r="AJ172" s="33">
        <f>IF($B172="","",ROUND(P172-Z172,2))</f>
        <v>0</v>
      </c>
    </row>
    <row r="173" spans="2:36">
      <c r="B173" s="15">
        <f>IF(B172="","",IF(F172&gt;0.005,B172+1,""))</f>
        <v>0</v>
      </c>
      <c r="C173" s="46">
        <f>IF($B173="","",EDATE('Debt Payoff'!$D$23,$B173-1))</f>
        <v>0</v>
      </c>
      <c r="D173" s="47">
        <f>IF($B173="","",SUM(Q173:Z173))</f>
        <v>0</v>
      </c>
      <c r="E173" s="48">
        <f>IF($B173="","",SUM(G173:P173)-F172)</f>
        <v>0</v>
      </c>
      <c r="F173" s="47">
        <f>IF($B173="","",SUM(AA173:AJ173))</f>
        <v>0</v>
      </c>
      <c r="G173" s="48">
        <f>IF($B173="","",ROUND(N(AA172)*(1+$Q$8/12),2))</f>
        <v>0</v>
      </c>
      <c r="H173" s="48">
        <f>IF($B173="","",ROUND(N(AB172)*(1+$R$8/12),2))</f>
        <v>0</v>
      </c>
      <c r="I173" s="48">
        <f>IF($B173="","",ROUND(N(AC172)*(1+$S$8/12),2))</f>
        <v>0</v>
      </c>
      <c r="J173" s="48">
        <f>IF($B173="","",ROUND(N(AD172)*(1+$T$8/12),2))</f>
        <v>0</v>
      </c>
      <c r="K173" s="48">
        <f>IF($B173="","",ROUND(N(AE172)*(1+$U$8/12),2))</f>
        <v>0</v>
      </c>
      <c r="L173" s="48">
        <f>IF($B173="","",ROUND(N(AF172)*(1+$V$8/12),2))</f>
        <v>0</v>
      </c>
      <c r="M173" s="48">
        <f>IF($B173="","",ROUND(N(AG172)*(1+$W$8/12),2))</f>
        <v>0</v>
      </c>
      <c r="N173" s="48">
        <f>IF($B173="","",ROUND(N(AH172)*(1+$X$8/12),2))</f>
        <v>0</v>
      </c>
      <c r="O173" s="48">
        <f>IF($B173="","",ROUND(N(AI172)*(1+$Y$8/12),2))</f>
        <v>0</v>
      </c>
      <c r="P173" s="48">
        <f>IF($B173="","",ROUND(N(AJ172)*(1+$Z$8/12),2))</f>
        <v>0</v>
      </c>
      <c r="Q173" s="33">
        <f>IF($B173="","",MIN($Q$9,G173)+MIN(MAX(0,'Debt Payoff'!$D$24-0-SUMPRODUCT((G173:P173&lt;$Q$9:$Z$9)*G173:P173+(G173:P173&gt;=$Q$9:$Z$9)*$Q$9:$Z$9)),G173-MIN($Q$9,G173)))</f>
        <v>0</v>
      </c>
      <c r="R173" s="33">
        <f>IF($B173="","",MIN($R$9,H173)+MIN(MAX(0,'Debt Payoff'!$D$24-SUM(Q173:Q173)-SUMPRODUCT((H173:P173&lt;$R$9:$Z$9)*H173:P173+(H173:P173&gt;=$R$9:$Z$9)*$R$9:$Z$9)),H173-MIN($R$9,H173)))</f>
        <v>0</v>
      </c>
      <c r="S173" s="33">
        <f>IF($B173="","",MIN($S$9,I173)+MIN(MAX(0,'Debt Payoff'!$D$24-SUM(Q173:R173)-SUMPRODUCT((I173:P173&lt;$S$9:$Z$9)*I173:P173+(I173:P173&gt;=$S$9:$Z$9)*$S$9:$Z$9)),I173-MIN($S$9,I173)))</f>
        <v>0</v>
      </c>
      <c r="T173" s="33">
        <f>IF($B173="","",MIN($T$9,J173)+MIN(MAX(0,'Debt Payoff'!$D$24-SUM(Q173:S173)-SUMPRODUCT((J173:P173&lt;$T$9:$Z$9)*J173:P173+(J173:P173&gt;=$T$9:$Z$9)*$T$9:$Z$9)),J173-MIN($T$9,J173)))</f>
        <v>0</v>
      </c>
      <c r="U173" s="33">
        <f>IF($B173="","",MIN($U$9,K173)+MIN(MAX(0,'Debt Payoff'!$D$24-SUM(Q173:T173)-SUMPRODUCT((K173:P173&lt;$U$9:$Z$9)*K173:P173+(K173:P173&gt;=$U$9:$Z$9)*$U$9:$Z$9)),K173-MIN($U$9,K173)))</f>
        <v>0</v>
      </c>
      <c r="V173" s="33">
        <f>IF($B173="","",MIN($V$9,L173)+MIN(MAX(0,'Debt Payoff'!$D$24-SUM(Q173:U173)-SUMPRODUCT((L173:P173&lt;$V$9:$Z$9)*L173:P173+(L173:P173&gt;=$V$9:$Z$9)*$V$9:$Z$9)),L173-MIN($V$9,L173)))</f>
        <v>0</v>
      </c>
      <c r="W173" s="33">
        <f>IF($B173="","",MIN($W$9,M173)+MIN(MAX(0,'Debt Payoff'!$D$24-SUM(Q173:V173)-SUMPRODUCT((M173:P173&lt;$W$9:$Z$9)*M173:P173+(M173:P173&gt;=$W$9:$Z$9)*$W$9:$Z$9)),M173-MIN($W$9,M173)))</f>
        <v>0</v>
      </c>
      <c r="X173" s="33">
        <f>IF($B173="","",MIN($X$9,N173)+MIN(MAX(0,'Debt Payoff'!$D$24-SUM(Q173:W173)-SUMPRODUCT((N173:P173&lt;$X$9:$Z$9)*N173:P173+(N173:P173&gt;=$X$9:$Z$9)*$X$9:$Z$9)),N173-MIN($X$9,N173)))</f>
        <v>0</v>
      </c>
      <c r="Y173" s="33">
        <f>IF($B173="","",MIN($Y$9,O173)+MIN(MAX(0,'Debt Payoff'!$D$24-SUM(Q173:X173)-SUMPRODUCT((O173:P173&lt;$Y$9:$Z$9)*O173:P173+(O173:P173&gt;=$Y$9:$Z$9)*$Y$9:$Z$9)),O173-MIN($Y$9,O173)))</f>
        <v>0</v>
      </c>
      <c r="Z173" s="33">
        <f>IF($B173="","",MIN($Z$9,P173)+MIN(MAX(0,'Debt Payoff'!$D$24-SUM(Q173:Y173)-SUMPRODUCT((P173:P173&lt;$Z$9:$Z$9)*P173:P173+(P173:P173&gt;=$Z$9:$Z$9)*$Z$9:$Z$9)),P173-MIN($Z$9,P173)))</f>
        <v>0</v>
      </c>
      <c r="AA173" s="33">
        <f>IF($B173="","",ROUND(G173-Q173,2))</f>
        <v>0</v>
      </c>
      <c r="AB173" s="33">
        <f>IF($B173="","",ROUND(H173-R173,2))</f>
        <v>0</v>
      </c>
      <c r="AC173" s="33">
        <f>IF($B173="","",ROUND(I173-S173,2))</f>
        <v>0</v>
      </c>
      <c r="AD173" s="33">
        <f>IF($B173="","",ROUND(J173-T173,2))</f>
        <v>0</v>
      </c>
      <c r="AE173" s="33">
        <f>IF($B173="","",ROUND(K173-U173,2))</f>
        <v>0</v>
      </c>
      <c r="AF173" s="33">
        <f>IF($B173="","",ROUND(L173-V173,2))</f>
        <v>0</v>
      </c>
      <c r="AG173" s="33">
        <f>IF($B173="","",ROUND(M173-W173,2))</f>
        <v>0</v>
      </c>
      <c r="AH173" s="33">
        <f>IF($B173="","",ROUND(N173-X173,2))</f>
        <v>0</v>
      </c>
      <c r="AI173" s="33">
        <f>IF($B173="","",ROUND(O173-Y173,2))</f>
        <v>0</v>
      </c>
      <c r="AJ173" s="33">
        <f>IF($B173="","",ROUND(P173-Z173,2))</f>
        <v>0</v>
      </c>
    </row>
    <row r="174" spans="2:36">
      <c r="B174" s="15">
        <f>IF(B173="","",IF(F173&gt;0.005,B173+1,""))</f>
        <v>0</v>
      </c>
      <c r="C174" s="46">
        <f>IF($B174="","",EDATE('Debt Payoff'!$D$23,$B174-1))</f>
        <v>0</v>
      </c>
      <c r="D174" s="47">
        <f>IF($B174="","",SUM(Q174:Z174))</f>
        <v>0</v>
      </c>
      <c r="E174" s="48">
        <f>IF($B174="","",SUM(G174:P174)-F173)</f>
        <v>0</v>
      </c>
      <c r="F174" s="47">
        <f>IF($B174="","",SUM(AA174:AJ174))</f>
        <v>0</v>
      </c>
      <c r="G174" s="48">
        <f>IF($B174="","",ROUND(N(AA173)*(1+$Q$8/12),2))</f>
        <v>0</v>
      </c>
      <c r="H174" s="48">
        <f>IF($B174="","",ROUND(N(AB173)*(1+$R$8/12),2))</f>
        <v>0</v>
      </c>
      <c r="I174" s="48">
        <f>IF($B174="","",ROUND(N(AC173)*(1+$S$8/12),2))</f>
        <v>0</v>
      </c>
      <c r="J174" s="48">
        <f>IF($B174="","",ROUND(N(AD173)*(1+$T$8/12),2))</f>
        <v>0</v>
      </c>
      <c r="K174" s="48">
        <f>IF($B174="","",ROUND(N(AE173)*(1+$U$8/12),2))</f>
        <v>0</v>
      </c>
      <c r="L174" s="48">
        <f>IF($B174="","",ROUND(N(AF173)*(1+$V$8/12),2))</f>
        <v>0</v>
      </c>
      <c r="M174" s="48">
        <f>IF($B174="","",ROUND(N(AG173)*(1+$W$8/12),2))</f>
        <v>0</v>
      </c>
      <c r="N174" s="48">
        <f>IF($B174="","",ROUND(N(AH173)*(1+$X$8/12),2))</f>
        <v>0</v>
      </c>
      <c r="O174" s="48">
        <f>IF($B174="","",ROUND(N(AI173)*(1+$Y$8/12),2))</f>
        <v>0</v>
      </c>
      <c r="P174" s="48">
        <f>IF($B174="","",ROUND(N(AJ173)*(1+$Z$8/12),2))</f>
        <v>0</v>
      </c>
      <c r="Q174" s="33">
        <f>IF($B174="","",MIN($Q$9,G174)+MIN(MAX(0,'Debt Payoff'!$D$24-0-SUMPRODUCT((G174:P174&lt;$Q$9:$Z$9)*G174:P174+(G174:P174&gt;=$Q$9:$Z$9)*$Q$9:$Z$9)),G174-MIN($Q$9,G174)))</f>
        <v>0</v>
      </c>
      <c r="R174" s="33">
        <f>IF($B174="","",MIN($R$9,H174)+MIN(MAX(0,'Debt Payoff'!$D$24-SUM(Q174:Q174)-SUMPRODUCT((H174:P174&lt;$R$9:$Z$9)*H174:P174+(H174:P174&gt;=$R$9:$Z$9)*$R$9:$Z$9)),H174-MIN($R$9,H174)))</f>
        <v>0</v>
      </c>
      <c r="S174" s="33">
        <f>IF($B174="","",MIN($S$9,I174)+MIN(MAX(0,'Debt Payoff'!$D$24-SUM(Q174:R174)-SUMPRODUCT((I174:P174&lt;$S$9:$Z$9)*I174:P174+(I174:P174&gt;=$S$9:$Z$9)*$S$9:$Z$9)),I174-MIN($S$9,I174)))</f>
        <v>0</v>
      </c>
      <c r="T174" s="33">
        <f>IF($B174="","",MIN($T$9,J174)+MIN(MAX(0,'Debt Payoff'!$D$24-SUM(Q174:S174)-SUMPRODUCT((J174:P174&lt;$T$9:$Z$9)*J174:P174+(J174:P174&gt;=$T$9:$Z$9)*$T$9:$Z$9)),J174-MIN($T$9,J174)))</f>
        <v>0</v>
      </c>
      <c r="U174" s="33">
        <f>IF($B174="","",MIN($U$9,K174)+MIN(MAX(0,'Debt Payoff'!$D$24-SUM(Q174:T174)-SUMPRODUCT((K174:P174&lt;$U$9:$Z$9)*K174:P174+(K174:P174&gt;=$U$9:$Z$9)*$U$9:$Z$9)),K174-MIN($U$9,K174)))</f>
        <v>0</v>
      </c>
      <c r="V174" s="33">
        <f>IF($B174="","",MIN($V$9,L174)+MIN(MAX(0,'Debt Payoff'!$D$24-SUM(Q174:U174)-SUMPRODUCT((L174:P174&lt;$V$9:$Z$9)*L174:P174+(L174:P174&gt;=$V$9:$Z$9)*$V$9:$Z$9)),L174-MIN($V$9,L174)))</f>
        <v>0</v>
      </c>
      <c r="W174" s="33">
        <f>IF($B174="","",MIN($W$9,M174)+MIN(MAX(0,'Debt Payoff'!$D$24-SUM(Q174:V174)-SUMPRODUCT((M174:P174&lt;$W$9:$Z$9)*M174:P174+(M174:P174&gt;=$W$9:$Z$9)*$W$9:$Z$9)),M174-MIN($W$9,M174)))</f>
        <v>0</v>
      </c>
      <c r="X174" s="33">
        <f>IF($B174="","",MIN($X$9,N174)+MIN(MAX(0,'Debt Payoff'!$D$24-SUM(Q174:W174)-SUMPRODUCT((N174:P174&lt;$X$9:$Z$9)*N174:P174+(N174:P174&gt;=$X$9:$Z$9)*$X$9:$Z$9)),N174-MIN($X$9,N174)))</f>
        <v>0</v>
      </c>
      <c r="Y174" s="33">
        <f>IF($B174="","",MIN($Y$9,O174)+MIN(MAX(0,'Debt Payoff'!$D$24-SUM(Q174:X174)-SUMPRODUCT((O174:P174&lt;$Y$9:$Z$9)*O174:P174+(O174:P174&gt;=$Y$9:$Z$9)*$Y$9:$Z$9)),O174-MIN($Y$9,O174)))</f>
        <v>0</v>
      </c>
      <c r="Z174" s="33">
        <f>IF($B174="","",MIN($Z$9,P174)+MIN(MAX(0,'Debt Payoff'!$D$24-SUM(Q174:Y174)-SUMPRODUCT((P174:P174&lt;$Z$9:$Z$9)*P174:P174+(P174:P174&gt;=$Z$9:$Z$9)*$Z$9:$Z$9)),P174-MIN($Z$9,P174)))</f>
        <v>0</v>
      </c>
      <c r="AA174" s="33">
        <f>IF($B174="","",ROUND(G174-Q174,2))</f>
        <v>0</v>
      </c>
      <c r="AB174" s="33">
        <f>IF($B174="","",ROUND(H174-R174,2))</f>
        <v>0</v>
      </c>
      <c r="AC174" s="33">
        <f>IF($B174="","",ROUND(I174-S174,2))</f>
        <v>0</v>
      </c>
      <c r="AD174" s="33">
        <f>IF($B174="","",ROUND(J174-T174,2))</f>
        <v>0</v>
      </c>
      <c r="AE174" s="33">
        <f>IF($B174="","",ROUND(K174-U174,2))</f>
        <v>0</v>
      </c>
      <c r="AF174" s="33">
        <f>IF($B174="","",ROUND(L174-V174,2))</f>
        <v>0</v>
      </c>
      <c r="AG174" s="33">
        <f>IF($B174="","",ROUND(M174-W174,2))</f>
        <v>0</v>
      </c>
      <c r="AH174" s="33">
        <f>IF($B174="","",ROUND(N174-X174,2))</f>
        <v>0</v>
      </c>
      <c r="AI174" s="33">
        <f>IF($B174="","",ROUND(O174-Y174,2))</f>
        <v>0</v>
      </c>
      <c r="AJ174" s="33">
        <f>IF($B174="","",ROUND(P174-Z174,2))</f>
        <v>0</v>
      </c>
    </row>
    <row r="175" spans="2:36">
      <c r="B175" s="15">
        <f>IF(B174="","",IF(F174&gt;0.005,B174+1,""))</f>
        <v>0</v>
      </c>
      <c r="C175" s="46">
        <f>IF($B175="","",EDATE('Debt Payoff'!$D$23,$B175-1))</f>
        <v>0</v>
      </c>
      <c r="D175" s="47">
        <f>IF($B175="","",SUM(Q175:Z175))</f>
        <v>0</v>
      </c>
      <c r="E175" s="48">
        <f>IF($B175="","",SUM(G175:P175)-F174)</f>
        <v>0</v>
      </c>
      <c r="F175" s="47">
        <f>IF($B175="","",SUM(AA175:AJ175))</f>
        <v>0</v>
      </c>
      <c r="G175" s="48">
        <f>IF($B175="","",ROUND(N(AA174)*(1+$Q$8/12),2))</f>
        <v>0</v>
      </c>
      <c r="H175" s="48">
        <f>IF($B175="","",ROUND(N(AB174)*(1+$R$8/12),2))</f>
        <v>0</v>
      </c>
      <c r="I175" s="48">
        <f>IF($B175="","",ROUND(N(AC174)*(1+$S$8/12),2))</f>
        <v>0</v>
      </c>
      <c r="J175" s="48">
        <f>IF($B175="","",ROUND(N(AD174)*(1+$T$8/12),2))</f>
        <v>0</v>
      </c>
      <c r="K175" s="48">
        <f>IF($B175="","",ROUND(N(AE174)*(1+$U$8/12),2))</f>
        <v>0</v>
      </c>
      <c r="L175" s="48">
        <f>IF($B175="","",ROUND(N(AF174)*(1+$V$8/12),2))</f>
        <v>0</v>
      </c>
      <c r="M175" s="48">
        <f>IF($B175="","",ROUND(N(AG174)*(1+$W$8/12),2))</f>
        <v>0</v>
      </c>
      <c r="N175" s="48">
        <f>IF($B175="","",ROUND(N(AH174)*(1+$X$8/12),2))</f>
        <v>0</v>
      </c>
      <c r="O175" s="48">
        <f>IF($B175="","",ROUND(N(AI174)*(1+$Y$8/12),2))</f>
        <v>0</v>
      </c>
      <c r="P175" s="48">
        <f>IF($B175="","",ROUND(N(AJ174)*(1+$Z$8/12),2))</f>
        <v>0</v>
      </c>
      <c r="Q175" s="33">
        <f>IF($B175="","",MIN($Q$9,G175)+MIN(MAX(0,'Debt Payoff'!$D$24-0-SUMPRODUCT((G175:P175&lt;$Q$9:$Z$9)*G175:P175+(G175:P175&gt;=$Q$9:$Z$9)*$Q$9:$Z$9)),G175-MIN($Q$9,G175)))</f>
        <v>0</v>
      </c>
      <c r="R175" s="33">
        <f>IF($B175="","",MIN($R$9,H175)+MIN(MAX(0,'Debt Payoff'!$D$24-SUM(Q175:Q175)-SUMPRODUCT((H175:P175&lt;$R$9:$Z$9)*H175:P175+(H175:P175&gt;=$R$9:$Z$9)*$R$9:$Z$9)),H175-MIN($R$9,H175)))</f>
        <v>0</v>
      </c>
      <c r="S175" s="33">
        <f>IF($B175="","",MIN($S$9,I175)+MIN(MAX(0,'Debt Payoff'!$D$24-SUM(Q175:R175)-SUMPRODUCT((I175:P175&lt;$S$9:$Z$9)*I175:P175+(I175:P175&gt;=$S$9:$Z$9)*$S$9:$Z$9)),I175-MIN($S$9,I175)))</f>
        <v>0</v>
      </c>
      <c r="T175" s="33">
        <f>IF($B175="","",MIN($T$9,J175)+MIN(MAX(0,'Debt Payoff'!$D$24-SUM(Q175:S175)-SUMPRODUCT((J175:P175&lt;$T$9:$Z$9)*J175:P175+(J175:P175&gt;=$T$9:$Z$9)*$T$9:$Z$9)),J175-MIN($T$9,J175)))</f>
        <v>0</v>
      </c>
      <c r="U175" s="33">
        <f>IF($B175="","",MIN($U$9,K175)+MIN(MAX(0,'Debt Payoff'!$D$24-SUM(Q175:T175)-SUMPRODUCT((K175:P175&lt;$U$9:$Z$9)*K175:P175+(K175:P175&gt;=$U$9:$Z$9)*$U$9:$Z$9)),K175-MIN($U$9,K175)))</f>
        <v>0</v>
      </c>
      <c r="V175" s="33">
        <f>IF($B175="","",MIN($V$9,L175)+MIN(MAX(0,'Debt Payoff'!$D$24-SUM(Q175:U175)-SUMPRODUCT((L175:P175&lt;$V$9:$Z$9)*L175:P175+(L175:P175&gt;=$V$9:$Z$9)*$V$9:$Z$9)),L175-MIN($V$9,L175)))</f>
        <v>0</v>
      </c>
      <c r="W175" s="33">
        <f>IF($B175="","",MIN($W$9,M175)+MIN(MAX(0,'Debt Payoff'!$D$24-SUM(Q175:V175)-SUMPRODUCT((M175:P175&lt;$W$9:$Z$9)*M175:P175+(M175:P175&gt;=$W$9:$Z$9)*$W$9:$Z$9)),M175-MIN($W$9,M175)))</f>
        <v>0</v>
      </c>
      <c r="X175" s="33">
        <f>IF($B175="","",MIN($X$9,N175)+MIN(MAX(0,'Debt Payoff'!$D$24-SUM(Q175:W175)-SUMPRODUCT((N175:P175&lt;$X$9:$Z$9)*N175:P175+(N175:P175&gt;=$X$9:$Z$9)*$X$9:$Z$9)),N175-MIN($X$9,N175)))</f>
        <v>0</v>
      </c>
      <c r="Y175" s="33">
        <f>IF($B175="","",MIN($Y$9,O175)+MIN(MAX(0,'Debt Payoff'!$D$24-SUM(Q175:X175)-SUMPRODUCT((O175:P175&lt;$Y$9:$Z$9)*O175:P175+(O175:P175&gt;=$Y$9:$Z$9)*$Y$9:$Z$9)),O175-MIN($Y$9,O175)))</f>
        <v>0</v>
      </c>
      <c r="Z175" s="33">
        <f>IF($B175="","",MIN($Z$9,P175)+MIN(MAX(0,'Debt Payoff'!$D$24-SUM(Q175:Y175)-SUMPRODUCT((P175:P175&lt;$Z$9:$Z$9)*P175:P175+(P175:P175&gt;=$Z$9:$Z$9)*$Z$9:$Z$9)),P175-MIN($Z$9,P175)))</f>
        <v>0</v>
      </c>
      <c r="AA175" s="33">
        <f>IF($B175="","",ROUND(G175-Q175,2))</f>
        <v>0</v>
      </c>
      <c r="AB175" s="33">
        <f>IF($B175="","",ROUND(H175-R175,2))</f>
        <v>0</v>
      </c>
      <c r="AC175" s="33">
        <f>IF($B175="","",ROUND(I175-S175,2))</f>
        <v>0</v>
      </c>
      <c r="AD175" s="33">
        <f>IF($B175="","",ROUND(J175-T175,2))</f>
        <v>0</v>
      </c>
      <c r="AE175" s="33">
        <f>IF($B175="","",ROUND(K175-U175,2))</f>
        <v>0</v>
      </c>
      <c r="AF175" s="33">
        <f>IF($B175="","",ROUND(L175-V175,2))</f>
        <v>0</v>
      </c>
      <c r="AG175" s="33">
        <f>IF($B175="","",ROUND(M175-W175,2))</f>
        <v>0</v>
      </c>
      <c r="AH175" s="33">
        <f>IF($B175="","",ROUND(N175-X175,2))</f>
        <v>0</v>
      </c>
      <c r="AI175" s="33">
        <f>IF($B175="","",ROUND(O175-Y175,2))</f>
        <v>0</v>
      </c>
      <c r="AJ175" s="33">
        <f>IF($B175="","",ROUND(P175-Z175,2))</f>
        <v>0</v>
      </c>
    </row>
    <row r="176" spans="2:36">
      <c r="B176" s="15">
        <f>IF(B175="","",IF(F175&gt;0.005,B175+1,""))</f>
        <v>0</v>
      </c>
      <c r="C176" s="46">
        <f>IF($B176="","",EDATE('Debt Payoff'!$D$23,$B176-1))</f>
        <v>0</v>
      </c>
      <c r="D176" s="47">
        <f>IF($B176="","",SUM(Q176:Z176))</f>
        <v>0</v>
      </c>
      <c r="E176" s="48">
        <f>IF($B176="","",SUM(G176:P176)-F175)</f>
        <v>0</v>
      </c>
      <c r="F176" s="47">
        <f>IF($B176="","",SUM(AA176:AJ176))</f>
        <v>0</v>
      </c>
      <c r="G176" s="48">
        <f>IF($B176="","",ROUND(N(AA175)*(1+$Q$8/12),2))</f>
        <v>0</v>
      </c>
      <c r="H176" s="48">
        <f>IF($B176="","",ROUND(N(AB175)*(1+$R$8/12),2))</f>
        <v>0</v>
      </c>
      <c r="I176" s="48">
        <f>IF($B176="","",ROUND(N(AC175)*(1+$S$8/12),2))</f>
        <v>0</v>
      </c>
      <c r="J176" s="48">
        <f>IF($B176="","",ROUND(N(AD175)*(1+$T$8/12),2))</f>
        <v>0</v>
      </c>
      <c r="K176" s="48">
        <f>IF($B176="","",ROUND(N(AE175)*(1+$U$8/12),2))</f>
        <v>0</v>
      </c>
      <c r="L176" s="48">
        <f>IF($B176="","",ROUND(N(AF175)*(1+$V$8/12),2))</f>
        <v>0</v>
      </c>
      <c r="M176" s="48">
        <f>IF($B176="","",ROUND(N(AG175)*(1+$W$8/12),2))</f>
        <v>0</v>
      </c>
      <c r="N176" s="48">
        <f>IF($B176="","",ROUND(N(AH175)*(1+$X$8/12),2))</f>
        <v>0</v>
      </c>
      <c r="O176" s="48">
        <f>IF($B176="","",ROUND(N(AI175)*(1+$Y$8/12),2))</f>
        <v>0</v>
      </c>
      <c r="P176" s="48">
        <f>IF($B176="","",ROUND(N(AJ175)*(1+$Z$8/12),2))</f>
        <v>0</v>
      </c>
      <c r="Q176" s="33">
        <f>IF($B176="","",MIN($Q$9,G176)+MIN(MAX(0,'Debt Payoff'!$D$24-0-SUMPRODUCT((G176:P176&lt;$Q$9:$Z$9)*G176:P176+(G176:P176&gt;=$Q$9:$Z$9)*$Q$9:$Z$9)),G176-MIN($Q$9,G176)))</f>
        <v>0</v>
      </c>
      <c r="R176" s="33">
        <f>IF($B176="","",MIN($R$9,H176)+MIN(MAX(0,'Debt Payoff'!$D$24-SUM(Q176:Q176)-SUMPRODUCT((H176:P176&lt;$R$9:$Z$9)*H176:P176+(H176:P176&gt;=$R$9:$Z$9)*$R$9:$Z$9)),H176-MIN($R$9,H176)))</f>
        <v>0</v>
      </c>
      <c r="S176" s="33">
        <f>IF($B176="","",MIN($S$9,I176)+MIN(MAX(0,'Debt Payoff'!$D$24-SUM(Q176:R176)-SUMPRODUCT((I176:P176&lt;$S$9:$Z$9)*I176:P176+(I176:P176&gt;=$S$9:$Z$9)*$S$9:$Z$9)),I176-MIN($S$9,I176)))</f>
        <v>0</v>
      </c>
      <c r="T176" s="33">
        <f>IF($B176="","",MIN($T$9,J176)+MIN(MAX(0,'Debt Payoff'!$D$24-SUM(Q176:S176)-SUMPRODUCT((J176:P176&lt;$T$9:$Z$9)*J176:P176+(J176:P176&gt;=$T$9:$Z$9)*$T$9:$Z$9)),J176-MIN($T$9,J176)))</f>
        <v>0</v>
      </c>
      <c r="U176" s="33">
        <f>IF($B176="","",MIN($U$9,K176)+MIN(MAX(0,'Debt Payoff'!$D$24-SUM(Q176:T176)-SUMPRODUCT((K176:P176&lt;$U$9:$Z$9)*K176:P176+(K176:P176&gt;=$U$9:$Z$9)*$U$9:$Z$9)),K176-MIN($U$9,K176)))</f>
        <v>0</v>
      </c>
      <c r="V176" s="33">
        <f>IF($B176="","",MIN($V$9,L176)+MIN(MAX(0,'Debt Payoff'!$D$24-SUM(Q176:U176)-SUMPRODUCT((L176:P176&lt;$V$9:$Z$9)*L176:P176+(L176:P176&gt;=$V$9:$Z$9)*$V$9:$Z$9)),L176-MIN($V$9,L176)))</f>
        <v>0</v>
      </c>
      <c r="W176" s="33">
        <f>IF($B176="","",MIN($W$9,M176)+MIN(MAX(0,'Debt Payoff'!$D$24-SUM(Q176:V176)-SUMPRODUCT((M176:P176&lt;$W$9:$Z$9)*M176:P176+(M176:P176&gt;=$W$9:$Z$9)*$W$9:$Z$9)),M176-MIN($W$9,M176)))</f>
        <v>0</v>
      </c>
      <c r="X176" s="33">
        <f>IF($B176="","",MIN($X$9,N176)+MIN(MAX(0,'Debt Payoff'!$D$24-SUM(Q176:W176)-SUMPRODUCT((N176:P176&lt;$X$9:$Z$9)*N176:P176+(N176:P176&gt;=$X$9:$Z$9)*$X$9:$Z$9)),N176-MIN($X$9,N176)))</f>
        <v>0</v>
      </c>
      <c r="Y176" s="33">
        <f>IF($B176="","",MIN($Y$9,O176)+MIN(MAX(0,'Debt Payoff'!$D$24-SUM(Q176:X176)-SUMPRODUCT((O176:P176&lt;$Y$9:$Z$9)*O176:P176+(O176:P176&gt;=$Y$9:$Z$9)*$Y$9:$Z$9)),O176-MIN($Y$9,O176)))</f>
        <v>0</v>
      </c>
      <c r="Z176" s="33">
        <f>IF($B176="","",MIN($Z$9,P176)+MIN(MAX(0,'Debt Payoff'!$D$24-SUM(Q176:Y176)-SUMPRODUCT((P176:P176&lt;$Z$9:$Z$9)*P176:P176+(P176:P176&gt;=$Z$9:$Z$9)*$Z$9:$Z$9)),P176-MIN($Z$9,P176)))</f>
        <v>0</v>
      </c>
      <c r="AA176" s="33">
        <f>IF($B176="","",ROUND(G176-Q176,2))</f>
        <v>0</v>
      </c>
      <c r="AB176" s="33">
        <f>IF($B176="","",ROUND(H176-R176,2))</f>
        <v>0</v>
      </c>
      <c r="AC176" s="33">
        <f>IF($B176="","",ROUND(I176-S176,2))</f>
        <v>0</v>
      </c>
      <c r="AD176" s="33">
        <f>IF($B176="","",ROUND(J176-T176,2))</f>
        <v>0</v>
      </c>
      <c r="AE176" s="33">
        <f>IF($B176="","",ROUND(K176-U176,2))</f>
        <v>0</v>
      </c>
      <c r="AF176" s="33">
        <f>IF($B176="","",ROUND(L176-V176,2))</f>
        <v>0</v>
      </c>
      <c r="AG176" s="33">
        <f>IF($B176="","",ROUND(M176-W176,2))</f>
        <v>0</v>
      </c>
      <c r="AH176" s="33">
        <f>IF($B176="","",ROUND(N176-X176,2))</f>
        <v>0</v>
      </c>
      <c r="AI176" s="33">
        <f>IF($B176="","",ROUND(O176-Y176,2))</f>
        <v>0</v>
      </c>
      <c r="AJ176" s="33">
        <f>IF($B176="","",ROUND(P176-Z176,2))</f>
        <v>0</v>
      </c>
    </row>
    <row r="177" spans="2:36">
      <c r="B177" s="15">
        <f>IF(B176="","",IF(F176&gt;0.005,B176+1,""))</f>
        <v>0</v>
      </c>
      <c r="C177" s="46">
        <f>IF($B177="","",EDATE('Debt Payoff'!$D$23,$B177-1))</f>
        <v>0</v>
      </c>
      <c r="D177" s="47">
        <f>IF($B177="","",SUM(Q177:Z177))</f>
        <v>0</v>
      </c>
      <c r="E177" s="48">
        <f>IF($B177="","",SUM(G177:P177)-F176)</f>
        <v>0</v>
      </c>
      <c r="F177" s="47">
        <f>IF($B177="","",SUM(AA177:AJ177))</f>
        <v>0</v>
      </c>
      <c r="G177" s="48">
        <f>IF($B177="","",ROUND(N(AA176)*(1+$Q$8/12),2))</f>
        <v>0</v>
      </c>
      <c r="H177" s="48">
        <f>IF($B177="","",ROUND(N(AB176)*(1+$R$8/12),2))</f>
        <v>0</v>
      </c>
      <c r="I177" s="48">
        <f>IF($B177="","",ROUND(N(AC176)*(1+$S$8/12),2))</f>
        <v>0</v>
      </c>
      <c r="J177" s="48">
        <f>IF($B177="","",ROUND(N(AD176)*(1+$T$8/12),2))</f>
        <v>0</v>
      </c>
      <c r="K177" s="48">
        <f>IF($B177="","",ROUND(N(AE176)*(1+$U$8/12),2))</f>
        <v>0</v>
      </c>
      <c r="L177" s="48">
        <f>IF($B177="","",ROUND(N(AF176)*(1+$V$8/12),2))</f>
        <v>0</v>
      </c>
      <c r="M177" s="48">
        <f>IF($B177="","",ROUND(N(AG176)*(1+$W$8/12),2))</f>
        <v>0</v>
      </c>
      <c r="N177" s="48">
        <f>IF($B177="","",ROUND(N(AH176)*(1+$X$8/12),2))</f>
        <v>0</v>
      </c>
      <c r="O177" s="48">
        <f>IF($B177="","",ROUND(N(AI176)*(1+$Y$8/12),2))</f>
        <v>0</v>
      </c>
      <c r="P177" s="48">
        <f>IF($B177="","",ROUND(N(AJ176)*(1+$Z$8/12),2))</f>
        <v>0</v>
      </c>
      <c r="Q177" s="33">
        <f>IF($B177="","",MIN($Q$9,G177)+MIN(MAX(0,'Debt Payoff'!$D$24-0-SUMPRODUCT((G177:P177&lt;$Q$9:$Z$9)*G177:P177+(G177:P177&gt;=$Q$9:$Z$9)*$Q$9:$Z$9)),G177-MIN($Q$9,G177)))</f>
        <v>0</v>
      </c>
      <c r="R177" s="33">
        <f>IF($B177="","",MIN($R$9,H177)+MIN(MAX(0,'Debt Payoff'!$D$24-SUM(Q177:Q177)-SUMPRODUCT((H177:P177&lt;$R$9:$Z$9)*H177:P177+(H177:P177&gt;=$R$9:$Z$9)*$R$9:$Z$9)),H177-MIN($R$9,H177)))</f>
        <v>0</v>
      </c>
      <c r="S177" s="33">
        <f>IF($B177="","",MIN($S$9,I177)+MIN(MAX(0,'Debt Payoff'!$D$24-SUM(Q177:R177)-SUMPRODUCT((I177:P177&lt;$S$9:$Z$9)*I177:P177+(I177:P177&gt;=$S$9:$Z$9)*$S$9:$Z$9)),I177-MIN($S$9,I177)))</f>
        <v>0</v>
      </c>
      <c r="T177" s="33">
        <f>IF($B177="","",MIN($T$9,J177)+MIN(MAX(0,'Debt Payoff'!$D$24-SUM(Q177:S177)-SUMPRODUCT((J177:P177&lt;$T$9:$Z$9)*J177:P177+(J177:P177&gt;=$T$9:$Z$9)*$T$9:$Z$9)),J177-MIN($T$9,J177)))</f>
        <v>0</v>
      </c>
      <c r="U177" s="33">
        <f>IF($B177="","",MIN($U$9,K177)+MIN(MAX(0,'Debt Payoff'!$D$24-SUM(Q177:T177)-SUMPRODUCT((K177:P177&lt;$U$9:$Z$9)*K177:P177+(K177:P177&gt;=$U$9:$Z$9)*$U$9:$Z$9)),K177-MIN($U$9,K177)))</f>
        <v>0</v>
      </c>
      <c r="V177" s="33">
        <f>IF($B177="","",MIN($V$9,L177)+MIN(MAX(0,'Debt Payoff'!$D$24-SUM(Q177:U177)-SUMPRODUCT((L177:P177&lt;$V$9:$Z$9)*L177:P177+(L177:P177&gt;=$V$9:$Z$9)*$V$9:$Z$9)),L177-MIN($V$9,L177)))</f>
        <v>0</v>
      </c>
      <c r="W177" s="33">
        <f>IF($B177="","",MIN($W$9,M177)+MIN(MAX(0,'Debt Payoff'!$D$24-SUM(Q177:V177)-SUMPRODUCT((M177:P177&lt;$W$9:$Z$9)*M177:P177+(M177:P177&gt;=$W$9:$Z$9)*$W$9:$Z$9)),M177-MIN($W$9,M177)))</f>
        <v>0</v>
      </c>
      <c r="X177" s="33">
        <f>IF($B177="","",MIN($X$9,N177)+MIN(MAX(0,'Debt Payoff'!$D$24-SUM(Q177:W177)-SUMPRODUCT((N177:P177&lt;$X$9:$Z$9)*N177:P177+(N177:P177&gt;=$X$9:$Z$9)*$X$9:$Z$9)),N177-MIN($X$9,N177)))</f>
        <v>0</v>
      </c>
      <c r="Y177" s="33">
        <f>IF($B177="","",MIN($Y$9,O177)+MIN(MAX(0,'Debt Payoff'!$D$24-SUM(Q177:X177)-SUMPRODUCT((O177:P177&lt;$Y$9:$Z$9)*O177:P177+(O177:P177&gt;=$Y$9:$Z$9)*$Y$9:$Z$9)),O177-MIN($Y$9,O177)))</f>
        <v>0</v>
      </c>
      <c r="Z177" s="33">
        <f>IF($B177="","",MIN($Z$9,P177)+MIN(MAX(0,'Debt Payoff'!$D$24-SUM(Q177:Y177)-SUMPRODUCT((P177:P177&lt;$Z$9:$Z$9)*P177:P177+(P177:P177&gt;=$Z$9:$Z$9)*$Z$9:$Z$9)),P177-MIN($Z$9,P177)))</f>
        <v>0</v>
      </c>
      <c r="AA177" s="33">
        <f>IF($B177="","",ROUND(G177-Q177,2))</f>
        <v>0</v>
      </c>
      <c r="AB177" s="33">
        <f>IF($B177="","",ROUND(H177-R177,2))</f>
        <v>0</v>
      </c>
      <c r="AC177" s="33">
        <f>IF($B177="","",ROUND(I177-S177,2))</f>
        <v>0</v>
      </c>
      <c r="AD177" s="33">
        <f>IF($B177="","",ROUND(J177-T177,2))</f>
        <v>0</v>
      </c>
      <c r="AE177" s="33">
        <f>IF($B177="","",ROUND(K177-U177,2))</f>
        <v>0</v>
      </c>
      <c r="AF177" s="33">
        <f>IF($B177="","",ROUND(L177-V177,2))</f>
        <v>0</v>
      </c>
      <c r="AG177" s="33">
        <f>IF($B177="","",ROUND(M177-W177,2))</f>
        <v>0</v>
      </c>
      <c r="AH177" s="33">
        <f>IF($B177="","",ROUND(N177-X177,2))</f>
        <v>0</v>
      </c>
      <c r="AI177" s="33">
        <f>IF($B177="","",ROUND(O177-Y177,2))</f>
        <v>0</v>
      </c>
      <c r="AJ177" s="33">
        <f>IF($B177="","",ROUND(P177-Z177,2))</f>
        <v>0</v>
      </c>
    </row>
    <row r="178" spans="2:36">
      <c r="B178" s="15">
        <f>IF(B177="","",IF(F177&gt;0.005,B177+1,""))</f>
        <v>0</v>
      </c>
      <c r="C178" s="46">
        <f>IF($B178="","",EDATE('Debt Payoff'!$D$23,$B178-1))</f>
        <v>0</v>
      </c>
      <c r="D178" s="47">
        <f>IF($B178="","",SUM(Q178:Z178))</f>
        <v>0</v>
      </c>
      <c r="E178" s="48">
        <f>IF($B178="","",SUM(G178:P178)-F177)</f>
        <v>0</v>
      </c>
      <c r="F178" s="47">
        <f>IF($B178="","",SUM(AA178:AJ178))</f>
        <v>0</v>
      </c>
      <c r="G178" s="48">
        <f>IF($B178="","",ROUND(N(AA177)*(1+$Q$8/12),2))</f>
        <v>0</v>
      </c>
      <c r="H178" s="48">
        <f>IF($B178="","",ROUND(N(AB177)*(1+$R$8/12),2))</f>
        <v>0</v>
      </c>
      <c r="I178" s="48">
        <f>IF($B178="","",ROUND(N(AC177)*(1+$S$8/12),2))</f>
        <v>0</v>
      </c>
      <c r="J178" s="48">
        <f>IF($B178="","",ROUND(N(AD177)*(1+$T$8/12),2))</f>
        <v>0</v>
      </c>
      <c r="K178" s="48">
        <f>IF($B178="","",ROUND(N(AE177)*(1+$U$8/12),2))</f>
        <v>0</v>
      </c>
      <c r="L178" s="48">
        <f>IF($B178="","",ROUND(N(AF177)*(1+$V$8/12),2))</f>
        <v>0</v>
      </c>
      <c r="M178" s="48">
        <f>IF($B178="","",ROUND(N(AG177)*(1+$W$8/12),2))</f>
        <v>0</v>
      </c>
      <c r="N178" s="48">
        <f>IF($B178="","",ROUND(N(AH177)*(1+$X$8/12),2))</f>
        <v>0</v>
      </c>
      <c r="O178" s="48">
        <f>IF($B178="","",ROUND(N(AI177)*(1+$Y$8/12),2))</f>
        <v>0</v>
      </c>
      <c r="P178" s="48">
        <f>IF($B178="","",ROUND(N(AJ177)*(1+$Z$8/12),2))</f>
        <v>0</v>
      </c>
      <c r="Q178" s="33">
        <f>IF($B178="","",MIN($Q$9,G178)+MIN(MAX(0,'Debt Payoff'!$D$24-0-SUMPRODUCT((G178:P178&lt;$Q$9:$Z$9)*G178:P178+(G178:P178&gt;=$Q$9:$Z$9)*$Q$9:$Z$9)),G178-MIN($Q$9,G178)))</f>
        <v>0</v>
      </c>
      <c r="R178" s="33">
        <f>IF($B178="","",MIN($R$9,H178)+MIN(MAX(0,'Debt Payoff'!$D$24-SUM(Q178:Q178)-SUMPRODUCT((H178:P178&lt;$R$9:$Z$9)*H178:P178+(H178:P178&gt;=$R$9:$Z$9)*$R$9:$Z$9)),H178-MIN($R$9,H178)))</f>
        <v>0</v>
      </c>
      <c r="S178" s="33">
        <f>IF($B178="","",MIN($S$9,I178)+MIN(MAX(0,'Debt Payoff'!$D$24-SUM(Q178:R178)-SUMPRODUCT((I178:P178&lt;$S$9:$Z$9)*I178:P178+(I178:P178&gt;=$S$9:$Z$9)*$S$9:$Z$9)),I178-MIN($S$9,I178)))</f>
        <v>0</v>
      </c>
      <c r="T178" s="33">
        <f>IF($B178="","",MIN($T$9,J178)+MIN(MAX(0,'Debt Payoff'!$D$24-SUM(Q178:S178)-SUMPRODUCT((J178:P178&lt;$T$9:$Z$9)*J178:P178+(J178:P178&gt;=$T$9:$Z$9)*$T$9:$Z$9)),J178-MIN($T$9,J178)))</f>
        <v>0</v>
      </c>
      <c r="U178" s="33">
        <f>IF($B178="","",MIN($U$9,K178)+MIN(MAX(0,'Debt Payoff'!$D$24-SUM(Q178:T178)-SUMPRODUCT((K178:P178&lt;$U$9:$Z$9)*K178:P178+(K178:P178&gt;=$U$9:$Z$9)*$U$9:$Z$9)),K178-MIN($U$9,K178)))</f>
        <v>0</v>
      </c>
      <c r="V178" s="33">
        <f>IF($B178="","",MIN($V$9,L178)+MIN(MAX(0,'Debt Payoff'!$D$24-SUM(Q178:U178)-SUMPRODUCT((L178:P178&lt;$V$9:$Z$9)*L178:P178+(L178:P178&gt;=$V$9:$Z$9)*$V$9:$Z$9)),L178-MIN($V$9,L178)))</f>
        <v>0</v>
      </c>
      <c r="W178" s="33">
        <f>IF($B178="","",MIN($W$9,M178)+MIN(MAX(0,'Debt Payoff'!$D$24-SUM(Q178:V178)-SUMPRODUCT((M178:P178&lt;$W$9:$Z$9)*M178:P178+(M178:P178&gt;=$W$9:$Z$9)*$W$9:$Z$9)),M178-MIN($W$9,M178)))</f>
        <v>0</v>
      </c>
      <c r="X178" s="33">
        <f>IF($B178="","",MIN($X$9,N178)+MIN(MAX(0,'Debt Payoff'!$D$24-SUM(Q178:W178)-SUMPRODUCT((N178:P178&lt;$X$9:$Z$9)*N178:P178+(N178:P178&gt;=$X$9:$Z$9)*$X$9:$Z$9)),N178-MIN($X$9,N178)))</f>
        <v>0</v>
      </c>
      <c r="Y178" s="33">
        <f>IF($B178="","",MIN($Y$9,O178)+MIN(MAX(0,'Debt Payoff'!$D$24-SUM(Q178:X178)-SUMPRODUCT((O178:P178&lt;$Y$9:$Z$9)*O178:P178+(O178:P178&gt;=$Y$9:$Z$9)*$Y$9:$Z$9)),O178-MIN($Y$9,O178)))</f>
        <v>0</v>
      </c>
      <c r="Z178" s="33">
        <f>IF($B178="","",MIN($Z$9,P178)+MIN(MAX(0,'Debt Payoff'!$D$24-SUM(Q178:Y178)-SUMPRODUCT((P178:P178&lt;$Z$9:$Z$9)*P178:P178+(P178:P178&gt;=$Z$9:$Z$9)*$Z$9:$Z$9)),P178-MIN($Z$9,P178)))</f>
        <v>0</v>
      </c>
      <c r="AA178" s="33">
        <f>IF($B178="","",ROUND(G178-Q178,2))</f>
        <v>0</v>
      </c>
      <c r="AB178" s="33">
        <f>IF($B178="","",ROUND(H178-R178,2))</f>
        <v>0</v>
      </c>
      <c r="AC178" s="33">
        <f>IF($B178="","",ROUND(I178-S178,2))</f>
        <v>0</v>
      </c>
      <c r="AD178" s="33">
        <f>IF($B178="","",ROUND(J178-T178,2))</f>
        <v>0</v>
      </c>
      <c r="AE178" s="33">
        <f>IF($B178="","",ROUND(K178-U178,2))</f>
        <v>0</v>
      </c>
      <c r="AF178" s="33">
        <f>IF($B178="","",ROUND(L178-V178,2))</f>
        <v>0</v>
      </c>
      <c r="AG178" s="33">
        <f>IF($B178="","",ROUND(M178-W178,2))</f>
        <v>0</v>
      </c>
      <c r="AH178" s="33">
        <f>IF($B178="","",ROUND(N178-X178,2))</f>
        <v>0</v>
      </c>
      <c r="AI178" s="33">
        <f>IF($B178="","",ROUND(O178-Y178,2))</f>
        <v>0</v>
      </c>
      <c r="AJ178" s="33">
        <f>IF($B178="","",ROUND(P178-Z178,2))</f>
        <v>0</v>
      </c>
    </row>
    <row r="179" spans="2:36">
      <c r="B179" s="15">
        <f>IF(B178="","",IF(F178&gt;0.005,B178+1,""))</f>
        <v>0</v>
      </c>
      <c r="C179" s="46">
        <f>IF($B179="","",EDATE('Debt Payoff'!$D$23,$B179-1))</f>
        <v>0</v>
      </c>
      <c r="D179" s="47">
        <f>IF($B179="","",SUM(Q179:Z179))</f>
        <v>0</v>
      </c>
      <c r="E179" s="48">
        <f>IF($B179="","",SUM(G179:P179)-F178)</f>
        <v>0</v>
      </c>
      <c r="F179" s="47">
        <f>IF($B179="","",SUM(AA179:AJ179))</f>
        <v>0</v>
      </c>
      <c r="G179" s="48">
        <f>IF($B179="","",ROUND(N(AA178)*(1+$Q$8/12),2))</f>
        <v>0</v>
      </c>
      <c r="H179" s="48">
        <f>IF($B179="","",ROUND(N(AB178)*(1+$R$8/12),2))</f>
        <v>0</v>
      </c>
      <c r="I179" s="48">
        <f>IF($B179="","",ROUND(N(AC178)*(1+$S$8/12),2))</f>
        <v>0</v>
      </c>
      <c r="J179" s="48">
        <f>IF($B179="","",ROUND(N(AD178)*(1+$T$8/12),2))</f>
        <v>0</v>
      </c>
      <c r="K179" s="48">
        <f>IF($B179="","",ROUND(N(AE178)*(1+$U$8/12),2))</f>
        <v>0</v>
      </c>
      <c r="L179" s="48">
        <f>IF($B179="","",ROUND(N(AF178)*(1+$V$8/12),2))</f>
        <v>0</v>
      </c>
      <c r="M179" s="48">
        <f>IF($B179="","",ROUND(N(AG178)*(1+$W$8/12),2))</f>
        <v>0</v>
      </c>
      <c r="N179" s="48">
        <f>IF($B179="","",ROUND(N(AH178)*(1+$X$8/12),2))</f>
        <v>0</v>
      </c>
      <c r="O179" s="48">
        <f>IF($B179="","",ROUND(N(AI178)*(1+$Y$8/12),2))</f>
        <v>0</v>
      </c>
      <c r="P179" s="48">
        <f>IF($B179="","",ROUND(N(AJ178)*(1+$Z$8/12),2))</f>
        <v>0</v>
      </c>
      <c r="Q179" s="33">
        <f>IF($B179="","",MIN($Q$9,G179)+MIN(MAX(0,'Debt Payoff'!$D$24-0-SUMPRODUCT((G179:P179&lt;$Q$9:$Z$9)*G179:P179+(G179:P179&gt;=$Q$9:$Z$9)*$Q$9:$Z$9)),G179-MIN($Q$9,G179)))</f>
        <v>0</v>
      </c>
      <c r="R179" s="33">
        <f>IF($B179="","",MIN($R$9,H179)+MIN(MAX(0,'Debt Payoff'!$D$24-SUM(Q179:Q179)-SUMPRODUCT((H179:P179&lt;$R$9:$Z$9)*H179:P179+(H179:P179&gt;=$R$9:$Z$9)*$R$9:$Z$9)),H179-MIN($R$9,H179)))</f>
        <v>0</v>
      </c>
      <c r="S179" s="33">
        <f>IF($B179="","",MIN($S$9,I179)+MIN(MAX(0,'Debt Payoff'!$D$24-SUM(Q179:R179)-SUMPRODUCT((I179:P179&lt;$S$9:$Z$9)*I179:P179+(I179:P179&gt;=$S$9:$Z$9)*$S$9:$Z$9)),I179-MIN($S$9,I179)))</f>
        <v>0</v>
      </c>
      <c r="T179" s="33">
        <f>IF($B179="","",MIN($T$9,J179)+MIN(MAX(0,'Debt Payoff'!$D$24-SUM(Q179:S179)-SUMPRODUCT((J179:P179&lt;$T$9:$Z$9)*J179:P179+(J179:P179&gt;=$T$9:$Z$9)*$T$9:$Z$9)),J179-MIN($T$9,J179)))</f>
        <v>0</v>
      </c>
      <c r="U179" s="33">
        <f>IF($B179="","",MIN($U$9,K179)+MIN(MAX(0,'Debt Payoff'!$D$24-SUM(Q179:T179)-SUMPRODUCT((K179:P179&lt;$U$9:$Z$9)*K179:P179+(K179:P179&gt;=$U$9:$Z$9)*$U$9:$Z$9)),K179-MIN($U$9,K179)))</f>
        <v>0</v>
      </c>
      <c r="V179" s="33">
        <f>IF($B179="","",MIN($V$9,L179)+MIN(MAX(0,'Debt Payoff'!$D$24-SUM(Q179:U179)-SUMPRODUCT((L179:P179&lt;$V$9:$Z$9)*L179:P179+(L179:P179&gt;=$V$9:$Z$9)*$V$9:$Z$9)),L179-MIN($V$9,L179)))</f>
        <v>0</v>
      </c>
      <c r="W179" s="33">
        <f>IF($B179="","",MIN($W$9,M179)+MIN(MAX(0,'Debt Payoff'!$D$24-SUM(Q179:V179)-SUMPRODUCT((M179:P179&lt;$W$9:$Z$9)*M179:P179+(M179:P179&gt;=$W$9:$Z$9)*$W$9:$Z$9)),M179-MIN($W$9,M179)))</f>
        <v>0</v>
      </c>
      <c r="X179" s="33">
        <f>IF($B179="","",MIN($X$9,N179)+MIN(MAX(0,'Debt Payoff'!$D$24-SUM(Q179:W179)-SUMPRODUCT((N179:P179&lt;$X$9:$Z$9)*N179:P179+(N179:P179&gt;=$X$9:$Z$9)*$X$9:$Z$9)),N179-MIN($X$9,N179)))</f>
        <v>0</v>
      </c>
      <c r="Y179" s="33">
        <f>IF($B179="","",MIN($Y$9,O179)+MIN(MAX(0,'Debt Payoff'!$D$24-SUM(Q179:X179)-SUMPRODUCT((O179:P179&lt;$Y$9:$Z$9)*O179:P179+(O179:P179&gt;=$Y$9:$Z$9)*$Y$9:$Z$9)),O179-MIN($Y$9,O179)))</f>
        <v>0</v>
      </c>
      <c r="Z179" s="33">
        <f>IF($B179="","",MIN($Z$9,P179)+MIN(MAX(0,'Debt Payoff'!$D$24-SUM(Q179:Y179)-SUMPRODUCT((P179:P179&lt;$Z$9:$Z$9)*P179:P179+(P179:P179&gt;=$Z$9:$Z$9)*$Z$9:$Z$9)),P179-MIN($Z$9,P179)))</f>
        <v>0</v>
      </c>
      <c r="AA179" s="33">
        <f>IF($B179="","",ROUND(G179-Q179,2))</f>
        <v>0</v>
      </c>
      <c r="AB179" s="33">
        <f>IF($B179="","",ROUND(H179-R179,2))</f>
        <v>0</v>
      </c>
      <c r="AC179" s="33">
        <f>IF($B179="","",ROUND(I179-S179,2))</f>
        <v>0</v>
      </c>
      <c r="AD179" s="33">
        <f>IF($B179="","",ROUND(J179-T179,2))</f>
        <v>0</v>
      </c>
      <c r="AE179" s="33">
        <f>IF($B179="","",ROUND(K179-U179,2))</f>
        <v>0</v>
      </c>
      <c r="AF179" s="33">
        <f>IF($B179="","",ROUND(L179-V179,2))</f>
        <v>0</v>
      </c>
      <c r="AG179" s="33">
        <f>IF($B179="","",ROUND(M179-W179,2))</f>
        <v>0</v>
      </c>
      <c r="AH179" s="33">
        <f>IF($B179="","",ROUND(N179-X179,2))</f>
        <v>0</v>
      </c>
      <c r="AI179" s="33">
        <f>IF($B179="","",ROUND(O179-Y179,2))</f>
        <v>0</v>
      </c>
      <c r="AJ179" s="33">
        <f>IF($B179="","",ROUND(P179-Z179,2))</f>
        <v>0</v>
      </c>
    </row>
    <row r="180" spans="2:36">
      <c r="B180" s="15">
        <f>IF(B179="","",IF(F179&gt;0.005,B179+1,""))</f>
        <v>0</v>
      </c>
      <c r="C180" s="46">
        <f>IF($B180="","",EDATE('Debt Payoff'!$D$23,$B180-1))</f>
        <v>0</v>
      </c>
      <c r="D180" s="47">
        <f>IF($B180="","",SUM(Q180:Z180))</f>
        <v>0</v>
      </c>
      <c r="E180" s="48">
        <f>IF($B180="","",SUM(G180:P180)-F179)</f>
        <v>0</v>
      </c>
      <c r="F180" s="47">
        <f>IF($B180="","",SUM(AA180:AJ180))</f>
        <v>0</v>
      </c>
      <c r="G180" s="48">
        <f>IF($B180="","",ROUND(N(AA179)*(1+$Q$8/12),2))</f>
        <v>0</v>
      </c>
      <c r="H180" s="48">
        <f>IF($B180="","",ROUND(N(AB179)*(1+$R$8/12),2))</f>
        <v>0</v>
      </c>
      <c r="I180" s="48">
        <f>IF($B180="","",ROUND(N(AC179)*(1+$S$8/12),2))</f>
        <v>0</v>
      </c>
      <c r="J180" s="48">
        <f>IF($B180="","",ROUND(N(AD179)*(1+$T$8/12),2))</f>
        <v>0</v>
      </c>
      <c r="K180" s="48">
        <f>IF($B180="","",ROUND(N(AE179)*(1+$U$8/12),2))</f>
        <v>0</v>
      </c>
      <c r="L180" s="48">
        <f>IF($B180="","",ROUND(N(AF179)*(1+$V$8/12),2))</f>
        <v>0</v>
      </c>
      <c r="M180" s="48">
        <f>IF($B180="","",ROUND(N(AG179)*(1+$W$8/12),2))</f>
        <v>0</v>
      </c>
      <c r="N180" s="48">
        <f>IF($B180="","",ROUND(N(AH179)*(1+$X$8/12),2))</f>
        <v>0</v>
      </c>
      <c r="O180" s="48">
        <f>IF($B180="","",ROUND(N(AI179)*(1+$Y$8/12),2))</f>
        <v>0</v>
      </c>
      <c r="P180" s="48">
        <f>IF($B180="","",ROUND(N(AJ179)*(1+$Z$8/12),2))</f>
        <v>0</v>
      </c>
      <c r="Q180" s="33">
        <f>IF($B180="","",MIN($Q$9,G180)+MIN(MAX(0,'Debt Payoff'!$D$24-0-SUMPRODUCT((G180:P180&lt;$Q$9:$Z$9)*G180:P180+(G180:P180&gt;=$Q$9:$Z$9)*$Q$9:$Z$9)),G180-MIN($Q$9,G180)))</f>
        <v>0</v>
      </c>
      <c r="R180" s="33">
        <f>IF($B180="","",MIN($R$9,H180)+MIN(MAX(0,'Debt Payoff'!$D$24-SUM(Q180:Q180)-SUMPRODUCT((H180:P180&lt;$R$9:$Z$9)*H180:P180+(H180:P180&gt;=$R$9:$Z$9)*$R$9:$Z$9)),H180-MIN($R$9,H180)))</f>
        <v>0</v>
      </c>
      <c r="S180" s="33">
        <f>IF($B180="","",MIN($S$9,I180)+MIN(MAX(0,'Debt Payoff'!$D$24-SUM(Q180:R180)-SUMPRODUCT((I180:P180&lt;$S$9:$Z$9)*I180:P180+(I180:P180&gt;=$S$9:$Z$9)*$S$9:$Z$9)),I180-MIN($S$9,I180)))</f>
        <v>0</v>
      </c>
      <c r="T180" s="33">
        <f>IF($B180="","",MIN($T$9,J180)+MIN(MAX(0,'Debt Payoff'!$D$24-SUM(Q180:S180)-SUMPRODUCT((J180:P180&lt;$T$9:$Z$9)*J180:P180+(J180:P180&gt;=$T$9:$Z$9)*$T$9:$Z$9)),J180-MIN($T$9,J180)))</f>
        <v>0</v>
      </c>
      <c r="U180" s="33">
        <f>IF($B180="","",MIN($U$9,K180)+MIN(MAX(0,'Debt Payoff'!$D$24-SUM(Q180:T180)-SUMPRODUCT((K180:P180&lt;$U$9:$Z$9)*K180:P180+(K180:P180&gt;=$U$9:$Z$9)*$U$9:$Z$9)),K180-MIN($U$9,K180)))</f>
        <v>0</v>
      </c>
      <c r="V180" s="33">
        <f>IF($B180="","",MIN($V$9,L180)+MIN(MAX(0,'Debt Payoff'!$D$24-SUM(Q180:U180)-SUMPRODUCT((L180:P180&lt;$V$9:$Z$9)*L180:P180+(L180:P180&gt;=$V$9:$Z$9)*$V$9:$Z$9)),L180-MIN($V$9,L180)))</f>
        <v>0</v>
      </c>
      <c r="W180" s="33">
        <f>IF($B180="","",MIN($W$9,M180)+MIN(MAX(0,'Debt Payoff'!$D$24-SUM(Q180:V180)-SUMPRODUCT((M180:P180&lt;$W$9:$Z$9)*M180:P180+(M180:P180&gt;=$W$9:$Z$9)*$W$9:$Z$9)),M180-MIN($W$9,M180)))</f>
        <v>0</v>
      </c>
      <c r="X180" s="33">
        <f>IF($B180="","",MIN($X$9,N180)+MIN(MAX(0,'Debt Payoff'!$D$24-SUM(Q180:W180)-SUMPRODUCT((N180:P180&lt;$X$9:$Z$9)*N180:P180+(N180:P180&gt;=$X$9:$Z$9)*$X$9:$Z$9)),N180-MIN($X$9,N180)))</f>
        <v>0</v>
      </c>
      <c r="Y180" s="33">
        <f>IF($B180="","",MIN($Y$9,O180)+MIN(MAX(0,'Debt Payoff'!$D$24-SUM(Q180:X180)-SUMPRODUCT((O180:P180&lt;$Y$9:$Z$9)*O180:P180+(O180:P180&gt;=$Y$9:$Z$9)*$Y$9:$Z$9)),O180-MIN($Y$9,O180)))</f>
        <v>0</v>
      </c>
      <c r="Z180" s="33">
        <f>IF($B180="","",MIN($Z$9,P180)+MIN(MAX(0,'Debt Payoff'!$D$24-SUM(Q180:Y180)-SUMPRODUCT((P180:P180&lt;$Z$9:$Z$9)*P180:P180+(P180:P180&gt;=$Z$9:$Z$9)*$Z$9:$Z$9)),P180-MIN($Z$9,P180)))</f>
        <v>0</v>
      </c>
      <c r="AA180" s="33">
        <f>IF($B180="","",ROUND(G180-Q180,2))</f>
        <v>0</v>
      </c>
      <c r="AB180" s="33">
        <f>IF($B180="","",ROUND(H180-R180,2))</f>
        <v>0</v>
      </c>
      <c r="AC180" s="33">
        <f>IF($B180="","",ROUND(I180-S180,2))</f>
        <v>0</v>
      </c>
      <c r="AD180" s="33">
        <f>IF($B180="","",ROUND(J180-T180,2))</f>
        <v>0</v>
      </c>
      <c r="AE180" s="33">
        <f>IF($B180="","",ROUND(K180-U180,2))</f>
        <v>0</v>
      </c>
      <c r="AF180" s="33">
        <f>IF($B180="","",ROUND(L180-V180,2))</f>
        <v>0</v>
      </c>
      <c r="AG180" s="33">
        <f>IF($B180="","",ROUND(M180-W180,2))</f>
        <v>0</v>
      </c>
      <c r="AH180" s="33">
        <f>IF($B180="","",ROUND(N180-X180,2))</f>
        <v>0</v>
      </c>
      <c r="AI180" s="33">
        <f>IF($B180="","",ROUND(O180-Y180,2))</f>
        <v>0</v>
      </c>
      <c r="AJ180" s="33">
        <f>IF($B180="","",ROUND(P180-Z180,2))</f>
        <v>0</v>
      </c>
    </row>
    <row r="181" spans="2:36">
      <c r="B181" s="15">
        <f>IF(B180="","",IF(F180&gt;0.005,B180+1,""))</f>
        <v>0</v>
      </c>
      <c r="C181" s="46">
        <f>IF($B181="","",EDATE('Debt Payoff'!$D$23,$B181-1))</f>
        <v>0</v>
      </c>
      <c r="D181" s="47">
        <f>IF($B181="","",SUM(Q181:Z181))</f>
        <v>0</v>
      </c>
      <c r="E181" s="48">
        <f>IF($B181="","",SUM(G181:P181)-F180)</f>
        <v>0</v>
      </c>
      <c r="F181" s="47">
        <f>IF($B181="","",SUM(AA181:AJ181))</f>
        <v>0</v>
      </c>
      <c r="G181" s="48">
        <f>IF($B181="","",ROUND(N(AA180)*(1+$Q$8/12),2))</f>
        <v>0</v>
      </c>
      <c r="H181" s="48">
        <f>IF($B181="","",ROUND(N(AB180)*(1+$R$8/12),2))</f>
        <v>0</v>
      </c>
      <c r="I181" s="48">
        <f>IF($B181="","",ROUND(N(AC180)*(1+$S$8/12),2))</f>
        <v>0</v>
      </c>
      <c r="J181" s="48">
        <f>IF($B181="","",ROUND(N(AD180)*(1+$T$8/12),2))</f>
        <v>0</v>
      </c>
      <c r="K181" s="48">
        <f>IF($B181="","",ROUND(N(AE180)*(1+$U$8/12),2))</f>
        <v>0</v>
      </c>
      <c r="L181" s="48">
        <f>IF($B181="","",ROUND(N(AF180)*(1+$V$8/12),2))</f>
        <v>0</v>
      </c>
      <c r="M181" s="48">
        <f>IF($B181="","",ROUND(N(AG180)*(1+$W$8/12),2))</f>
        <v>0</v>
      </c>
      <c r="N181" s="48">
        <f>IF($B181="","",ROUND(N(AH180)*(1+$X$8/12),2))</f>
        <v>0</v>
      </c>
      <c r="O181" s="48">
        <f>IF($B181="","",ROUND(N(AI180)*(1+$Y$8/12),2))</f>
        <v>0</v>
      </c>
      <c r="P181" s="48">
        <f>IF($B181="","",ROUND(N(AJ180)*(1+$Z$8/12),2))</f>
        <v>0</v>
      </c>
      <c r="Q181" s="33">
        <f>IF($B181="","",MIN($Q$9,G181)+MIN(MAX(0,'Debt Payoff'!$D$24-0-SUMPRODUCT((G181:P181&lt;$Q$9:$Z$9)*G181:P181+(G181:P181&gt;=$Q$9:$Z$9)*$Q$9:$Z$9)),G181-MIN($Q$9,G181)))</f>
        <v>0</v>
      </c>
      <c r="R181" s="33">
        <f>IF($B181="","",MIN($R$9,H181)+MIN(MAX(0,'Debt Payoff'!$D$24-SUM(Q181:Q181)-SUMPRODUCT((H181:P181&lt;$R$9:$Z$9)*H181:P181+(H181:P181&gt;=$R$9:$Z$9)*$R$9:$Z$9)),H181-MIN($R$9,H181)))</f>
        <v>0</v>
      </c>
      <c r="S181" s="33">
        <f>IF($B181="","",MIN($S$9,I181)+MIN(MAX(0,'Debt Payoff'!$D$24-SUM(Q181:R181)-SUMPRODUCT((I181:P181&lt;$S$9:$Z$9)*I181:P181+(I181:P181&gt;=$S$9:$Z$9)*$S$9:$Z$9)),I181-MIN($S$9,I181)))</f>
        <v>0</v>
      </c>
      <c r="T181" s="33">
        <f>IF($B181="","",MIN($T$9,J181)+MIN(MAX(0,'Debt Payoff'!$D$24-SUM(Q181:S181)-SUMPRODUCT((J181:P181&lt;$T$9:$Z$9)*J181:P181+(J181:P181&gt;=$T$9:$Z$9)*$T$9:$Z$9)),J181-MIN($T$9,J181)))</f>
        <v>0</v>
      </c>
      <c r="U181" s="33">
        <f>IF($B181="","",MIN($U$9,K181)+MIN(MAX(0,'Debt Payoff'!$D$24-SUM(Q181:T181)-SUMPRODUCT((K181:P181&lt;$U$9:$Z$9)*K181:P181+(K181:P181&gt;=$U$9:$Z$9)*$U$9:$Z$9)),K181-MIN($U$9,K181)))</f>
        <v>0</v>
      </c>
      <c r="V181" s="33">
        <f>IF($B181="","",MIN($V$9,L181)+MIN(MAX(0,'Debt Payoff'!$D$24-SUM(Q181:U181)-SUMPRODUCT((L181:P181&lt;$V$9:$Z$9)*L181:P181+(L181:P181&gt;=$V$9:$Z$9)*$V$9:$Z$9)),L181-MIN($V$9,L181)))</f>
        <v>0</v>
      </c>
      <c r="W181" s="33">
        <f>IF($B181="","",MIN($W$9,M181)+MIN(MAX(0,'Debt Payoff'!$D$24-SUM(Q181:V181)-SUMPRODUCT((M181:P181&lt;$W$9:$Z$9)*M181:P181+(M181:P181&gt;=$W$9:$Z$9)*$W$9:$Z$9)),M181-MIN($W$9,M181)))</f>
        <v>0</v>
      </c>
      <c r="X181" s="33">
        <f>IF($B181="","",MIN($X$9,N181)+MIN(MAX(0,'Debt Payoff'!$D$24-SUM(Q181:W181)-SUMPRODUCT((N181:P181&lt;$X$9:$Z$9)*N181:P181+(N181:P181&gt;=$X$9:$Z$9)*$X$9:$Z$9)),N181-MIN($X$9,N181)))</f>
        <v>0</v>
      </c>
      <c r="Y181" s="33">
        <f>IF($B181="","",MIN($Y$9,O181)+MIN(MAX(0,'Debt Payoff'!$D$24-SUM(Q181:X181)-SUMPRODUCT((O181:P181&lt;$Y$9:$Z$9)*O181:P181+(O181:P181&gt;=$Y$9:$Z$9)*$Y$9:$Z$9)),O181-MIN($Y$9,O181)))</f>
        <v>0</v>
      </c>
      <c r="Z181" s="33">
        <f>IF($B181="","",MIN($Z$9,P181)+MIN(MAX(0,'Debt Payoff'!$D$24-SUM(Q181:Y181)-SUMPRODUCT((P181:P181&lt;$Z$9:$Z$9)*P181:P181+(P181:P181&gt;=$Z$9:$Z$9)*$Z$9:$Z$9)),P181-MIN($Z$9,P181)))</f>
        <v>0</v>
      </c>
      <c r="AA181" s="33">
        <f>IF($B181="","",ROUND(G181-Q181,2))</f>
        <v>0</v>
      </c>
      <c r="AB181" s="33">
        <f>IF($B181="","",ROUND(H181-R181,2))</f>
        <v>0</v>
      </c>
      <c r="AC181" s="33">
        <f>IF($B181="","",ROUND(I181-S181,2))</f>
        <v>0</v>
      </c>
      <c r="AD181" s="33">
        <f>IF($B181="","",ROUND(J181-T181,2))</f>
        <v>0</v>
      </c>
      <c r="AE181" s="33">
        <f>IF($B181="","",ROUND(K181-U181,2))</f>
        <v>0</v>
      </c>
      <c r="AF181" s="33">
        <f>IF($B181="","",ROUND(L181-V181,2))</f>
        <v>0</v>
      </c>
      <c r="AG181" s="33">
        <f>IF($B181="","",ROUND(M181-W181,2))</f>
        <v>0</v>
      </c>
      <c r="AH181" s="33">
        <f>IF($B181="","",ROUND(N181-X181,2))</f>
        <v>0</v>
      </c>
      <c r="AI181" s="33">
        <f>IF($B181="","",ROUND(O181-Y181,2))</f>
        <v>0</v>
      </c>
      <c r="AJ181" s="33">
        <f>IF($B181="","",ROUND(P181-Z181,2))</f>
        <v>0</v>
      </c>
    </row>
    <row r="182" spans="2:36">
      <c r="B182" s="15">
        <f>IF(B181="","",IF(F181&gt;0.005,B181+1,""))</f>
        <v>0</v>
      </c>
      <c r="C182" s="46">
        <f>IF($B182="","",EDATE('Debt Payoff'!$D$23,$B182-1))</f>
        <v>0</v>
      </c>
      <c r="D182" s="47">
        <f>IF($B182="","",SUM(Q182:Z182))</f>
        <v>0</v>
      </c>
      <c r="E182" s="48">
        <f>IF($B182="","",SUM(G182:P182)-F181)</f>
        <v>0</v>
      </c>
      <c r="F182" s="47">
        <f>IF($B182="","",SUM(AA182:AJ182))</f>
        <v>0</v>
      </c>
      <c r="G182" s="48">
        <f>IF($B182="","",ROUND(N(AA181)*(1+$Q$8/12),2))</f>
        <v>0</v>
      </c>
      <c r="H182" s="48">
        <f>IF($B182="","",ROUND(N(AB181)*(1+$R$8/12),2))</f>
        <v>0</v>
      </c>
      <c r="I182" s="48">
        <f>IF($B182="","",ROUND(N(AC181)*(1+$S$8/12),2))</f>
        <v>0</v>
      </c>
      <c r="J182" s="48">
        <f>IF($B182="","",ROUND(N(AD181)*(1+$T$8/12),2))</f>
        <v>0</v>
      </c>
      <c r="K182" s="48">
        <f>IF($B182="","",ROUND(N(AE181)*(1+$U$8/12),2))</f>
        <v>0</v>
      </c>
      <c r="L182" s="48">
        <f>IF($B182="","",ROUND(N(AF181)*(1+$V$8/12),2))</f>
        <v>0</v>
      </c>
      <c r="M182" s="48">
        <f>IF($B182="","",ROUND(N(AG181)*(1+$W$8/12),2))</f>
        <v>0</v>
      </c>
      <c r="N182" s="48">
        <f>IF($B182="","",ROUND(N(AH181)*(1+$X$8/12),2))</f>
        <v>0</v>
      </c>
      <c r="O182" s="48">
        <f>IF($B182="","",ROUND(N(AI181)*(1+$Y$8/12),2))</f>
        <v>0</v>
      </c>
      <c r="P182" s="48">
        <f>IF($B182="","",ROUND(N(AJ181)*(1+$Z$8/12),2))</f>
        <v>0</v>
      </c>
      <c r="Q182" s="33">
        <f>IF($B182="","",MIN($Q$9,G182)+MIN(MAX(0,'Debt Payoff'!$D$24-0-SUMPRODUCT((G182:P182&lt;$Q$9:$Z$9)*G182:P182+(G182:P182&gt;=$Q$9:$Z$9)*$Q$9:$Z$9)),G182-MIN($Q$9,G182)))</f>
        <v>0</v>
      </c>
      <c r="R182" s="33">
        <f>IF($B182="","",MIN($R$9,H182)+MIN(MAX(0,'Debt Payoff'!$D$24-SUM(Q182:Q182)-SUMPRODUCT((H182:P182&lt;$R$9:$Z$9)*H182:P182+(H182:P182&gt;=$R$9:$Z$9)*$R$9:$Z$9)),H182-MIN($R$9,H182)))</f>
        <v>0</v>
      </c>
      <c r="S182" s="33">
        <f>IF($B182="","",MIN($S$9,I182)+MIN(MAX(0,'Debt Payoff'!$D$24-SUM(Q182:R182)-SUMPRODUCT((I182:P182&lt;$S$9:$Z$9)*I182:P182+(I182:P182&gt;=$S$9:$Z$9)*$S$9:$Z$9)),I182-MIN($S$9,I182)))</f>
        <v>0</v>
      </c>
      <c r="T182" s="33">
        <f>IF($B182="","",MIN($T$9,J182)+MIN(MAX(0,'Debt Payoff'!$D$24-SUM(Q182:S182)-SUMPRODUCT((J182:P182&lt;$T$9:$Z$9)*J182:P182+(J182:P182&gt;=$T$9:$Z$9)*$T$9:$Z$9)),J182-MIN($T$9,J182)))</f>
        <v>0</v>
      </c>
      <c r="U182" s="33">
        <f>IF($B182="","",MIN($U$9,K182)+MIN(MAX(0,'Debt Payoff'!$D$24-SUM(Q182:T182)-SUMPRODUCT((K182:P182&lt;$U$9:$Z$9)*K182:P182+(K182:P182&gt;=$U$9:$Z$9)*$U$9:$Z$9)),K182-MIN($U$9,K182)))</f>
        <v>0</v>
      </c>
      <c r="V182" s="33">
        <f>IF($B182="","",MIN($V$9,L182)+MIN(MAX(0,'Debt Payoff'!$D$24-SUM(Q182:U182)-SUMPRODUCT((L182:P182&lt;$V$9:$Z$9)*L182:P182+(L182:P182&gt;=$V$9:$Z$9)*$V$9:$Z$9)),L182-MIN($V$9,L182)))</f>
        <v>0</v>
      </c>
      <c r="W182" s="33">
        <f>IF($B182="","",MIN($W$9,M182)+MIN(MAX(0,'Debt Payoff'!$D$24-SUM(Q182:V182)-SUMPRODUCT((M182:P182&lt;$W$9:$Z$9)*M182:P182+(M182:P182&gt;=$W$9:$Z$9)*$W$9:$Z$9)),M182-MIN($W$9,M182)))</f>
        <v>0</v>
      </c>
      <c r="X182" s="33">
        <f>IF($B182="","",MIN($X$9,N182)+MIN(MAX(0,'Debt Payoff'!$D$24-SUM(Q182:W182)-SUMPRODUCT((N182:P182&lt;$X$9:$Z$9)*N182:P182+(N182:P182&gt;=$X$9:$Z$9)*$X$9:$Z$9)),N182-MIN($X$9,N182)))</f>
        <v>0</v>
      </c>
      <c r="Y182" s="33">
        <f>IF($B182="","",MIN($Y$9,O182)+MIN(MAX(0,'Debt Payoff'!$D$24-SUM(Q182:X182)-SUMPRODUCT((O182:P182&lt;$Y$9:$Z$9)*O182:P182+(O182:P182&gt;=$Y$9:$Z$9)*$Y$9:$Z$9)),O182-MIN($Y$9,O182)))</f>
        <v>0</v>
      </c>
      <c r="Z182" s="33">
        <f>IF($B182="","",MIN($Z$9,P182)+MIN(MAX(0,'Debt Payoff'!$D$24-SUM(Q182:Y182)-SUMPRODUCT((P182:P182&lt;$Z$9:$Z$9)*P182:P182+(P182:P182&gt;=$Z$9:$Z$9)*$Z$9:$Z$9)),P182-MIN($Z$9,P182)))</f>
        <v>0</v>
      </c>
      <c r="AA182" s="33">
        <f>IF($B182="","",ROUND(G182-Q182,2))</f>
        <v>0</v>
      </c>
      <c r="AB182" s="33">
        <f>IF($B182="","",ROUND(H182-R182,2))</f>
        <v>0</v>
      </c>
      <c r="AC182" s="33">
        <f>IF($B182="","",ROUND(I182-S182,2))</f>
        <v>0</v>
      </c>
      <c r="AD182" s="33">
        <f>IF($B182="","",ROUND(J182-T182,2))</f>
        <v>0</v>
      </c>
      <c r="AE182" s="33">
        <f>IF($B182="","",ROUND(K182-U182,2))</f>
        <v>0</v>
      </c>
      <c r="AF182" s="33">
        <f>IF($B182="","",ROUND(L182-V182,2))</f>
        <v>0</v>
      </c>
      <c r="AG182" s="33">
        <f>IF($B182="","",ROUND(M182-W182,2))</f>
        <v>0</v>
      </c>
      <c r="AH182" s="33">
        <f>IF($B182="","",ROUND(N182-X182,2))</f>
        <v>0</v>
      </c>
      <c r="AI182" s="33">
        <f>IF($B182="","",ROUND(O182-Y182,2))</f>
        <v>0</v>
      </c>
      <c r="AJ182" s="33">
        <f>IF($B182="","",ROUND(P182-Z182,2))</f>
        <v>0</v>
      </c>
    </row>
    <row r="183" spans="2:36">
      <c r="B183" s="15">
        <f>IF(B182="","",IF(F182&gt;0.005,B182+1,""))</f>
        <v>0</v>
      </c>
      <c r="C183" s="46">
        <f>IF($B183="","",EDATE('Debt Payoff'!$D$23,$B183-1))</f>
        <v>0</v>
      </c>
      <c r="D183" s="47">
        <f>IF($B183="","",SUM(Q183:Z183))</f>
        <v>0</v>
      </c>
      <c r="E183" s="48">
        <f>IF($B183="","",SUM(G183:P183)-F182)</f>
        <v>0</v>
      </c>
      <c r="F183" s="47">
        <f>IF($B183="","",SUM(AA183:AJ183))</f>
        <v>0</v>
      </c>
      <c r="G183" s="48">
        <f>IF($B183="","",ROUND(N(AA182)*(1+$Q$8/12),2))</f>
        <v>0</v>
      </c>
      <c r="H183" s="48">
        <f>IF($B183="","",ROUND(N(AB182)*(1+$R$8/12),2))</f>
        <v>0</v>
      </c>
      <c r="I183" s="48">
        <f>IF($B183="","",ROUND(N(AC182)*(1+$S$8/12),2))</f>
        <v>0</v>
      </c>
      <c r="J183" s="48">
        <f>IF($B183="","",ROUND(N(AD182)*(1+$T$8/12),2))</f>
        <v>0</v>
      </c>
      <c r="K183" s="48">
        <f>IF($B183="","",ROUND(N(AE182)*(1+$U$8/12),2))</f>
        <v>0</v>
      </c>
      <c r="L183" s="48">
        <f>IF($B183="","",ROUND(N(AF182)*(1+$V$8/12),2))</f>
        <v>0</v>
      </c>
      <c r="M183" s="48">
        <f>IF($B183="","",ROUND(N(AG182)*(1+$W$8/12),2))</f>
        <v>0</v>
      </c>
      <c r="N183" s="48">
        <f>IF($B183="","",ROUND(N(AH182)*(1+$X$8/12),2))</f>
        <v>0</v>
      </c>
      <c r="O183" s="48">
        <f>IF($B183="","",ROUND(N(AI182)*(1+$Y$8/12),2))</f>
        <v>0</v>
      </c>
      <c r="P183" s="48">
        <f>IF($B183="","",ROUND(N(AJ182)*(1+$Z$8/12),2))</f>
        <v>0</v>
      </c>
      <c r="Q183" s="33">
        <f>IF($B183="","",MIN($Q$9,G183)+MIN(MAX(0,'Debt Payoff'!$D$24-0-SUMPRODUCT((G183:P183&lt;$Q$9:$Z$9)*G183:P183+(G183:P183&gt;=$Q$9:$Z$9)*$Q$9:$Z$9)),G183-MIN($Q$9,G183)))</f>
        <v>0</v>
      </c>
      <c r="R183" s="33">
        <f>IF($B183="","",MIN($R$9,H183)+MIN(MAX(0,'Debt Payoff'!$D$24-SUM(Q183:Q183)-SUMPRODUCT((H183:P183&lt;$R$9:$Z$9)*H183:P183+(H183:P183&gt;=$R$9:$Z$9)*$R$9:$Z$9)),H183-MIN($R$9,H183)))</f>
        <v>0</v>
      </c>
      <c r="S183" s="33">
        <f>IF($B183="","",MIN($S$9,I183)+MIN(MAX(0,'Debt Payoff'!$D$24-SUM(Q183:R183)-SUMPRODUCT((I183:P183&lt;$S$9:$Z$9)*I183:P183+(I183:P183&gt;=$S$9:$Z$9)*$S$9:$Z$9)),I183-MIN($S$9,I183)))</f>
        <v>0</v>
      </c>
      <c r="T183" s="33">
        <f>IF($B183="","",MIN($T$9,J183)+MIN(MAX(0,'Debt Payoff'!$D$24-SUM(Q183:S183)-SUMPRODUCT((J183:P183&lt;$T$9:$Z$9)*J183:P183+(J183:P183&gt;=$T$9:$Z$9)*$T$9:$Z$9)),J183-MIN($T$9,J183)))</f>
        <v>0</v>
      </c>
      <c r="U183" s="33">
        <f>IF($B183="","",MIN($U$9,K183)+MIN(MAX(0,'Debt Payoff'!$D$24-SUM(Q183:T183)-SUMPRODUCT((K183:P183&lt;$U$9:$Z$9)*K183:P183+(K183:P183&gt;=$U$9:$Z$9)*$U$9:$Z$9)),K183-MIN($U$9,K183)))</f>
        <v>0</v>
      </c>
      <c r="V183" s="33">
        <f>IF($B183="","",MIN($V$9,L183)+MIN(MAX(0,'Debt Payoff'!$D$24-SUM(Q183:U183)-SUMPRODUCT((L183:P183&lt;$V$9:$Z$9)*L183:P183+(L183:P183&gt;=$V$9:$Z$9)*$V$9:$Z$9)),L183-MIN($V$9,L183)))</f>
        <v>0</v>
      </c>
      <c r="W183" s="33">
        <f>IF($B183="","",MIN($W$9,M183)+MIN(MAX(0,'Debt Payoff'!$D$24-SUM(Q183:V183)-SUMPRODUCT((M183:P183&lt;$W$9:$Z$9)*M183:P183+(M183:P183&gt;=$W$9:$Z$9)*$W$9:$Z$9)),M183-MIN($W$9,M183)))</f>
        <v>0</v>
      </c>
      <c r="X183" s="33">
        <f>IF($B183="","",MIN($X$9,N183)+MIN(MAX(0,'Debt Payoff'!$D$24-SUM(Q183:W183)-SUMPRODUCT((N183:P183&lt;$X$9:$Z$9)*N183:P183+(N183:P183&gt;=$X$9:$Z$9)*$X$9:$Z$9)),N183-MIN($X$9,N183)))</f>
        <v>0</v>
      </c>
      <c r="Y183" s="33">
        <f>IF($B183="","",MIN($Y$9,O183)+MIN(MAX(0,'Debt Payoff'!$D$24-SUM(Q183:X183)-SUMPRODUCT((O183:P183&lt;$Y$9:$Z$9)*O183:P183+(O183:P183&gt;=$Y$9:$Z$9)*$Y$9:$Z$9)),O183-MIN($Y$9,O183)))</f>
        <v>0</v>
      </c>
      <c r="Z183" s="33">
        <f>IF($B183="","",MIN($Z$9,P183)+MIN(MAX(0,'Debt Payoff'!$D$24-SUM(Q183:Y183)-SUMPRODUCT((P183:P183&lt;$Z$9:$Z$9)*P183:P183+(P183:P183&gt;=$Z$9:$Z$9)*$Z$9:$Z$9)),P183-MIN($Z$9,P183)))</f>
        <v>0</v>
      </c>
      <c r="AA183" s="33">
        <f>IF($B183="","",ROUND(G183-Q183,2))</f>
        <v>0</v>
      </c>
      <c r="AB183" s="33">
        <f>IF($B183="","",ROUND(H183-R183,2))</f>
        <v>0</v>
      </c>
      <c r="AC183" s="33">
        <f>IF($B183="","",ROUND(I183-S183,2))</f>
        <v>0</v>
      </c>
      <c r="AD183" s="33">
        <f>IF($B183="","",ROUND(J183-T183,2))</f>
        <v>0</v>
      </c>
      <c r="AE183" s="33">
        <f>IF($B183="","",ROUND(K183-U183,2))</f>
        <v>0</v>
      </c>
      <c r="AF183" s="33">
        <f>IF($B183="","",ROUND(L183-V183,2))</f>
        <v>0</v>
      </c>
      <c r="AG183" s="33">
        <f>IF($B183="","",ROUND(M183-W183,2))</f>
        <v>0</v>
      </c>
      <c r="AH183" s="33">
        <f>IF($B183="","",ROUND(N183-X183,2))</f>
        <v>0</v>
      </c>
      <c r="AI183" s="33">
        <f>IF($B183="","",ROUND(O183-Y183,2))</f>
        <v>0</v>
      </c>
      <c r="AJ183" s="33">
        <f>IF($B183="","",ROUND(P183-Z183,2))</f>
        <v>0</v>
      </c>
    </row>
    <row r="184" spans="2:36">
      <c r="B184" s="15">
        <f>IF(B183="","",IF(F183&gt;0.005,B183+1,""))</f>
        <v>0</v>
      </c>
      <c r="C184" s="46">
        <f>IF($B184="","",EDATE('Debt Payoff'!$D$23,$B184-1))</f>
        <v>0</v>
      </c>
      <c r="D184" s="47">
        <f>IF($B184="","",SUM(Q184:Z184))</f>
        <v>0</v>
      </c>
      <c r="E184" s="48">
        <f>IF($B184="","",SUM(G184:P184)-F183)</f>
        <v>0</v>
      </c>
      <c r="F184" s="47">
        <f>IF($B184="","",SUM(AA184:AJ184))</f>
        <v>0</v>
      </c>
      <c r="G184" s="48">
        <f>IF($B184="","",ROUND(N(AA183)*(1+$Q$8/12),2))</f>
        <v>0</v>
      </c>
      <c r="H184" s="48">
        <f>IF($B184="","",ROUND(N(AB183)*(1+$R$8/12),2))</f>
        <v>0</v>
      </c>
      <c r="I184" s="48">
        <f>IF($B184="","",ROUND(N(AC183)*(1+$S$8/12),2))</f>
        <v>0</v>
      </c>
      <c r="J184" s="48">
        <f>IF($B184="","",ROUND(N(AD183)*(1+$T$8/12),2))</f>
        <v>0</v>
      </c>
      <c r="K184" s="48">
        <f>IF($B184="","",ROUND(N(AE183)*(1+$U$8/12),2))</f>
        <v>0</v>
      </c>
      <c r="L184" s="48">
        <f>IF($B184="","",ROUND(N(AF183)*(1+$V$8/12),2))</f>
        <v>0</v>
      </c>
      <c r="M184" s="48">
        <f>IF($B184="","",ROUND(N(AG183)*(1+$W$8/12),2))</f>
        <v>0</v>
      </c>
      <c r="N184" s="48">
        <f>IF($B184="","",ROUND(N(AH183)*(1+$X$8/12),2))</f>
        <v>0</v>
      </c>
      <c r="O184" s="48">
        <f>IF($B184="","",ROUND(N(AI183)*(1+$Y$8/12),2))</f>
        <v>0</v>
      </c>
      <c r="P184" s="48">
        <f>IF($B184="","",ROUND(N(AJ183)*(1+$Z$8/12),2))</f>
        <v>0</v>
      </c>
      <c r="Q184" s="33">
        <f>IF($B184="","",MIN($Q$9,G184)+MIN(MAX(0,'Debt Payoff'!$D$24-0-SUMPRODUCT((G184:P184&lt;$Q$9:$Z$9)*G184:P184+(G184:P184&gt;=$Q$9:$Z$9)*$Q$9:$Z$9)),G184-MIN($Q$9,G184)))</f>
        <v>0</v>
      </c>
      <c r="R184" s="33">
        <f>IF($B184="","",MIN($R$9,H184)+MIN(MAX(0,'Debt Payoff'!$D$24-SUM(Q184:Q184)-SUMPRODUCT((H184:P184&lt;$R$9:$Z$9)*H184:P184+(H184:P184&gt;=$R$9:$Z$9)*$R$9:$Z$9)),H184-MIN($R$9,H184)))</f>
        <v>0</v>
      </c>
      <c r="S184" s="33">
        <f>IF($B184="","",MIN($S$9,I184)+MIN(MAX(0,'Debt Payoff'!$D$24-SUM(Q184:R184)-SUMPRODUCT((I184:P184&lt;$S$9:$Z$9)*I184:P184+(I184:P184&gt;=$S$9:$Z$9)*$S$9:$Z$9)),I184-MIN($S$9,I184)))</f>
        <v>0</v>
      </c>
      <c r="T184" s="33">
        <f>IF($B184="","",MIN($T$9,J184)+MIN(MAX(0,'Debt Payoff'!$D$24-SUM(Q184:S184)-SUMPRODUCT((J184:P184&lt;$T$9:$Z$9)*J184:P184+(J184:P184&gt;=$T$9:$Z$9)*$T$9:$Z$9)),J184-MIN($T$9,J184)))</f>
        <v>0</v>
      </c>
      <c r="U184" s="33">
        <f>IF($B184="","",MIN($U$9,K184)+MIN(MAX(0,'Debt Payoff'!$D$24-SUM(Q184:T184)-SUMPRODUCT((K184:P184&lt;$U$9:$Z$9)*K184:P184+(K184:P184&gt;=$U$9:$Z$9)*$U$9:$Z$9)),K184-MIN($U$9,K184)))</f>
        <v>0</v>
      </c>
      <c r="V184" s="33">
        <f>IF($B184="","",MIN($V$9,L184)+MIN(MAX(0,'Debt Payoff'!$D$24-SUM(Q184:U184)-SUMPRODUCT((L184:P184&lt;$V$9:$Z$9)*L184:P184+(L184:P184&gt;=$V$9:$Z$9)*$V$9:$Z$9)),L184-MIN($V$9,L184)))</f>
        <v>0</v>
      </c>
      <c r="W184" s="33">
        <f>IF($B184="","",MIN($W$9,M184)+MIN(MAX(0,'Debt Payoff'!$D$24-SUM(Q184:V184)-SUMPRODUCT((M184:P184&lt;$W$9:$Z$9)*M184:P184+(M184:P184&gt;=$W$9:$Z$9)*$W$9:$Z$9)),M184-MIN($W$9,M184)))</f>
        <v>0</v>
      </c>
      <c r="X184" s="33">
        <f>IF($B184="","",MIN($X$9,N184)+MIN(MAX(0,'Debt Payoff'!$D$24-SUM(Q184:W184)-SUMPRODUCT((N184:P184&lt;$X$9:$Z$9)*N184:P184+(N184:P184&gt;=$X$9:$Z$9)*$X$9:$Z$9)),N184-MIN($X$9,N184)))</f>
        <v>0</v>
      </c>
      <c r="Y184" s="33">
        <f>IF($B184="","",MIN($Y$9,O184)+MIN(MAX(0,'Debt Payoff'!$D$24-SUM(Q184:X184)-SUMPRODUCT((O184:P184&lt;$Y$9:$Z$9)*O184:P184+(O184:P184&gt;=$Y$9:$Z$9)*$Y$9:$Z$9)),O184-MIN($Y$9,O184)))</f>
        <v>0</v>
      </c>
      <c r="Z184" s="33">
        <f>IF($B184="","",MIN($Z$9,P184)+MIN(MAX(0,'Debt Payoff'!$D$24-SUM(Q184:Y184)-SUMPRODUCT((P184:P184&lt;$Z$9:$Z$9)*P184:P184+(P184:P184&gt;=$Z$9:$Z$9)*$Z$9:$Z$9)),P184-MIN($Z$9,P184)))</f>
        <v>0</v>
      </c>
      <c r="AA184" s="33">
        <f>IF($B184="","",ROUND(G184-Q184,2))</f>
        <v>0</v>
      </c>
      <c r="AB184" s="33">
        <f>IF($B184="","",ROUND(H184-R184,2))</f>
        <v>0</v>
      </c>
      <c r="AC184" s="33">
        <f>IF($B184="","",ROUND(I184-S184,2))</f>
        <v>0</v>
      </c>
      <c r="AD184" s="33">
        <f>IF($B184="","",ROUND(J184-T184,2))</f>
        <v>0</v>
      </c>
      <c r="AE184" s="33">
        <f>IF($B184="","",ROUND(K184-U184,2))</f>
        <v>0</v>
      </c>
      <c r="AF184" s="33">
        <f>IF($B184="","",ROUND(L184-V184,2))</f>
        <v>0</v>
      </c>
      <c r="AG184" s="33">
        <f>IF($B184="","",ROUND(M184-W184,2))</f>
        <v>0</v>
      </c>
      <c r="AH184" s="33">
        <f>IF($B184="","",ROUND(N184-X184,2))</f>
        <v>0</v>
      </c>
      <c r="AI184" s="33">
        <f>IF($B184="","",ROUND(O184-Y184,2))</f>
        <v>0</v>
      </c>
      <c r="AJ184" s="33">
        <f>IF($B184="","",ROUND(P184-Z184,2))</f>
        <v>0</v>
      </c>
    </row>
    <row r="185" spans="2:36">
      <c r="B185" s="15">
        <f>IF(B184="","",IF(F184&gt;0.005,B184+1,""))</f>
        <v>0</v>
      </c>
      <c r="C185" s="46">
        <f>IF($B185="","",EDATE('Debt Payoff'!$D$23,$B185-1))</f>
        <v>0</v>
      </c>
      <c r="D185" s="47">
        <f>IF($B185="","",SUM(Q185:Z185))</f>
        <v>0</v>
      </c>
      <c r="E185" s="48">
        <f>IF($B185="","",SUM(G185:P185)-F184)</f>
        <v>0</v>
      </c>
      <c r="F185" s="47">
        <f>IF($B185="","",SUM(AA185:AJ185))</f>
        <v>0</v>
      </c>
      <c r="G185" s="48">
        <f>IF($B185="","",ROUND(N(AA184)*(1+$Q$8/12),2))</f>
        <v>0</v>
      </c>
      <c r="H185" s="48">
        <f>IF($B185="","",ROUND(N(AB184)*(1+$R$8/12),2))</f>
        <v>0</v>
      </c>
      <c r="I185" s="48">
        <f>IF($B185="","",ROUND(N(AC184)*(1+$S$8/12),2))</f>
        <v>0</v>
      </c>
      <c r="J185" s="48">
        <f>IF($B185="","",ROUND(N(AD184)*(1+$T$8/12),2))</f>
        <v>0</v>
      </c>
      <c r="K185" s="48">
        <f>IF($B185="","",ROUND(N(AE184)*(1+$U$8/12),2))</f>
        <v>0</v>
      </c>
      <c r="L185" s="48">
        <f>IF($B185="","",ROUND(N(AF184)*(1+$V$8/12),2))</f>
        <v>0</v>
      </c>
      <c r="M185" s="48">
        <f>IF($B185="","",ROUND(N(AG184)*(1+$W$8/12),2))</f>
        <v>0</v>
      </c>
      <c r="N185" s="48">
        <f>IF($B185="","",ROUND(N(AH184)*(1+$X$8/12),2))</f>
        <v>0</v>
      </c>
      <c r="O185" s="48">
        <f>IF($B185="","",ROUND(N(AI184)*(1+$Y$8/12),2))</f>
        <v>0</v>
      </c>
      <c r="P185" s="48">
        <f>IF($B185="","",ROUND(N(AJ184)*(1+$Z$8/12),2))</f>
        <v>0</v>
      </c>
      <c r="Q185" s="33">
        <f>IF($B185="","",MIN($Q$9,G185)+MIN(MAX(0,'Debt Payoff'!$D$24-0-SUMPRODUCT((G185:P185&lt;$Q$9:$Z$9)*G185:P185+(G185:P185&gt;=$Q$9:$Z$9)*$Q$9:$Z$9)),G185-MIN($Q$9,G185)))</f>
        <v>0</v>
      </c>
      <c r="R185" s="33">
        <f>IF($B185="","",MIN($R$9,H185)+MIN(MAX(0,'Debt Payoff'!$D$24-SUM(Q185:Q185)-SUMPRODUCT((H185:P185&lt;$R$9:$Z$9)*H185:P185+(H185:P185&gt;=$R$9:$Z$9)*$R$9:$Z$9)),H185-MIN($R$9,H185)))</f>
        <v>0</v>
      </c>
      <c r="S185" s="33">
        <f>IF($B185="","",MIN($S$9,I185)+MIN(MAX(0,'Debt Payoff'!$D$24-SUM(Q185:R185)-SUMPRODUCT((I185:P185&lt;$S$9:$Z$9)*I185:P185+(I185:P185&gt;=$S$9:$Z$9)*$S$9:$Z$9)),I185-MIN($S$9,I185)))</f>
        <v>0</v>
      </c>
      <c r="T185" s="33">
        <f>IF($B185="","",MIN($T$9,J185)+MIN(MAX(0,'Debt Payoff'!$D$24-SUM(Q185:S185)-SUMPRODUCT((J185:P185&lt;$T$9:$Z$9)*J185:P185+(J185:P185&gt;=$T$9:$Z$9)*$T$9:$Z$9)),J185-MIN($T$9,J185)))</f>
        <v>0</v>
      </c>
      <c r="U185" s="33">
        <f>IF($B185="","",MIN($U$9,K185)+MIN(MAX(0,'Debt Payoff'!$D$24-SUM(Q185:T185)-SUMPRODUCT((K185:P185&lt;$U$9:$Z$9)*K185:P185+(K185:P185&gt;=$U$9:$Z$9)*$U$9:$Z$9)),K185-MIN($U$9,K185)))</f>
        <v>0</v>
      </c>
      <c r="V185" s="33">
        <f>IF($B185="","",MIN($V$9,L185)+MIN(MAX(0,'Debt Payoff'!$D$24-SUM(Q185:U185)-SUMPRODUCT((L185:P185&lt;$V$9:$Z$9)*L185:P185+(L185:P185&gt;=$V$9:$Z$9)*$V$9:$Z$9)),L185-MIN($V$9,L185)))</f>
        <v>0</v>
      </c>
      <c r="W185" s="33">
        <f>IF($B185="","",MIN($W$9,M185)+MIN(MAX(0,'Debt Payoff'!$D$24-SUM(Q185:V185)-SUMPRODUCT((M185:P185&lt;$W$9:$Z$9)*M185:P185+(M185:P185&gt;=$W$9:$Z$9)*$W$9:$Z$9)),M185-MIN($W$9,M185)))</f>
        <v>0</v>
      </c>
      <c r="X185" s="33">
        <f>IF($B185="","",MIN($X$9,N185)+MIN(MAX(0,'Debt Payoff'!$D$24-SUM(Q185:W185)-SUMPRODUCT((N185:P185&lt;$X$9:$Z$9)*N185:P185+(N185:P185&gt;=$X$9:$Z$9)*$X$9:$Z$9)),N185-MIN($X$9,N185)))</f>
        <v>0</v>
      </c>
      <c r="Y185" s="33">
        <f>IF($B185="","",MIN($Y$9,O185)+MIN(MAX(0,'Debt Payoff'!$D$24-SUM(Q185:X185)-SUMPRODUCT((O185:P185&lt;$Y$9:$Z$9)*O185:P185+(O185:P185&gt;=$Y$9:$Z$9)*$Y$9:$Z$9)),O185-MIN($Y$9,O185)))</f>
        <v>0</v>
      </c>
      <c r="Z185" s="33">
        <f>IF($B185="","",MIN($Z$9,P185)+MIN(MAX(0,'Debt Payoff'!$D$24-SUM(Q185:Y185)-SUMPRODUCT((P185:P185&lt;$Z$9:$Z$9)*P185:P185+(P185:P185&gt;=$Z$9:$Z$9)*$Z$9:$Z$9)),P185-MIN($Z$9,P185)))</f>
        <v>0</v>
      </c>
      <c r="AA185" s="33">
        <f>IF($B185="","",ROUND(G185-Q185,2))</f>
        <v>0</v>
      </c>
      <c r="AB185" s="33">
        <f>IF($B185="","",ROUND(H185-R185,2))</f>
        <v>0</v>
      </c>
      <c r="AC185" s="33">
        <f>IF($B185="","",ROUND(I185-S185,2))</f>
        <v>0</v>
      </c>
      <c r="AD185" s="33">
        <f>IF($B185="","",ROUND(J185-T185,2))</f>
        <v>0</v>
      </c>
      <c r="AE185" s="33">
        <f>IF($B185="","",ROUND(K185-U185,2))</f>
        <v>0</v>
      </c>
      <c r="AF185" s="33">
        <f>IF($B185="","",ROUND(L185-V185,2))</f>
        <v>0</v>
      </c>
      <c r="AG185" s="33">
        <f>IF($B185="","",ROUND(M185-W185,2))</f>
        <v>0</v>
      </c>
      <c r="AH185" s="33">
        <f>IF($B185="","",ROUND(N185-X185,2))</f>
        <v>0</v>
      </c>
      <c r="AI185" s="33">
        <f>IF($B185="","",ROUND(O185-Y185,2))</f>
        <v>0</v>
      </c>
      <c r="AJ185" s="33">
        <f>IF($B185="","",ROUND(P185-Z185,2))</f>
        <v>0</v>
      </c>
    </row>
    <row r="186" spans="2:36">
      <c r="B186" s="15">
        <f>IF(B185="","",IF(F185&gt;0.005,B185+1,""))</f>
        <v>0</v>
      </c>
      <c r="C186" s="46">
        <f>IF($B186="","",EDATE('Debt Payoff'!$D$23,$B186-1))</f>
        <v>0</v>
      </c>
      <c r="D186" s="47">
        <f>IF($B186="","",SUM(Q186:Z186))</f>
        <v>0</v>
      </c>
      <c r="E186" s="48">
        <f>IF($B186="","",SUM(G186:P186)-F185)</f>
        <v>0</v>
      </c>
      <c r="F186" s="47">
        <f>IF($B186="","",SUM(AA186:AJ186))</f>
        <v>0</v>
      </c>
      <c r="G186" s="48">
        <f>IF($B186="","",ROUND(N(AA185)*(1+$Q$8/12),2))</f>
        <v>0</v>
      </c>
      <c r="H186" s="48">
        <f>IF($B186="","",ROUND(N(AB185)*(1+$R$8/12),2))</f>
        <v>0</v>
      </c>
      <c r="I186" s="48">
        <f>IF($B186="","",ROUND(N(AC185)*(1+$S$8/12),2))</f>
        <v>0</v>
      </c>
      <c r="J186" s="48">
        <f>IF($B186="","",ROUND(N(AD185)*(1+$T$8/12),2))</f>
        <v>0</v>
      </c>
      <c r="K186" s="48">
        <f>IF($B186="","",ROUND(N(AE185)*(1+$U$8/12),2))</f>
        <v>0</v>
      </c>
      <c r="L186" s="48">
        <f>IF($B186="","",ROUND(N(AF185)*(1+$V$8/12),2))</f>
        <v>0</v>
      </c>
      <c r="M186" s="48">
        <f>IF($B186="","",ROUND(N(AG185)*(1+$W$8/12),2))</f>
        <v>0</v>
      </c>
      <c r="N186" s="48">
        <f>IF($B186="","",ROUND(N(AH185)*(1+$X$8/12),2))</f>
        <v>0</v>
      </c>
      <c r="O186" s="48">
        <f>IF($B186="","",ROUND(N(AI185)*(1+$Y$8/12),2))</f>
        <v>0</v>
      </c>
      <c r="P186" s="48">
        <f>IF($B186="","",ROUND(N(AJ185)*(1+$Z$8/12),2))</f>
        <v>0</v>
      </c>
      <c r="Q186" s="33">
        <f>IF($B186="","",MIN($Q$9,G186)+MIN(MAX(0,'Debt Payoff'!$D$24-0-SUMPRODUCT((G186:P186&lt;$Q$9:$Z$9)*G186:P186+(G186:P186&gt;=$Q$9:$Z$9)*$Q$9:$Z$9)),G186-MIN($Q$9,G186)))</f>
        <v>0</v>
      </c>
      <c r="R186" s="33">
        <f>IF($B186="","",MIN($R$9,H186)+MIN(MAX(0,'Debt Payoff'!$D$24-SUM(Q186:Q186)-SUMPRODUCT((H186:P186&lt;$R$9:$Z$9)*H186:P186+(H186:P186&gt;=$R$9:$Z$9)*$R$9:$Z$9)),H186-MIN($R$9,H186)))</f>
        <v>0</v>
      </c>
      <c r="S186" s="33">
        <f>IF($B186="","",MIN($S$9,I186)+MIN(MAX(0,'Debt Payoff'!$D$24-SUM(Q186:R186)-SUMPRODUCT((I186:P186&lt;$S$9:$Z$9)*I186:P186+(I186:P186&gt;=$S$9:$Z$9)*$S$9:$Z$9)),I186-MIN($S$9,I186)))</f>
        <v>0</v>
      </c>
      <c r="T186" s="33">
        <f>IF($B186="","",MIN($T$9,J186)+MIN(MAX(0,'Debt Payoff'!$D$24-SUM(Q186:S186)-SUMPRODUCT((J186:P186&lt;$T$9:$Z$9)*J186:P186+(J186:P186&gt;=$T$9:$Z$9)*$T$9:$Z$9)),J186-MIN($T$9,J186)))</f>
        <v>0</v>
      </c>
      <c r="U186" s="33">
        <f>IF($B186="","",MIN($U$9,K186)+MIN(MAX(0,'Debt Payoff'!$D$24-SUM(Q186:T186)-SUMPRODUCT((K186:P186&lt;$U$9:$Z$9)*K186:P186+(K186:P186&gt;=$U$9:$Z$9)*$U$9:$Z$9)),K186-MIN($U$9,K186)))</f>
        <v>0</v>
      </c>
      <c r="V186" s="33">
        <f>IF($B186="","",MIN($V$9,L186)+MIN(MAX(0,'Debt Payoff'!$D$24-SUM(Q186:U186)-SUMPRODUCT((L186:P186&lt;$V$9:$Z$9)*L186:P186+(L186:P186&gt;=$V$9:$Z$9)*$V$9:$Z$9)),L186-MIN($V$9,L186)))</f>
        <v>0</v>
      </c>
      <c r="W186" s="33">
        <f>IF($B186="","",MIN($W$9,M186)+MIN(MAX(0,'Debt Payoff'!$D$24-SUM(Q186:V186)-SUMPRODUCT((M186:P186&lt;$W$9:$Z$9)*M186:P186+(M186:P186&gt;=$W$9:$Z$9)*$W$9:$Z$9)),M186-MIN($W$9,M186)))</f>
        <v>0</v>
      </c>
      <c r="X186" s="33">
        <f>IF($B186="","",MIN($X$9,N186)+MIN(MAX(0,'Debt Payoff'!$D$24-SUM(Q186:W186)-SUMPRODUCT((N186:P186&lt;$X$9:$Z$9)*N186:P186+(N186:P186&gt;=$X$9:$Z$9)*$X$9:$Z$9)),N186-MIN($X$9,N186)))</f>
        <v>0</v>
      </c>
      <c r="Y186" s="33">
        <f>IF($B186="","",MIN($Y$9,O186)+MIN(MAX(0,'Debt Payoff'!$D$24-SUM(Q186:X186)-SUMPRODUCT((O186:P186&lt;$Y$9:$Z$9)*O186:P186+(O186:P186&gt;=$Y$9:$Z$9)*$Y$9:$Z$9)),O186-MIN($Y$9,O186)))</f>
        <v>0</v>
      </c>
      <c r="Z186" s="33">
        <f>IF($B186="","",MIN($Z$9,P186)+MIN(MAX(0,'Debt Payoff'!$D$24-SUM(Q186:Y186)-SUMPRODUCT((P186:P186&lt;$Z$9:$Z$9)*P186:P186+(P186:P186&gt;=$Z$9:$Z$9)*$Z$9:$Z$9)),P186-MIN($Z$9,P186)))</f>
        <v>0</v>
      </c>
      <c r="AA186" s="33">
        <f>IF($B186="","",ROUND(G186-Q186,2))</f>
        <v>0</v>
      </c>
      <c r="AB186" s="33">
        <f>IF($B186="","",ROUND(H186-R186,2))</f>
        <v>0</v>
      </c>
      <c r="AC186" s="33">
        <f>IF($B186="","",ROUND(I186-S186,2))</f>
        <v>0</v>
      </c>
      <c r="AD186" s="33">
        <f>IF($B186="","",ROUND(J186-T186,2))</f>
        <v>0</v>
      </c>
      <c r="AE186" s="33">
        <f>IF($B186="","",ROUND(K186-U186,2))</f>
        <v>0</v>
      </c>
      <c r="AF186" s="33">
        <f>IF($B186="","",ROUND(L186-V186,2))</f>
        <v>0</v>
      </c>
      <c r="AG186" s="33">
        <f>IF($B186="","",ROUND(M186-W186,2))</f>
        <v>0</v>
      </c>
      <c r="AH186" s="33">
        <f>IF($B186="","",ROUND(N186-X186,2))</f>
        <v>0</v>
      </c>
      <c r="AI186" s="33">
        <f>IF($B186="","",ROUND(O186-Y186,2))</f>
        <v>0</v>
      </c>
      <c r="AJ186" s="33">
        <f>IF($B186="","",ROUND(P186-Z186,2))</f>
        <v>0</v>
      </c>
    </row>
    <row r="187" spans="2:36">
      <c r="B187" s="15">
        <f>IF(B186="","",IF(F186&gt;0.005,B186+1,""))</f>
        <v>0</v>
      </c>
      <c r="C187" s="46">
        <f>IF($B187="","",EDATE('Debt Payoff'!$D$23,$B187-1))</f>
        <v>0</v>
      </c>
      <c r="D187" s="47">
        <f>IF($B187="","",SUM(Q187:Z187))</f>
        <v>0</v>
      </c>
      <c r="E187" s="48">
        <f>IF($B187="","",SUM(G187:P187)-F186)</f>
        <v>0</v>
      </c>
      <c r="F187" s="47">
        <f>IF($B187="","",SUM(AA187:AJ187))</f>
        <v>0</v>
      </c>
      <c r="G187" s="48">
        <f>IF($B187="","",ROUND(N(AA186)*(1+$Q$8/12),2))</f>
        <v>0</v>
      </c>
      <c r="H187" s="48">
        <f>IF($B187="","",ROUND(N(AB186)*(1+$R$8/12),2))</f>
        <v>0</v>
      </c>
      <c r="I187" s="48">
        <f>IF($B187="","",ROUND(N(AC186)*(1+$S$8/12),2))</f>
        <v>0</v>
      </c>
      <c r="J187" s="48">
        <f>IF($B187="","",ROUND(N(AD186)*(1+$T$8/12),2))</f>
        <v>0</v>
      </c>
      <c r="K187" s="48">
        <f>IF($B187="","",ROUND(N(AE186)*(1+$U$8/12),2))</f>
        <v>0</v>
      </c>
      <c r="L187" s="48">
        <f>IF($B187="","",ROUND(N(AF186)*(1+$V$8/12),2))</f>
        <v>0</v>
      </c>
      <c r="M187" s="48">
        <f>IF($B187="","",ROUND(N(AG186)*(1+$W$8/12),2))</f>
        <v>0</v>
      </c>
      <c r="N187" s="48">
        <f>IF($B187="","",ROUND(N(AH186)*(1+$X$8/12),2))</f>
        <v>0</v>
      </c>
      <c r="O187" s="48">
        <f>IF($B187="","",ROUND(N(AI186)*(1+$Y$8/12),2))</f>
        <v>0</v>
      </c>
      <c r="P187" s="48">
        <f>IF($B187="","",ROUND(N(AJ186)*(1+$Z$8/12),2))</f>
        <v>0</v>
      </c>
      <c r="Q187" s="33">
        <f>IF($B187="","",MIN($Q$9,G187)+MIN(MAX(0,'Debt Payoff'!$D$24-0-SUMPRODUCT((G187:P187&lt;$Q$9:$Z$9)*G187:P187+(G187:P187&gt;=$Q$9:$Z$9)*$Q$9:$Z$9)),G187-MIN($Q$9,G187)))</f>
        <v>0</v>
      </c>
      <c r="R187" s="33">
        <f>IF($B187="","",MIN($R$9,H187)+MIN(MAX(0,'Debt Payoff'!$D$24-SUM(Q187:Q187)-SUMPRODUCT((H187:P187&lt;$R$9:$Z$9)*H187:P187+(H187:P187&gt;=$R$9:$Z$9)*$R$9:$Z$9)),H187-MIN($R$9,H187)))</f>
        <v>0</v>
      </c>
      <c r="S187" s="33">
        <f>IF($B187="","",MIN($S$9,I187)+MIN(MAX(0,'Debt Payoff'!$D$24-SUM(Q187:R187)-SUMPRODUCT((I187:P187&lt;$S$9:$Z$9)*I187:P187+(I187:P187&gt;=$S$9:$Z$9)*$S$9:$Z$9)),I187-MIN($S$9,I187)))</f>
        <v>0</v>
      </c>
      <c r="T187" s="33">
        <f>IF($B187="","",MIN($T$9,J187)+MIN(MAX(0,'Debt Payoff'!$D$24-SUM(Q187:S187)-SUMPRODUCT((J187:P187&lt;$T$9:$Z$9)*J187:P187+(J187:P187&gt;=$T$9:$Z$9)*$T$9:$Z$9)),J187-MIN($T$9,J187)))</f>
        <v>0</v>
      </c>
      <c r="U187" s="33">
        <f>IF($B187="","",MIN($U$9,K187)+MIN(MAX(0,'Debt Payoff'!$D$24-SUM(Q187:T187)-SUMPRODUCT((K187:P187&lt;$U$9:$Z$9)*K187:P187+(K187:P187&gt;=$U$9:$Z$9)*$U$9:$Z$9)),K187-MIN($U$9,K187)))</f>
        <v>0</v>
      </c>
      <c r="V187" s="33">
        <f>IF($B187="","",MIN($V$9,L187)+MIN(MAX(0,'Debt Payoff'!$D$24-SUM(Q187:U187)-SUMPRODUCT((L187:P187&lt;$V$9:$Z$9)*L187:P187+(L187:P187&gt;=$V$9:$Z$9)*$V$9:$Z$9)),L187-MIN($V$9,L187)))</f>
        <v>0</v>
      </c>
      <c r="W187" s="33">
        <f>IF($B187="","",MIN($W$9,M187)+MIN(MAX(0,'Debt Payoff'!$D$24-SUM(Q187:V187)-SUMPRODUCT((M187:P187&lt;$W$9:$Z$9)*M187:P187+(M187:P187&gt;=$W$9:$Z$9)*$W$9:$Z$9)),M187-MIN($W$9,M187)))</f>
        <v>0</v>
      </c>
      <c r="X187" s="33">
        <f>IF($B187="","",MIN($X$9,N187)+MIN(MAX(0,'Debt Payoff'!$D$24-SUM(Q187:W187)-SUMPRODUCT((N187:P187&lt;$X$9:$Z$9)*N187:P187+(N187:P187&gt;=$X$9:$Z$9)*$X$9:$Z$9)),N187-MIN($X$9,N187)))</f>
        <v>0</v>
      </c>
      <c r="Y187" s="33">
        <f>IF($B187="","",MIN($Y$9,O187)+MIN(MAX(0,'Debt Payoff'!$D$24-SUM(Q187:X187)-SUMPRODUCT((O187:P187&lt;$Y$9:$Z$9)*O187:P187+(O187:P187&gt;=$Y$9:$Z$9)*$Y$9:$Z$9)),O187-MIN($Y$9,O187)))</f>
        <v>0</v>
      </c>
      <c r="Z187" s="33">
        <f>IF($B187="","",MIN($Z$9,P187)+MIN(MAX(0,'Debt Payoff'!$D$24-SUM(Q187:Y187)-SUMPRODUCT((P187:P187&lt;$Z$9:$Z$9)*P187:P187+(P187:P187&gt;=$Z$9:$Z$9)*$Z$9:$Z$9)),P187-MIN($Z$9,P187)))</f>
        <v>0</v>
      </c>
      <c r="AA187" s="33">
        <f>IF($B187="","",ROUND(G187-Q187,2))</f>
        <v>0</v>
      </c>
      <c r="AB187" s="33">
        <f>IF($B187="","",ROUND(H187-R187,2))</f>
        <v>0</v>
      </c>
      <c r="AC187" s="33">
        <f>IF($B187="","",ROUND(I187-S187,2))</f>
        <v>0</v>
      </c>
      <c r="AD187" s="33">
        <f>IF($B187="","",ROUND(J187-T187,2))</f>
        <v>0</v>
      </c>
      <c r="AE187" s="33">
        <f>IF($B187="","",ROUND(K187-U187,2))</f>
        <v>0</v>
      </c>
      <c r="AF187" s="33">
        <f>IF($B187="","",ROUND(L187-V187,2))</f>
        <v>0</v>
      </c>
      <c r="AG187" s="33">
        <f>IF($B187="","",ROUND(M187-W187,2))</f>
        <v>0</v>
      </c>
      <c r="AH187" s="33">
        <f>IF($B187="","",ROUND(N187-X187,2))</f>
        <v>0</v>
      </c>
      <c r="AI187" s="33">
        <f>IF($B187="","",ROUND(O187-Y187,2))</f>
        <v>0</v>
      </c>
      <c r="AJ187" s="33">
        <f>IF($B187="","",ROUND(P187-Z187,2))</f>
        <v>0</v>
      </c>
    </row>
    <row r="188" spans="2:36">
      <c r="B188" s="15">
        <f>IF(B187="","",IF(F187&gt;0.005,B187+1,""))</f>
        <v>0</v>
      </c>
      <c r="C188" s="46">
        <f>IF($B188="","",EDATE('Debt Payoff'!$D$23,$B188-1))</f>
        <v>0</v>
      </c>
      <c r="D188" s="47">
        <f>IF($B188="","",SUM(Q188:Z188))</f>
        <v>0</v>
      </c>
      <c r="E188" s="48">
        <f>IF($B188="","",SUM(G188:P188)-F187)</f>
        <v>0</v>
      </c>
      <c r="F188" s="47">
        <f>IF($B188="","",SUM(AA188:AJ188))</f>
        <v>0</v>
      </c>
      <c r="G188" s="48">
        <f>IF($B188="","",ROUND(N(AA187)*(1+$Q$8/12),2))</f>
        <v>0</v>
      </c>
      <c r="H188" s="48">
        <f>IF($B188="","",ROUND(N(AB187)*(1+$R$8/12),2))</f>
        <v>0</v>
      </c>
      <c r="I188" s="48">
        <f>IF($B188="","",ROUND(N(AC187)*(1+$S$8/12),2))</f>
        <v>0</v>
      </c>
      <c r="J188" s="48">
        <f>IF($B188="","",ROUND(N(AD187)*(1+$T$8/12),2))</f>
        <v>0</v>
      </c>
      <c r="K188" s="48">
        <f>IF($B188="","",ROUND(N(AE187)*(1+$U$8/12),2))</f>
        <v>0</v>
      </c>
      <c r="L188" s="48">
        <f>IF($B188="","",ROUND(N(AF187)*(1+$V$8/12),2))</f>
        <v>0</v>
      </c>
      <c r="M188" s="48">
        <f>IF($B188="","",ROUND(N(AG187)*(1+$W$8/12),2))</f>
        <v>0</v>
      </c>
      <c r="N188" s="48">
        <f>IF($B188="","",ROUND(N(AH187)*(1+$X$8/12),2))</f>
        <v>0</v>
      </c>
      <c r="O188" s="48">
        <f>IF($B188="","",ROUND(N(AI187)*(1+$Y$8/12),2))</f>
        <v>0</v>
      </c>
      <c r="P188" s="48">
        <f>IF($B188="","",ROUND(N(AJ187)*(1+$Z$8/12),2))</f>
        <v>0</v>
      </c>
      <c r="Q188" s="33">
        <f>IF($B188="","",MIN($Q$9,G188)+MIN(MAX(0,'Debt Payoff'!$D$24-0-SUMPRODUCT((G188:P188&lt;$Q$9:$Z$9)*G188:P188+(G188:P188&gt;=$Q$9:$Z$9)*$Q$9:$Z$9)),G188-MIN($Q$9,G188)))</f>
        <v>0</v>
      </c>
      <c r="R188" s="33">
        <f>IF($B188="","",MIN($R$9,H188)+MIN(MAX(0,'Debt Payoff'!$D$24-SUM(Q188:Q188)-SUMPRODUCT((H188:P188&lt;$R$9:$Z$9)*H188:P188+(H188:P188&gt;=$R$9:$Z$9)*$R$9:$Z$9)),H188-MIN($R$9,H188)))</f>
        <v>0</v>
      </c>
      <c r="S188" s="33">
        <f>IF($B188="","",MIN($S$9,I188)+MIN(MAX(0,'Debt Payoff'!$D$24-SUM(Q188:R188)-SUMPRODUCT((I188:P188&lt;$S$9:$Z$9)*I188:P188+(I188:P188&gt;=$S$9:$Z$9)*$S$9:$Z$9)),I188-MIN($S$9,I188)))</f>
        <v>0</v>
      </c>
      <c r="T188" s="33">
        <f>IF($B188="","",MIN($T$9,J188)+MIN(MAX(0,'Debt Payoff'!$D$24-SUM(Q188:S188)-SUMPRODUCT((J188:P188&lt;$T$9:$Z$9)*J188:P188+(J188:P188&gt;=$T$9:$Z$9)*$T$9:$Z$9)),J188-MIN($T$9,J188)))</f>
        <v>0</v>
      </c>
      <c r="U188" s="33">
        <f>IF($B188="","",MIN($U$9,K188)+MIN(MAX(0,'Debt Payoff'!$D$24-SUM(Q188:T188)-SUMPRODUCT((K188:P188&lt;$U$9:$Z$9)*K188:P188+(K188:P188&gt;=$U$9:$Z$9)*$U$9:$Z$9)),K188-MIN($U$9,K188)))</f>
        <v>0</v>
      </c>
      <c r="V188" s="33">
        <f>IF($B188="","",MIN($V$9,L188)+MIN(MAX(0,'Debt Payoff'!$D$24-SUM(Q188:U188)-SUMPRODUCT((L188:P188&lt;$V$9:$Z$9)*L188:P188+(L188:P188&gt;=$V$9:$Z$9)*$V$9:$Z$9)),L188-MIN($V$9,L188)))</f>
        <v>0</v>
      </c>
      <c r="W188" s="33">
        <f>IF($B188="","",MIN($W$9,M188)+MIN(MAX(0,'Debt Payoff'!$D$24-SUM(Q188:V188)-SUMPRODUCT((M188:P188&lt;$W$9:$Z$9)*M188:P188+(M188:P188&gt;=$W$9:$Z$9)*$W$9:$Z$9)),M188-MIN($W$9,M188)))</f>
        <v>0</v>
      </c>
      <c r="X188" s="33">
        <f>IF($B188="","",MIN($X$9,N188)+MIN(MAX(0,'Debt Payoff'!$D$24-SUM(Q188:W188)-SUMPRODUCT((N188:P188&lt;$X$9:$Z$9)*N188:P188+(N188:P188&gt;=$X$9:$Z$9)*$X$9:$Z$9)),N188-MIN($X$9,N188)))</f>
        <v>0</v>
      </c>
      <c r="Y188" s="33">
        <f>IF($B188="","",MIN($Y$9,O188)+MIN(MAX(0,'Debt Payoff'!$D$24-SUM(Q188:X188)-SUMPRODUCT((O188:P188&lt;$Y$9:$Z$9)*O188:P188+(O188:P188&gt;=$Y$9:$Z$9)*$Y$9:$Z$9)),O188-MIN($Y$9,O188)))</f>
        <v>0</v>
      </c>
      <c r="Z188" s="33">
        <f>IF($B188="","",MIN($Z$9,P188)+MIN(MAX(0,'Debt Payoff'!$D$24-SUM(Q188:Y188)-SUMPRODUCT((P188:P188&lt;$Z$9:$Z$9)*P188:P188+(P188:P188&gt;=$Z$9:$Z$9)*$Z$9:$Z$9)),P188-MIN($Z$9,P188)))</f>
        <v>0</v>
      </c>
      <c r="AA188" s="33">
        <f>IF($B188="","",ROUND(G188-Q188,2))</f>
        <v>0</v>
      </c>
      <c r="AB188" s="33">
        <f>IF($B188="","",ROUND(H188-R188,2))</f>
        <v>0</v>
      </c>
      <c r="AC188" s="33">
        <f>IF($B188="","",ROUND(I188-S188,2))</f>
        <v>0</v>
      </c>
      <c r="AD188" s="33">
        <f>IF($B188="","",ROUND(J188-T188,2))</f>
        <v>0</v>
      </c>
      <c r="AE188" s="33">
        <f>IF($B188="","",ROUND(K188-U188,2))</f>
        <v>0</v>
      </c>
      <c r="AF188" s="33">
        <f>IF($B188="","",ROUND(L188-V188,2))</f>
        <v>0</v>
      </c>
      <c r="AG188" s="33">
        <f>IF($B188="","",ROUND(M188-W188,2))</f>
        <v>0</v>
      </c>
      <c r="AH188" s="33">
        <f>IF($B188="","",ROUND(N188-X188,2))</f>
        <v>0</v>
      </c>
      <c r="AI188" s="33">
        <f>IF($B188="","",ROUND(O188-Y188,2))</f>
        <v>0</v>
      </c>
      <c r="AJ188" s="33">
        <f>IF($B188="","",ROUND(P188-Z188,2))</f>
        <v>0</v>
      </c>
    </row>
    <row r="189" spans="2:36">
      <c r="B189" s="15">
        <f>IF(B188="","",IF(F188&gt;0.005,B188+1,""))</f>
        <v>0</v>
      </c>
      <c r="C189" s="46">
        <f>IF($B189="","",EDATE('Debt Payoff'!$D$23,$B189-1))</f>
        <v>0</v>
      </c>
      <c r="D189" s="47">
        <f>IF($B189="","",SUM(Q189:Z189))</f>
        <v>0</v>
      </c>
      <c r="E189" s="48">
        <f>IF($B189="","",SUM(G189:P189)-F188)</f>
        <v>0</v>
      </c>
      <c r="F189" s="47">
        <f>IF($B189="","",SUM(AA189:AJ189))</f>
        <v>0</v>
      </c>
      <c r="G189" s="48">
        <f>IF($B189="","",ROUND(N(AA188)*(1+$Q$8/12),2))</f>
        <v>0</v>
      </c>
      <c r="H189" s="48">
        <f>IF($B189="","",ROUND(N(AB188)*(1+$R$8/12),2))</f>
        <v>0</v>
      </c>
      <c r="I189" s="48">
        <f>IF($B189="","",ROUND(N(AC188)*(1+$S$8/12),2))</f>
        <v>0</v>
      </c>
      <c r="J189" s="48">
        <f>IF($B189="","",ROUND(N(AD188)*(1+$T$8/12),2))</f>
        <v>0</v>
      </c>
      <c r="K189" s="48">
        <f>IF($B189="","",ROUND(N(AE188)*(1+$U$8/12),2))</f>
        <v>0</v>
      </c>
      <c r="L189" s="48">
        <f>IF($B189="","",ROUND(N(AF188)*(1+$V$8/12),2))</f>
        <v>0</v>
      </c>
      <c r="M189" s="48">
        <f>IF($B189="","",ROUND(N(AG188)*(1+$W$8/12),2))</f>
        <v>0</v>
      </c>
      <c r="N189" s="48">
        <f>IF($B189="","",ROUND(N(AH188)*(1+$X$8/12),2))</f>
        <v>0</v>
      </c>
      <c r="O189" s="48">
        <f>IF($B189="","",ROUND(N(AI188)*(1+$Y$8/12),2))</f>
        <v>0</v>
      </c>
      <c r="P189" s="48">
        <f>IF($B189="","",ROUND(N(AJ188)*(1+$Z$8/12),2))</f>
        <v>0</v>
      </c>
      <c r="Q189" s="33">
        <f>IF($B189="","",MIN($Q$9,G189)+MIN(MAX(0,'Debt Payoff'!$D$24-0-SUMPRODUCT((G189:P189&lt;$Q$9:$Z$9)*G189:P189+(G189:P189&gt;=$Q$9:$Z$9)*$Q$9:$Z$9)),G189-MIN($Q$9,G189)))</f>
        <v>0</v>
      </c>
      <c r="R189" s="33">
        <f>IF($B189="","",MIN($R$9,H189)+MIN(MAX(0,'Debt Payoff'!$D$24-SUM(Q189:Q189)-SUMPRODUCT((H189:P189&lt;$R$9:$Z$9)*H189:P189+(H189:P189&gt;=$R$9:$Z$9)*$R$9:$Z$9)),H189-MIN($R$9,H189)))</f>
        <v>0</v>
      </c>
      <c r="S189" s="33">
        <f>IF($B189="","",MIN($S$9,I189)+MIN(MAX(0,'Debt Payoff'!$D$24-SUM(Q189:R189)-SUMPRODUCT((I189:P189&lt;$S$9:$Z$9)*I189:P189+(I189:P189&gt;=$S$9:$Z$9)*$S$9:$Z$9)),I189-MIN($S$9,I189)))</f>
        <v>0</v>
      </c>
      <c r="T189" s="33">
        <f>IF($B189="","",MIN($T$9,J189)+MIN(MAX(0,'Debt Payoff'!$D$24-SUM(Q189:S189)-SUMPRODUCT((J189:P189&lt;$T$9:$Z$9)*J189:P189+(J189:P189&gt;=$T$9:$Z$9)*$T$9:$Z$9)),J189-MIN($T$9,J189)))</f>
        <v>0</v>
      </c>
      <c r="U189" s="33">
        <f>IF($B189="","",MIN($U$9,K189)+MIN(MAX(0,'Debt Payoff'!$D$24-SUM(Q189:T189)-SUMPRODUCT((K189:P189&lt;$U$9:$Z$9)*K189:P189+(K189:P189&gt;=$U$9:$Z$9)*$U$9:$Z$9)),K189-MIN($U$9,K189)))</f>
        <v>0</v>
      </c>
      <c r="V189" s="33">
        <f>IF($B189="","",MIN($V$9,L189)+MIN(MAX(0,'Debt Payoff'!$D$24-SUM(Q189:U189)-SUMPRODUCT((L189:P189&lt;$V$9:$Z$9)*L189:P189+(L189:P189&gt;=$V$9:$Z$9)*$V$9:$Z$9)),L189-MIN($V$9,L189)))</f>
        <v>0</v>
      </c>
      <c r="W189" s="33">
        <f>IF($B189="","",MIN($W$9,M189)+MIN(MAX(0,'Debt Payoff'!$D$24-SUM(Q189:V189)-SUMPRODUCT((M189:P189&lt;$W$9:$Z$9)*M189:P189+(M189:P189&gt;=$W$9:$Z$9)*$W$9:$Z$9)),M189-MIN($W$9,M189)))</f>
        <v>0</v>
      </c>
      <c r="X189" s="33">
        <f>IF($B189="","",MIN($X$9,N189)+MIN(MAX(0,'Debt Payoff'!$D$24-SUM(Q189:W189)-SUMPRODUCT((N189:P189&lt;$X$9:$Z$9)*N189:P189+(N189:P189&gt;=$X$9:$Z$9)*$X$9:$Z$9)),N189-MIN($X$9,N189)))</f>
        <v>0</v>
      </c>
      <c r="Y189" s="33">
        <f>IF($B189="","",MIN($Y$9,O189)+MIN(MAX(0,'Debt Payoff'!$D$24-SUM(Q189:X189)-SUMPRODUCT((O189:P189&lt;$Y$9:$Z$9)*O189:P189+(O189:P189&gt;=$Y$9:$Z$9)*$Y$9:$Z$9)),O189-MIN($Y$9,O189)))</f>
        <v>0</v>
      </c>
      <c r="Z189" s="33">
        <f>IF($B189="","",MIN($Z$9,P189)+MIN(MAX(0,'Debt Payoff'!$D$24-SUM(Q189:Y189)-SUMPRODUCT((P189:P189&lt;$Z$9:$Z$9)*P189:P189+(P189:P189&gt;=$Z$9:$Z$9)*$Z$9:$Z$9)),P189-MIN($Z$9,P189)))</f>
        <v>0</v>
      </c>
      <c r="AA189" s="33">
        <f>IF($B189="","",ROUND(G189-Q189,2))</f>
        <v>0</v>
      </c>
      <c r="AB189" s="33">
        <f>IF($B189="","",ROUND(H189-R189,2))</f>
        <v>0</v>
      </c>
      <c r="AC189" s="33">
        <f>IF($B189="","",ROUND(I189-S189,2))</f>
        <v>0</v>
      </c>
      <c r="AD189" s="33">
        <f>IF($B189="","",ROUND(J189-T189,2))</f>
        <v>0</v>
      </c>
      <c r="AE189" s="33">
        <f>IF($B189="","",ROUND(K189-U189,2))</f>
        <v>0</v>
      </c>
      <c r="AF189" s="33">
        <f>IF($B189="","",ROUND(L189-V189,2))</f>
        <v>0</v>
      </c>
      <c r="AG189" s="33">
        <f>IF($B189="","",ROUND(M189-W189,2))</f>
        <v>0</v>
      </c>
      <c r="AH189" s="33">
        <f>IF($B189="","",ROUND(N189-X189,2))</f>
        <v>0</v>
      </c>
      <c r="AI189" s="33">
        <f>IF($B189="","",ROUND(O189-Y189,2))</f>
        <v>0</v>
      </c>
      <c r="AJ189" s="33">
        <f>IF($B189="","",ROUND(P189-Z189,2))</f>
        <v>0</v>
      </c>
    </row>
    <row r="190" spans="2:36">
      <c r="B190" s="15">
        <f>IF(B189="","",IF(F189&gt;0.005,B189+1,""))</f>
        <v>0</v>
      </c>
      <c r="C190" s="46">
        <f>IF($B190="","",EDATE('Debt Payoff'!$D$23,$B190-1))</f>
        <v>0</v>
      </c>
      <c r="D190" s="47">
        <f>IF($B190="","",SUM(Q190:Z190))</f>
        <v>0</v>
      </c>
      <c r="E190" s="48">
        <f>IF($B190="","",SUM(G190:P190)-F189)</f>
        <v>0</v>
      </c>
      <c r="F190" s="47">
        <f>IF($B190="","",SUM(AA190:AJ190))</f>
        <v>0</v>
      </c>
      <c r="G190" s="48">
        <f>IF($B190="","",ROUND(N(AA189)*(1+$Q$8/12),2))</f>
        <v>0</v>
      </c>
      <c r="H190" s="48">
        <f>IF($B190="","",ROUND(N(AB189)*(1+$R$8/12),2))</f>
        <v>0</v>
      </c>
      <c r="I190" s="48">
        <f>IF($B190="","",ROUND(N(AC189)*(1+$S$8/12),2))</f>
        <v>0</v>
      </c>
      <c r="J190" s="48">
        <f>IF($B190="","",ROUND(N(AD189)*(1+$T$8/12),2))</f>
        <v>0</v>
      </c>
      <c r="K190" s="48">
        <f>IF($B190="","",ROUND(N(AE189)*(1+$U$8/12),2))</f>
        <v>0</v>
      </c>
      <c r="L190" s="48">
        <f>IF($B190="","",ROUND(N(AF189)*(1+$V$8/12),2))</f>
        <v>0</v>
      </c>
      <c r="M190" s="48">
        <f>IF($B190="","",ROUND(N(AG189)*(1+$W$8/12),2))</f>
        <v>0</v>
      </c>
      <c r="N190" s="48">
        <f>IF($B190="","",ROUND(N(AH189)*(1+$X$8/12),2))</f>
        <v>0</v>
      </c>
      <c r="O190" s="48">
        <f>IF($B190="","",ROUND(N(AI189)*(1+$Y$8/12),2))</f>
        <v>0</v>
      </c>
      <c r="P190" s="48">
        <f>IF($B190="","",ROUND(N(AJ189)*(1+$Z$8/12),2))</f>
        <v>0</v>
      </c>
      <c r="Q190" s="33">
        <f>IF($B190="","",MIN($Q$9,G190)+MIN(MAX(0,'Debt Payoff'!$D$24-0-SUMPRODUCT((G190:P190&lt;$Q$9:$Z$9)*G190:P190+(G190:P190&gt;=$Q$9:$Z$9)*$Q$9:$Z$9)),G190-MIN($Q$9,G190)))</f>
        <v>0</v>
      </c>
      <c r="R190" s="33">
        <f>IF($B190="","",MIN($R$9,H190)+MIN(MAX(0,'Debt Payoff'!$D$24-SUM(Q190:Q190)-SUMPRODUCT((H190:P190&lt;$R$9:$Z$9)*H190:P190+(H190:P190&gt;=$R$9:$Z$9)*$R$9:$Z$9)),H190-MIN($R$9,H190)))</f>
        <v>0</v>
      </c>
      <c r="S190" s="33">
        <f>IF($B190="","",MIN($S$9,I190)+MIN(MAX(0,'Debt Payoff'!$D$24-SUM(Q190:R190)-SUMPRODUCT((I190:P190&lt;$S$9:$Z$9)*I190:P190+(I190:P190&gt;=$S$9:$Z$9)*$S$9:$Z$9)),I190-MIN($S$9,I190)))</f>
        <v>0</v>
      </c>
      <c r="T190" s="33">
        <f>IF($B190="","",MIN($T$9,J190)+MIN(MAX(0,'Debt Payoff'!$D$24-SUM(Q190:S190)-SUMPRODUCT((J190:P190&lt;$T$9:$Z$9)*J190:P190+(J190:P190&gt;=$T$9:$Z$9)*$T$9:$Z$9)),J190-MIN($T$9,J190)))</f>
        <v>0</v>
      </c>
      <c r="U190" s="33">
        <f>IF($B190="","",MIN($U$9,K190)+MIN(MAX(0,'Debt Payoff'!$D$24-SUM(Q190:T190)-SUMPRODUCT((K190:P190&lt;$U$9:$Z$9)*K190:P190+(K190:P190&gt;=$U$9:$Z$9)*$U$9:$Z$9)),K190-MIN($U$9,K190)))</f>
        <v>0</v>
      </c>
      <c r="V190" s="33">
        <f>IF($B190="","",MIN($V$9,L190)+MIN(MAX(0,'Debt Payoff'!$D$24-SUM(Q190:U190)-SUMPRODUCT((L190:P190&lt;$V$9:$Z$9)*L190:P190+(L190:P190&gt;=$V$9:$Z$9)*$V$9:$Z$9)),L190-MIN($V$9,L190)))</f>
        <v>0</v>
      </c>
      <c r="W190" s="33">
        <f>IF($B190="","",MIN($W$9,M190)+MIN(MAX(0,'Debt Payoff'!$D$24-SUM(Q190:V190)-SUMPRODUCT((M190:P190&lt;$W$9:$Z$9)*M190:P190+(M190:P190&gt;=$W$9:$Z$9)*$W$9:$Z$9)),M190-MIN($W$9,M190)))</f>
        <v>0</v>
      </c>
      <c r="X190" s="33">
        <f>IF($B190="","",MIN($X$9,N190)+MIN(MAX(0,'Debt Payoff'!$D$24-SUM(Q190:W190)-SUMPRODUCT((N190:P190&lt;$X$9:$Z$9)*N190:P190+(N190:P190&gt;=$X$9:$Z$9)*$X$9:$Z$9)),N190-MIN($X$9,N190)))</f>
        <v>0</v>
      </c>
      <c r="Y190" s="33">
        <f>IF($B190="","",MIN($Y$9,O190)+MIN(MAX(0,'Debt Payoff'!$D$24-SUM(Q190:X190)-SUMPRODUCT((O190:P190&lt;$Y$9:$Z$9)*O190:P190+(O190:P190&gt;=$Y$9:$Z$9)*$Y$9:$Z$9)),O190-MIN($Y$9,O190)))</f>
        <v>0</v>
      </c>
      <c r="Z190" s="33">
        <f>IF($B190="","",MIN($Z$9,P190)+MIN(MAX(0,'Debt Payoff'!$D$24-SUM(Q190:Y190)-SUMPRODUCT((P190:P190&lt;$Z$9:$Z$9)*P190:P190+(P190:P190&gt;=$Z$9:$Z$9)*$Z$9:$Z$9)),P190-MIN($Z$9,P190)))</f>
        <v>0</v>
      </c>
      <c r="AA190" s="33">
        <f>IF($B190="","",ROUND(G190-Q190,2))</f>
        <v>0</v>
      </c>
      <c r="AB190" s="33">
        <f>IF($B190="","",ROUND(H190-R190,2))</f>
        <v>0</v>
      </c>
      <c r="AC190" s="33">
        <f>IF($B190="","",ROUND(I190-S190,2))</f>
        <v>0</v>
      </c>
      <c r="AD190" s="33">
        <f>IF($B190="","",ROUND(J190-T190,2))</f>
        <v>0</v>
      </c>
      <c r="AE190" s="33">
        <f>IF($B190="","",ROUND(K190-U190,2))</f>
        <v>0</v>
      </c>
      <c r="AF190" s="33">
        <f>IF($B190="","",ROUND(L190-V190,2))</f>
        <v>0</v>
      </c>
      <c r="AG190" s="33">
        <f>IF($B190="","",ROUND(M190-W190,2))</f>
        <v>0</v>
      </c>
      <c r="AH190" s="33">
        <f>IF($B190="","",ROUND(N190-X190,2))</f>
        <v>0</v>
      </c>
      <c r="AI190" s="33">
        <f>IF($B190="","",ROUND(O190-Y190,2))</f>
        <v>0</v>
      </c>
      <c r="AJ190" s="33">
        <f>IF($B190="","",ROUND(P190-Z190,2))</f>
        <v>0</v>
      </c>
    </row>
    <row r="191" spans="2:36">
      <c r="B191" s="15">
        <f>IF(B190="","",IF(F190&gt;0.005,B190+1,""))</f>
        <v>0</v>
      </c>
      <c r="C191" s="46">
        <f>IF($B191="","",EDATE('Debt Payoff'!$D$23,$B191-1))</f>
        <v>0</v>
      </c>
      <c r="D191" s="47">
        <f>IF($B191="","",SUM(Q191:Z191))</f>
        <v>0</v>
      </c>
      <c r="E191" s="48">
        <f>IF($B191="","",SUM(G191:P191)-F190)</f>
        <v>0</v>
      </c>
      <c r="F191" s="47">
        <f>IF($B191="","",SUM(AA191:AJ191))</f>
        <v>0</v>
      </c>
      <c r="G191" s="48">
        <f>IF($B191="","",ROUND(N(AA190)*(1+$Q$8/12),2))</f>
        <v>0</v>
      </c>
      <c r="H191" s="48">
        <f>IF($B191="","",ROUND(N(AB190)*(1+$R$8/12),2))</f>
        <v>0</v>
      </c>
      <c r="I191" s="48">
        <f>IF($B191="","",ROUND(N(AC190)*(1+$S$8/12),2))</f>
        <v>0</v>
      </c>
      <c r="J191" s="48">
        <f>IF($B191="","",ROUND(N(AD190)*(1+$T$8/12),2))</f>
        <v>0</v>
      </c>
      <c r="K191" s="48">
        <f>IF($B191="","",ROUND(N(AE190)*(1+$U$8/12),2))</f>
        <v>0</v>
      </c>
      <c r="L191" s="48">
        <f>IF($B191="","",ROUND(N(AF190)*(1+$V$8/12),2))</f>
        <v>0</v>
      </c>
      <c r="M191" s="48">
        <f>IF($B191="","",ROUND(N(AG190)*(1+$W$8/12),2))</f>
        <v>0</v>
      </c>
      <c r="N191" s="48">
        <f>IF($B191="","",ROUND(N(AH190)*(1+$X$8/12),2))</f>
        <v>0</v>
      </c>
      <c r="O191" s="48">
        <f>IF($B191="","",ROUND(N(AI190)*(1+$Y$8/12),2))</f>
        <v>0</v>
      </c>
      <c r="P191" s="48">
        <f>IF($B191="","",ROUND(N(AJ190)*(1+$Z$8/12),2))</f>
        <v>0</v>
      </c>
      <c r="Q191" s="33">
        <f>IF($B191="","",MIN($Q$9,G191)+MIN(MAX(0,'Debt Payoff'!$D$24-0-SUMPRODUCT((G191:P191&lt;$Q$9:$Z$9)*G191:P191+(G191:P191&gt;=$Q$9:$Z$9)*$Q$9:$Z$9)),G191-MIN($Q$9,G191)))</f>
        <v>0</v>
      </c>
      <c r="R191" s="33">
        <f>IF($B191="","",MIN($R$9,H191)+MIN(MAX(0,'Debt Payoff'!$D$24-SUM(Q191:Q191)-SUMPRODUCT((H191:P191&lt;$R$9:$Z$9)*H191:P191+(H191:P191&gt;=$R$9:$Z$9)*$R$9:$Z$9)),H191-MIN($R$9,H191)))</f>
        <v>0</v>
      </c>
      <c r="S191" s="33">
        <f>IF($B191="","",MIN($S$9,I191)+MIN(MAX(0,'Debt Payoff'!$D$24-SUM(Q191:R191)-SUMPRODUCT((I191:P191&lt;$S$9:$Z$9)*I191:P191+(I191:P191&gt;=$S$9:$Z$9)*$S$9:$Z$9)),I191-MIN($S$9,I191)))</f>
        <v>0</v>
      </c>
      <c r="T191" s="33">
        <f>IF($B191="","",MIN($T$9,J191)+MIN(MAX(0,'Debt Payoff'!$D$24-SUM(Q191:S191)-SUMPRODUCT((J191:P191&lt;$T$9:$Z$9)*J191:P191+(J191:P191&gt;=$T$9:$Z$9)*$T$9:$Z$9)),J191-MIN($T$9,J191)))</f>
        <v>0</v>
      </c>
      <c r="U191" s="33">
        <f>IF($B191="","",MIN($U$9,K191)+MIN(MAX(0,'Debt Payoff'!$D$24-SUM(Q191:T191)-SUMPRODUCT((K191:P191&lt;$U$9:$Z$9)*K191:P191+(K191:P191&gt;=$U$9:$Z$9)*$U$9:$Z$9)),K191-MIN($U$9,K191)))</f>
        <v>0</v>
      </c>
      <c r="V191" s="33">
        <f>IF($B191="","",MIN($V$9,L191)+MIN(MAX(0,'Debt Payoff'!$D$24-SUM(Q191:U191)-SUMPRODUCT((L191:P191&lt;$V$9:$Z$9)*L191:P191+(L191:P191&gt;=$V$9:$Z$9)*$V$9:$Z$9)),L191-MIN($V$9,L191)))</f>
        <v>0</v>
      </c>
      <c r="W191" s="33">
        <f>IF($B191="","",MIN($W$9,M191)+MIN(MAX(0,'Debt Payoff'!$D$24-SUM(Q191:V191)-SUMPRODUCT((M191:P191&lt;$W$9:$Z$9)*M191:P191+(M191:P191&gt;=$W$9:$Z$9)*$W$9:$Z$9)),M191-MIN($W$9,M191)))</f>
        <v>0</v>
      </c>
      <c r="X191" s="33">
        <f>IF($B191="","",MIN($X$9,N191)+MIN(MAX(0,'Debt Payoff'!$D$24-SUM(Q191:W191)-SUMPRODUCT((N191:P191&lt;$X$9:$Z$9)*N191:P191+(N191:P191&gt;=$X$9:$Z$9)*$X$9:$Z$9)),N191-MIN($X$9,N191)))</f>
        <v>0</v>
      </c>
      <c r="Y191" s="33">
        <f>IF($B191="","",MIN($Y$9,O191)+MIN(MAX(0,'Debt Payoff'!$D$24-SUM(Q191:X191)-SUMPRODUCT((O191:P191&lt;$Y$9:$Z$9)*O191:P191+(O191:P191&gt;=$Y$9:$Z$9)*$Y$9:$Z$9)),O191-MIN($Y$9,O191)))</f>
        <v>0</v>
      </c>
      <c r="Z191" s="33">
        <f>IF($B191="","",MIN($Z$9,P191)+MIN(MAX(0,'Debt Payoff'!$D$24-SUM(Q191:Y191)-SUMPRODUCT((P191:P191&lt;$Z$9:$Z$9)*P191:P191+(P191:P191&gt;=$Z$9:$Z$9)*$Z$9:$Z$9)),P191-MIN($Z$9,P191)))</f>
        <v>0</v>
      </c>
      <c r="AA191" s="33">
        <f>IF($B191="","",ROUND(G191-Q191,2))</f>
        <v>0</v>
      </c>
      <c r="AB191" s="33">
        <f>IF($B191="","",ROUND(H191-R191,2))</f>
        <v>0</v>
      </c>
      <c r="AC191" s="33">
        <f>IF($B191="","",ROUND(I191-S191,2))</f>
        <v>0</v>
      </c>
      <c r="AD191" s="33">
        <f>IF($B191="","",ROUND(J191-T191,2))</f>
        <v>0</v>
      </c>
      <c r="AE191" s="33">
        <f>IF($B191="","",ROUND(K191-U191,2))</f>
        <v>0</v>
      </c>
      <c r="AF191" s="33">
        <f>IF($B191="","",ROUND(L191-V191,2))</f>
        <v>0</v>
      </c>
      <c r="AG191" s="33">
        <f>IF($B191="","",ROUND(M191-W191,2))</f>
        <v>0</v>
      </c>
      <c r="AH191" s="33">
        <f>IF($B191="","",ROUND(N191-X191,2))</f>
        <v>0</v>
      </c>
      <c r="AI191" s="33">
        <f>IF($B191="","",ROUND(O191-Y191,2))</f>
        <v>0</v>
      </c>
      <c r="AJ191" s="33">
        <f>IF($B191="","",ROUND(P191-Z191,2))</f>
        <v>0</v>
      </c>
    </row>
    <row r="192" spans="2:36">
      <c r="B192" s="15">
        <f>IF(B191="","",IF(F191&gt;0.005,B191+1,""))</f>
        <v>0</v>
      </c>
      <c r="C192" s="46">
        <f>IF($B192="","",EDATE('Debt Payoff'!$D$23,$B192-1))</f>
        <v>0</v>
      </c>
      <c r="D192" s="47">
        <f>IF($B192="","",SUM(Q192:Z192))</f>
        <v>0</v>
      </c>
      <c r="E192" s="48">
        <f>IF($B192="","",SUM(G192:P192)-F191)</f>
        <v>0</v>
      </c>
      <c r="F192" s="47">
        <f>IF($B192="","",SUM(AA192:AJ192))</f>
        <v>0</v>
      </c>
      <c r="G192" s="48">
        <f>IF($B192="","",ROUND(N(AA191)*(1+$Q$8/12),2))</f>
        <v>0</v>
      </c>
      <c r="H192" s="48">
        <f>IF($B192="","",ROUND(N(AB191)*(1+$R$8/12),2))</f>
        <v>0</v>
      </c>
      <c r="I192" s="48">
        <f>IF($B192="","",ROUND(N(AC191)*(1+$S$8/12),2))</f>
        <v>0</v>
      </c>
      <c r="J192" s="48">
        <f>IF($B192="","",ROUND(N(AD191)*(1+$T$8/12),2))</f>
        <v>0</v>
      </c>
      <c r="K192" s="48">
        <f>IF($B192="","",ROUND(N(AE191)*(1+$U$8/12),2))</f>
        <v>0</v>
      </c>
      <c r="L192" s="48">
        <f>IF($B192="","",ROUND(N(AF191)*(1+$V$8/12),2))</f>
        <v>0</v>
      </c>
      <c r="M192" s="48">
        <f>IF($B192="","",ROUND(N(AG191)*(1+$W$8/12),2))</f>
        <v>0</v>
      </c>
      <c r="N192" s="48">
        <f>IF($B192="","",ROUND(N(AH191)*(1+$X$8/12),2))</f>
        <v>0</v>
      </c>
      <c r="O192" s="48">
        <f>IF($B192="","",ROUND(N(AI191)*(1+$Y$8/12),2))</f>
        <v>0</v>
      </c>
      <c r="P192" s="48">
        <f>IF($B192="","",ROUND(N(AJ191)*(1+$Z$8/12),2))</f>
        <v>0</v>
      </c>
      <c r="Q192" s="33">
        <f>IF($B192="","",MIN($Q$9,G192)+MIN(MAX(0,'Debt Payoff'!$D$24-0-SUMPRODUCT((G192:P192&lt;$Q$9:$Z$9)*G192:P192+(G192:P192&gt;=$Q$9:$Z$9)*$Q$9:$Z$9)),G192-MIN($Q$9,G192)))</f>
        <v>0</v>
      </c>
      <c r="R192" s="33">
        <f>IF($B192="","",MIN($R$9,H192)+MIN(MAX(0,'Debt Payoff'!$D$24-SUM(Q192:Q192)-SUMPRODUCT((H192:P192&lt;$R$9:$Z$9)*H192:P192+(H192:P192&gt;=$R$9:$Z$9)*$R$9:$Z$9)),H192-MIN($R$9,H192)))</f>
        <v>0</v>
      </c>
      <c r="S192" s="33">
        <f>IF($B192="","",MIN($S$9,I192)+MIN(MAX(0,'Debt Payoff'!$D$24-SUM(Q192:R192)-SUMPRODUCT((I192:P192&lt;$S$9:$Z$9)*I192:P192+(I192:P192&gt;=$S$9:$Z$9)*$S$9:$Z$9)),I192-MIN($S$9,I192)))</f>
        <v>0</v>
      </c>
      <c r="T192" s="33">
        <f>IF($B192="","",MIN($T$9,J192)+MIN(MAX(0,'Debt Payoff'!$D$24-SUM(Q192:S192)-SUMPRODUCT((J192:P192&lt;$T$9:$Z$9)*J192:P192+(J192:P192&gt;=$T$9:$Z$9)*$T$9:$Z$9)),J192-MIN($T$9,J192)))</f>
        <v>0</v>
      </c>
      <c r="U192" s="33">
        <f>IF($B192="","",MIN($U$9,K192)+MIN(MAX(0,'Debt Payoff'!$D$24-SUM(Q192:T192)-SUMPRODUCT((K192:P192&lt;$U$9:$Z$9)*K192:P192+(K192:P192&gt;=$U$9:$Z$9)*$U$9:$Z$9)),K192-MIN($U$9,K192)))</f>
        <v>0</v>
      </c>
      <c r="V192" s="33">
        <f>IF($B192="","",MIN($V$9,L192)+MIN(MAX(0,'Debt Payoff'!$D$24-SUM(Q192:U192)-SUMPRODUCT((L192:P192&lt;$V$9:$Z$9)*L192:P192+(L192:P192&gt;=$V$9:$Z$9)*$V$9:$Z$9)),L192-MIN($V$9,L192)))</f>
        <v>0</v>
      </c>
      <c r="W192" s="33">
        <f>IF($B192="","",MIN($W$9,M192)+MIN(MAX(0,'Debt Payoff'!$D$24-SUM(Q192:V192)-SUMPRODUCT((M192:P192&lt;$W$9:$Z$9)*M192:P192+(M192:P192&gt;=$W$9:$Z$9)*$W$9:$Z$9)),M192-MIN($W$9,M192)))</f>
        <v>0</v>
      </c>
      <c r="X192" s="33">
        <f>IF($B192="","",MIN($X$9,N192)+MIN(MAX(0,'Debt Payoff'!$D$24-SUM(Q192:W192)-SUMPRODUCT((N192:P192&lt;$X$9:$Z$9)*N192:P192+(N192:P192&gt;=$X$9:$Z$9)*$X$9:$Z$9)),N192-MIN($X$9,N192)))</f>
        <v>0</v>
      </c>
      <c r="Y192" s="33">
        <f>IF($B192="","",MIN($Y$9,O192)+MIN(MAX(0,'Debt Payoff'!$D$24-SUM(Q192:X192)-SUMPRODUCT((O192:P192&lt;$Y$9:$Z$9)*O192:P192+(O192:P192&gt;=$Y$9:$Z$9)*$Y$9:$Z$9)),O192-MIN($Y$9,O192)))</f>
        <v>0</v>
      </c>
      <c r="Z192" s="33">
        <f>IF($B192="","",MIN($Z$9,P192)+MIN(MAX(0,'Debt Payoff'!$D$24-SUM(Q192:Y192)-SUMPRODUCT((P192:P192&lt;$Z$9:$Z$9)*P192:P192+(P192:P192&gt;=$Z$9:$Z$9)*$Z$9:$Z$9)),P192-MIN($Z$9,P192)))</f>
        <v>0</v>
      </c>
      <c r="AA192" s="33">
        <f>IF($B192="","",ROUND(G192-Q192,2))</f>
        <v>0</v>
      </c>
      <c r="AB192" s="33">
        <f>IF($B192="","",ROUND(H192-R192,2))</f>
        <v>0</v>
      </c>
      <c r="AC192" s="33">
        <f>IF($B192="","",ROUND(I192-S192,2))</f>
        <v>0</v>
      </c>
      <c r="AD192" s="33">
        <f>IF($B192="","",ROUND(J192-T192,2))</f>
        <v>0</v>
      </c>
      <c r="AE192" s="33">
        <f>IF($B192="","",ROUND(K192-U192,2))</f>
        <v>0</v>
      </c>
      <c r="AF192" s="33">
        <f>IF($B192="","",ROUND(L192-V192,2))</f>
        <v>0</v>
      </c>
      <c r="AG192" s="33">
        <f>IF($B192="","",ROUND(M192-W192,2))</f>
        <v>0</v>
      </c>
      <c r="AH192" s="33">
        <f>IF($B192="","",ROUND(N192-X192,2))</f>
        <v>0</v>
      </c>
      <c r="AI192" s="33">
        <f>IF($B192="","",ROUND(O192-Y192,2))</f>
        <v>0</v>
      </c>
      <c r="AJ192" s="33">
        <f>IF($B192="","",ROUND(P192-Z192,2))</f>
        <v>0</v>
      </c>
    </row>
    <row r="193" spans="2:36">
      <c r="B193" s="15">
        <f>IF(B192="","",IF(F192&gt;0.005,B192+1,""))</f>
        <v>0</v>
      </c>
      <c r="C193" s="46">
        <f>IF($B193="","",EDATE('Debt Payoff'!$D$23,$B193-1))</f>
        <v>0</v>
      </c>
      <c r="D193" s="47">
        <f>IF($B193="","",SUM(Q193:Z193))</f>
        <v>0</v>
      </c>
      <c r="E193" s="48">
        <f>IF($B193="","",SUM(G193:P193)-F192)</f>
        <v>0</v>
      </c>
      <c r="F193" s="47">
        <f>IF($B193="","",SUM(AA193:AJ193))</f>
        <v>0</v>
      </c>
      <c r="G193" s="48">
        <f>IF($B193="","",ROUND(N(AA192)*(1+$Q$8/12),2))</f>
        <v>0</v>
      </c>
      <c r="H193" s="48">
        <f>IF($B193="","",ROUND(N(AB192)*(1+$R$8/12),2))</f>
        <v>0</v>
      </c>
      <c r="I193" s="48">
        <f>IF($B193="","",ROUND(N(AC192)*(1+$S$8/12),2))</f>
        <v>0</v>
      </c>
      <c r="J193" s="48">
        <f>IF($B193="","",ROUND(N(AD192)*(1+$T$8/12),2))</f>
        <v>0</v>
      </c>
      <c r="K193" s="48">
        <f>IF($B193="","",ROUND(N(AE192)*(1+$U$8/12),2))</f>
        <v>0</v>
      </c>
      <c r="L193" s="48">
        <f>IF($B193="","",ROUND(N(AF192)*(1+$V$8/12),2))</f>
        <v>0</v>
      </c>
      <c r="M193" s="48">
        <f>IF($B193="","",ROUND(N(AG192)*(1+$W$8/12),2))</f>
        <v>0</v>
      </c>
      <c r="N193" s="48">
        <f>IF($B193="","",ROUND(N(AH192)*(1+$X$8/12),2))</f>
        <v>0</v>
      </c>
      <c r="O193" s="48">
        <f>IF($B193="","",ROUND(N(AI192)*(1+$Y$8/12),2))</f>
        <v>0</v>
      </c>
      <c r="P193" s="48">
        <f>IF($B193="","",ROUND(N(AJ192)*(1+$Z$8/12),2))</f>
        <v>0</v>
      </c>
      <c r="Q193" s="33">
        <f>IF($B193="","",MIN($Q$9,G193)+MIN(MAX(0,'Debt Payoff'!$D$24-0-SUMPRODUCT((G193:P193&lt;$Q$9:$Z$9)*G193:P193+(G193:P193&gt;=$Q$9:$Z$9)*$Q$9:$Z$9)),G193-MIN($Q$9,G193)))</f>
        <v>0</v>
      </c>
      <c r="R193" s="33">
        <f>IF($B193="","",MIN($R$9,H193)+MIN(MAX(0,'Debt Payoff'!$D$24-SUM(Q193:Q193)-SUMPRODUCT((H193:P193&lt;$R$9:$Z$9)*H193:P193+(H193:P193&gt;=$R$9:$Z$9)*$R$9:$Z$9)),H193-MIN($R$9,H193)))</f>
        <v>0</v>
      </c>
      <c r="S193" s="33">
        <f>IF($B193="","",MIN($S$9,I193)+MIN(MAX(0,'Debt Payoff'!$D$24-SUM(Q193:R193)-SUMPRODUCT((I193:P193&lt;$S$9:$Z$9)*I193:P193+(I193:P193&gt;=$S$9:$Z$9)*$S$9:$Z$9)),I193-MIN($S$9,I193)))</f>
        <v>0</v>
      </c>
      <c r="T193" s="33">
        <f>IF($B193="","",MIN($T$9,J193)+MIN(MAX(0,'Debt Payoff'!$D$24-SUM(Q193:S193)-SUMPRODUCT((J193:P193&lt;$T$9:$Z$9)*J193:P193+(J193:P193&gt;=$T$9:$Z$9)*$T$9:$Z$9)),J193-MIN($T$9,J193)))</f>
        <v>0</v>
      </c>
      <c r="U193" s="33">
        <f>IF($B193="","",MIN($U$9,K193)+MIN(MAX(0,'Debt Payoff'!$D$24-SUM(Q193:T193)-SUMPRODUCT((K193:P193&lt;$U$9:$Z$9)*K193:P193+(K193:P193&gt;=$U$9:$Z$9)*$U$9:$Z$9)),K193-MIN($U$9,K193)))</f>
        <v>0</v>
      </c>
      <c r="V193" s="33">
        <f>IF($B193="","",MIN($V$9,L193)+MIN(MAX(0,'Debt Payoff'!$D$24-SUM(Q193:U193)-SUMPRODUCT((L193:P193&lt;$V$9:$Z$9)*L193:P193+(L193:P193&gt;=$V$9:$Z$9)*$V$9:$Z$9)),L193-MIN($V$9,L193)))</f>
        <v>0</v>
      </c>
      <c r="W193" s="33">
        <f>IF($B193="","",MIN($W$9,M193)+MIN(MAX(0,'Debt Payoff'!$D$24-SUM(Q193:V193)-SUMPRODUCT((M193:P193&lt;$W$9:$Z$9)*M193:P193+(M193:P193&gt;=$W$9:$Z$9)*$W$9:$Z$9)),M193-MIN($W$9,M193)))</f>
        <v>0</v>
      </c>
      <c r="X193" s="33">
        <f>IF($B193="","",MIN($X$9,N193)+MIN(MAX(0,'Debt Payoff'!$D$24-SUM(Q193:W193)-SUMPRODUCT((N193:P193&lt;$X$9:$Z$9)*N193:P193+(N193:P193&gt;=$X$9:$Z$9)*$X$9:$Z$9)),N193-MIN($X$9,N193)))</f>
        <v>0</v>
      </c>
      <c r="Y193" s="33">
        <f>IF($B193="","",MIN($Y$9,O193)+MIN(MAX(0,'Debt Payoff'!$D$24-SUM(Q193:X193)-SUMPRODUCT((O193:P193&lt;$Y$9:$Z$9)*O193:P193+(O193:P193&gt;=$Y$9:$Z$9)*$Y$9:$Z$9)),O193-MIN($Y$9,O193)))</f>
        <v>0</v>
      </c>
      <c r="Z193" s="33">
        <f>IF($B193="","",MIN($Z$9,P193)+MIN(MAX(0,'Debt Payoff'!$D$24-SUM(Q193:Y193)-SUMPRODUCT((P193:P193&lt;$Z$9:$Z$9)*P193:P193+(P193:P193&gt;=$Z$9:$Z$9)*$Z$9:$Z$9)),P193-MIN($Z$9,P193)))</f>
        <v>0</v>
      </c>
      <c r="AA193" s="33">
        <f>IF($B193="","",ROUND(G193-Q193,2))</f>
        <v>0</v>
      </c>
      <c r="AB193" s="33">
        <f>IF($B193="","",ROUND(H193-R193,2))</f>
        <v>0</v>
      </c>
      <c r="AC193" s="33">
        <f>IF($B193="","",ROUND(I193-S193,2))</f>
        <v>0</v>
      </c>
      <c r="AD193" s="33">
        <f>IF($B193="","",ROUND(J193-T193,2))</f>
        <v>0</v>
      </c>
      <c r="AE193" s="33">
        <f>IF($B193="","",ROUND(K193-U193,2))</f>
        <v>0</v>
      </c>
      <c r="AF193" s="33">
        <f>IF($B193="","",ROUND(L193-V193,2))</f>
        <v>0</v>
      </c>
      <c r="AG193" s="33">
        <f>IF($B193="","",ROUND(M193-W193,2))</f>
        <v>0</v>
      </c>
      <c r="AH193" s="33">
        <f>IF($B193="","",ROUND(N193-X193,2))</f>
        <v>0</v>
      </c>
      <c r="AI193" s="33">
        <f>IF($B193="","",ROUND(O193-Y193,2))</f>
        <v>0</v>
      </c>
      <c r="AJ193" s="33">
        <f>IF($B193="","",ROUND(P193-Z193,2))</f>
        <v>0</v>
      </c>
    </row>
    <row r="194" spans="2:36">
      <c r="B194" s="15">
        <f>IF(B193="","",IF(F193&gt;0.005,B193+1,""))</f>
        <v>0</v>
      </c>
      <c r="C194" s="46">
        <f>IF($B194="","",EDATE('Debt Payoff'!$D$23,$B194-1))</f>
        <v>0</v>
      </c>
      <c r="D194" s="47">
        <f>IF($B194="","",SUM(Q194:Z194))</f>
        <v>0</v>
      </c>
      <c r="E194" s="48">
        <f>IF($B194="","",SUM(G194:P194)-F193)</f>
        <v>0</v>
      </c>
      <c r="F194" s="47">
        <f>IF($B194="","",SUM(AA194:AJ194))</f>
        <v>0</v>
      </c>
      <c r="G194" s="48">
        <f>IF($B194="","",ROUND(N(AA193)*(1+$Q$8/12),2))</f>
        <v>0</v>
      </c>
      <c r="H194" s="48">
        <f>IF($B194="","",ROUND(N(AB193)*(1+$R$8/12),2))</f>
        <v>0</v>
      </c>
      <c r="I194" s="48">
        <f>IF($B194="","",ROUND(N(AC193)*(1+$S$8/12),2))</f>
        <v>0</v>
      </c>
      <c r="J194" s="48">
        <f>IF($B194="","",ROUND(N(AD193)*(1+$T$8/12),2))</f>
        <v>0</v>
      </c>
      <c r="K194" s="48">
        <f>IF($B194="","",ROUND(N(AE193)*(1+$U$8/12),2))</f>
        <v>0</v>
      </c>
      <c r="L194" s="48">
        <f>IF($B194="","",ROUND(N(AF193)*(1+$V$8/12),2))</f>
        <v>0</v>
      </c>
      <c r="M194" s="48">
        <f>IF($B194="","",ROUND(N(AG193)*(1+$W$8/12),2))</f>
        <v>0</v>
      </c>
      <c r="N194" s="48">
        <f>IF($B194="","",ROUND(N(AH193)*(1+$X$8/12),2))</f>
        <v>0</v>
      </c>
      <c r="O194" s="48">
        <f>IF($B194="","",ROUND(N(AI193)*(1+$Y$8/12),2))</f>
        <v>0</v>
      </c>
      <c r="P194" s="48">
        <f>IF($B194="","",ROUND(N(AJ193)*(1+$Z$8/12),2))</f>
        <v>0</v>
      </c>
      <c r="Q194" s="33">
        <f>IF($B194="","",MIN($Q$9,G194)+MIN(MAX(0,'Debt Payoff'!$D$24-0-SUMPRODUCT((G194:P194&lt;$Q$9:$Z$9)*G194:P194+(G194:P194&gt;=$Q$9:$Z$9)*$Q$9:$Z$9)),G194-MIN($Q$9,G194)))</f>
        <v>0</v>
      </c>
      <c r="R194" s="33">
        <f>IF($B194="","",MIN($R$9,H194)+MIN(MAX(0,'Debt Payoff'!$D$24-SUM(Q194:Q194)-SUMPRODUCT((H194:P194&lt;$R$9:$Z$9)*H194:P194+(H194:P194&gt;=$R$9:$Z$9)*$R$9:$Z$9)),H194-MIN($R$9,H194)))</f>
        <v>0</v>
      </c>
      <c r="S194" s="33">
        <f>IF($B194="","",MIN($S$9,I194)+MIN(MAX(0,'Debt Payoff'!$D$24-SUM(Q194:R194)-SUMPRODUCT((I194:P194&lt;$S$9:$Z$9)*I194:P194+(I194:P194&gt;=$S$9:$Z$9)*$S$9:$Z$9)),I194-MIN($S$9,I194)))</f>
        <v>0</v>
      </c>
      <c r="T194" s="33">
        <f>IF($B194="","",MIN($T$9,J194)+MIN(MAX(0,'Debt Payoff'!$D$24-SUM(Q194:S194)-SUMPRODUCT((J194:P194&lt;$T$9:$Z$9)*J194:P194+(J194:P194&gt;=$T$9:$Z$9)*$T$9:$Z$9)),J194-MIN($T$9,J194)))</f>
        <v>0</v>
      </c>
      <c r="U194" s="33">
        <f>IF($B194="","",MIN($U$9,K194)+MIN(MAX(0,'Debt Payoff'!$D$24-SUM(Q194:T194)-SUMPRODUCT((K194:P194&lt;$U$9:$Z$9)*K194:P194+(K194:P194&gt;=$U$9:$Z$9)*$U$9:$Z$9)),K194-MIN($U$9,K194)))</f>
        <v>0</v>
      </c>
      <c r="V194" s="33">
        <f>IF($B194="","",MIN($V$9,L194)+MIN(MAX(0,'Debt Payoff'!$D$24-SUM(Q194:U194)-SUMPRODUCT((L194:P194&lt;$V$9:$Z$9)*L194:P194+(L194:P194&gt;=$V$9:$Z$9)*$V$9:$Z$9)),L194-MIN($V$9,L194)))</f>
        <v>0</v>
      </c>
      <c r="W194" s="33">
        <f>IF($B194="","",MIN($W$9,M194)+MIN(MAX(0,'Debt Payoff'!$D$24-SUM(Q194:V194)-SUMPRODUCT((M194:P194&lt;$W$9:$Z$9)*M194:P194+(M194:P194&gt;=$W$9:$Z$9)*$W$9:$Z$9)),M194-MIN($W$9,M194)))</f>
        <v>0</v>
      </c>
      <c r="X194" s="33">
        <f>IF($B194="","",MIN($X$9,N194)+MIN(MAX(0,'Debt Payoff'!$D$24-SUM(Q194:W194)-SUMPRODUCT((N194:P194&lt;$X$9:$Z$9)*N194:P194+(N194:P194&gt;=$X$9:$Z$9)*$X$9:$Z$9)),N194-MIN($X$9,N194)))</f>
        <v>0</v>
      </c>
      <c r="Y194" s="33">
        <f>IF($B194="","",MIN($Y$9,O194)+MIN(MAX(0,'Debt Payoff'!$D$24-SUM(Q194:X194)-SUMPRODUCT((O194:P194&lt;$Y$9:$Z$9)*O194:P194+(O194:P194&gt;=$Y$9:$Z$9)*$Y$9:$Z$9)),O194-MIN($Y$9,O194)))</f>
        <v>0</v>
      </c>
      <c r="Z194" s="33">
        <f>IF($B194="","",MIN($Z$9,P194)+MIN(MAX(0,'Debt Payoff'!$D$24-SUM(Q194:Y194)-SUMPRODUCT((P194:P194&lt;$Z$9:$Z$9)*P194:P194+(P194:P194&gt;=$Z$9:$Z$9)*$Z$9:$Z$9)),P194-MIN($Z$9,P194)))</f>
        <v>0</v>
      </c>
      <c r="AA194" s="33">
        <f>IF($B194="","",ROUND(G194-Q194,2))</f>
        <v>0</v>
      </c>
      <c r="AB194" s="33">
        <f>IF($B194="","",ROUND(H194-R194,2))</f>
        <v>0</v>
      </c>
      <c r="AC194" s="33">
        <f>IF($B194="","",ROUND(I194-S194,2))</f>
        <v>0</v>
      </c>
      <c r="AD194" s="33">
        <f>IF($B194="","",ROUND(J194-T194,2))</f>
        <v>0</v>
      </c>
      <c r="AE194" s="33">
        <f>IF($B194="","",ROUND(K194-U194,2))</f>
        <v>0</v>
      </c>
      <c r="AF194" s="33">
        <f>IF($B194="","",ROUND(L194-V194,2))</f>
        <v>0</v>
      </c>
      <c r="AG194" s="33">
        <f>IF($B194="","",ROUND(M194-W194,2))</f>
        <v>0</v>
      </c>
      <c r="AH194" s="33">
        <f>IF($B194="","",ROUND(N194-X194,2))</f>
        <v>0</v>
      </c>
      <c r="AI194" s="33">
        <f>IF($B194="","",ROUND(O194-Y194,2))</f>
        <v>0</v>
      </c>
      <c r="AJ194" s="33">
        <f>IF($B194="","",ROUND(P194-Z194,2))</f>
        <v>0</v>
      </c>
    </row>
    <row r="195" spans="2:36">
      <c r="B195" s="15">
        <f>IF(B194="","",IF(F194&gt;0.005,B194+1,""))</f>
        <v>0</v>
      </c>
      <c r="C195" s="46">
        <f>IF($B195="","",EDATE('Debt Payoff'!$D$23,$B195-1))</f>
        <v>0</v>
      </c>
      <c r="D195" s="47">
        <f>IF($B195="","",SUM(Q195:Z195))</f>
        <v>0</v>
      </c>
      <c r="E195" s="48">
        <f>IF($B195="","",SUM(G195:P195)-F194)</f>
        <v>0</v>
      </c>
      <c r="F195" s="47">
        <f>IF($B195="","",SUM(AA195:AJ195))</f>
        <v>0</v>
      </c>
      <c r="G195" s="48">
        <f>IF($B195="","",ROUND(N(AA194)*(1+$Q$8/12),2))</f>
        <v>0</v>
      </c>
      <c r="H195" s="48">
        <f>IF($B195="","",ROUND(N(AB194)*(1+$R$8/12),2))</f>
        <v>0</v>
      </c>
      <c r="I195" s="48">
        <f>IF($B195="","",ROUND(N(AC194)*(1+$S$8/12),2))</f>
        <v>0</v>
      </c>
      <c r="J195" s="48">
        <f>IF($B195="","",ROUND(N(AD194)*(1+$T$8/12),2))</f>
        <v>0</v>
      </c>
      <c r="K195" s="48">
        <f>IF($B195="","",ROUND(N(AE194)*(1+$U$8/12),2))</f>
        <v>0</v>
      </c>
      <c r="L195" s="48">
        <f>IF($B195="","",ROUND(N(AF194)*(1+$V$8/12),2))</f>
        <v>0</v>
      </c>
      <c r="M195" s="48">
        <f>IF($B195="","",ROUND(N(AG194)*(1+$W$8/12),2))</f>
        <v>0</v>
      </c>
      <c r="N195" s="48">
        <f>IF($B195="","",ROUND(N(AH194)*(1+$X$8/12),2))</f>
        <v>0</v>
      </c>
      <c r="O195" s="48">
        <f>IF($B195="","",ROUND(N(AI194)*(1+$Y$8/12),2))</f>
        <v>0</v>
      </c>
      <c r="P195" s="48">
        <f>IF($B195="","",ROUND(N(AJ194)*(1+$Z$8/12),2))</f>
        <v>0</v>
      </c>
      <c r="Q195" s="33">
        <f>IF($B195="","",MIN($Q$9,G195)+MIN(MAX(0,'Debt Payoff'!$D$24-0-SUMPRODUCT((G195:P195&lt;$Q$9:$Z$9)*G195:P195+(G195:P195&gt;=$Q$9:$Z$9)*$Q$9:$Z$9)),G195-MIN($Q$9,G195)))</f>
        <v>0</v>
      </c>
      <c r="R195" s="33">
        <f>IF($B195="","",MIN($R$9,H195)+MIN(MAX(0,'Debt Payoff'!$D$24-SUM(Q195:Q195)-SUMPRODUCT((H195:P195&lt;$R$9:$Z$9)*H195:P195+(H195:P195&gt;=$R$9:$Z$9)*$R$9:$Z$9)),H195-MIN($R$9,H195)))</f>
        <v>0</v>
      </c>
      <c r="S195" s="33">
        <f>IF($B195="","",MIN($S$9,I195)+MIN(MAX(0,'Debt Payoff'!$D$24-SUM(Q195:R195)-SUMPRODUCT((I195:P195&lt;$S$9:$Z$9)*I195:P195+(I195:P195&gt;=$S$9:$Z$9)*$S$9:$Z$9)),I195-MIN($S$9,I195)))</f>
        <v>0</v>
      </c>
      <c r="T195" s="33">
        <f>IF($B195="","",MIN($T$9,J195)+MIN(MAX(0,'Debt Payoff'!$D$24-SUM(Q195:S195)-SUMPRODUCT((J195:P195&lt;$T$9:$Z$9)*J195:P195+(J195:P195&gt;=$T$9:$Z$9)*$T$9:$Z$9)),J195-MIN($T$9,J195)))</f>
        <v>0</v>
      </c>
      <c r="U195" s="33">
        <f>IF($B195="","",MIN($U$9,K195)+MIN(MAX(0,'Debt Payoff'!$D$24-SUM(Q195:T195)-SUMPRODUCT((K195:P195&lt;$U$9:$Z$9)*K195:P195+(K195:P195&gt;=$U$9:$Z$9)*$U$9:$Z$9)),K195-MIN($U$9,K195)))</f>
        <v>0</v>
      </c>
      <c r="V195" s="33">
        <f>IF($B195="","",MIN($V$9,L195)+MIN(MAX(0,'Debt Payoff'!$D$24-SUM(Q195:U195)-SUMPRODUCT((L195:P195&lt;$V$9:$Z$9)*L195:P195+(L195:P195&gt;=$V$9:$Z$9)*$V$9:$Z$9)),L195-MIN($V$9,L195)))</f>
        <v>0</v>
      </c>
      <c r="W195" s="33">
        <f>IF($B195="","",MIN($W$9,M195)+MIN(MAX(0,'Debt Payoff'!$D$24-SUM(Q195:V195)-SUMPRODUCT((M195:P195&lt;$W$9:$Z$9)*M195:P195+(M195:P195&gt;=$W$9:$Z$9)*$W$9:$Z$9)),M195-MIN($W$9,M195)))</f>
        <v>0</v>
      </c>
      <c r="X195" s="33">
        <f>IF($B195="","",MIN($X$9,N195)+MIN(MAX(0,'Debt Payoff'!$D$24-SUM(Q195:W195)-SUMPRODUCT((N195:P195&lt;$X$9:$Z$9)*N195:P195+(N195:P195&gt;=$X$9:$Z$9)*$X$9:$Z$9)),N195-MIN($X$9,N195)))</f>
        <v>0</v>
      </c>
      <c r="Y195" s="33">
        <f>IF($B195="","",MIN($Y$9,O195)+MIN(MAX(0,'Debt Payoff'!$D$24-SUM(Q195:X195)-SUMPRODUCT((O195:P195&lt;$Y$9:$Z$9)*O195:P195+(O195:P195&gt;=$Y$9:$Z$9)*$Y$9:$Z$9)),O195-MIN($Y$9,O195)))</f>
        <v>0</v>
      </c>
      <c r="Z195" s="33">
        <f>IF($B195="","",MIN($Z$9,P195)+MIN(MAX(0,'Debt Payoff'!$D$24-SUM(Q195:Y195)-SUMPRODUCT((P195:P195&lt;$Z$9:$Z$9)*P195:P195+(P195:P195&gt;=$Z$9:$Z$9)*$Z$9:$Z$9)),P195-MIN($Z$9,P195)))</f>
        <v>0</v>
      </c>
      <c r="AA195" s="33">
        <f>IF($B195="","",ROUND(G195-Q195,2))</f>
        <v>0</v>
      </c>
      <c r="AB195" s="33">
        <f>IF($B195="","",ROUND(H195-R195,2))</f>
        <v>0</v>
      </c>
      <c r="AC195" s="33">
        <f>IF($B195="","",ROUND(I195-S195,2))</f>
        <v>0</v>
      </c>
      <c r="AD195" s="33">
        <f>IF($B195="","",ROUND(J195-T195,2))</f>
        <v>0</v>
      </c>
      <c r="AE195" s="33">
        <f>IF($B195="","",ROUND(K195-U195,2))</f>
        <v>0</v>
      </c>
      <c r="AF195" s="33">
        <f>IF($B195="","",ROUND(L195-V195,2))</f>
        <v>0</v>
      </c>
      <c r="AG195" s="33">
        <f>IF($B195="","",ROUND(M195-W195,2))</f>
        <v>0</v>
      </c>
      <c r="AH195" s="33">
        <f>IF($B195="","",ROUND(N195-X195,2))</f>
        <v>0</v>
      </c>
      <c r="AI195" s="33">
        <f>IF($B195="","",ROUND(O195-Y195,2))</f>
        <v>0</v>
      </c>
      <c r="AJ195" s="33">
        <f>IF($B195="","",ROUND(P195-Z195,2))</f>
        <v>0</v>
      </c>
    </row>
    <row r="196" spans="2:36">
      <c r="B196" s="15">
        <f>IF(B195="","",IF(F195&gt;0.005,B195+1,""))</f>
        <v>0</v>
      </c>
      <c r="C196" s="46">
        <f>IF($B196="","",EDATE('Debt Payoff'!$D$23,$B196-1))</f>
        <v>0</v>
      </c>
      <c r="D196" s="47">
        <f>IF($B196="","",SUM(Q196:Z196))</f>
        <v>0</v>
      </c>
      <c r="E196" s="48">
        <f>IF($B196="","",SUM(G196:P196)-F195)</f>
        <v>0</v>
      </c>
      <c r="F196" s="47">
        <f>IF($B196="","",SUM(AA196:AJ196))</f>
        <v>0</v>
      </c>
      <c r="G196" s="48">
        <f>IF($B196="","",ROUND(N(AA195)*(1+$Q$8/12),2))</f>
        <v>0</v>
      </c>
      <c r="H196" s="48">
        <f>IF($B196="","",ROUND(N(AB195)*(1+$R$8/12),2))</f>
        <v>0</v>
      </c>
      <c r="I196" s="48">
        <f>IF($B196="","",ROUND(N(AC195)*(1+$S$8/12),2))</f>
        <v>0</v>
      </c>
      <c r="J196" s="48">
        <f>IF($B196="","",ROUND(N(AD195)*(1+$T$8/12),2))</f>
        <v>0</v>
      </c>
      <c r="K196" s="48">
        <f>IF($B196="","",ROUND(N(AE195)*(1+$U$8/12),2))</f>
        <v>0</v>
      </c>
      <c r="L196" s="48">
        <f>IF($B196="","",ROUND(N(AF195)*(1+$V$8/12),2))</f>
        <v>0</v>
      </c>
      <c r="M196" s="48">
        <f>IF($B196="","",ROUND(N(AG195)*(1+$W$8/12),2))</f>
        <v>0</v>
      </c>
      <c r="N196" s="48">
        <f>IF($B196="","",ROUND(N(AH195)*(1+$X$8/12),2))</f>
        <v>0</v>
      </c>
      <c r="O196" s="48">
        <f>IF($B196="","",ROUND(N(AI195)*(1+$Y$8/12),2))</f>
        <v>0</v>
      </c>
      <c r="P196" s="48">
        <f>IF($B196="","",ROUND(N(AJ195)*(1+$Z$8/12),2))</f>
        <v>0</v>
      </c>
      <c r="Q196" s="33">
        <f>IF($B196="","",MIN($Q$9,G196)+MIN(MAX(0,'Debt Payoff'!$D$24-0-SUMPRODUCT((G196:P196&lt;$Q$9:$Z$9)*G196:P196+(G196:P196&gt;=$Q$9:$Z$9)*$Q$9:$Z$9)),G196-MIN($Q$9,G196)))</f>
        <v>0</v>
      </c>
      <c r="R196" s="33">
        <f>IF($B196="","",MIN($R$9,H196)+MIN(MAX(0,'Debt Payoff'!$D$24-SUM(Q196:Q196)-SUMPRODUCT((H196:P196&lt;$R$9:$Z$9)*H196:P196+(H196:P196&gt;=$R$9:$Z$9)*$R$9:$Z$9)),H196-MIN($R$9,H196)))</f>
        <v>0</v>
      </c>
      <c r="S196" s="33">
        <f>IF($B196="","",MIN($S$9,I196)+MIN(MAX(0,'Debt Payoff'!$D$24-SUM(Q196:R196)-SUMPRODUCT((I196:P196&lt;$S$9:$Z$9)*I196:P196+(I196:P196&gt;=$S$9:$Z$9)*$S$9:$Z$9)),I196-MIN($S$9,I196)))</f>
        <v>0</v>
      </c>
      <c r="T196" s="33">
        <f>IF($B196="","",MIN($T$9,J196)+MIN(MAX(0,'Debt Payoff'!$D$24-SUM(Q196:S196)-SUMPRODUCT((J196:P196&lt;$T$9:$Z$9)*J196:P196+(J196:P196&gt;=$T$9:$Z$9)*$T$9:$Z$9)),J196-MIN($T$9,J196)))</f>
        <v>0</v>
      </c>
      <c r="U196" s="33">
        <f>IF($B196="","",MIN($U$9,K196)+MIN(MAX(0,'Debt Payoff'!$D$24-SUM(Q196:T196)-SUMPRODUCT((K196:P196&lt;$U$9:$Z$9)*K196:P196+(K196:P196&gt;=$U$9:$Z$9)*$U$9:$Z$9)),K196-MIN($U$9,K196)))</f>
        <v>0</v>
      </c>
      <c r="V196" s="33">
        <f>IF($B196="","",MIN($V$9,L196)+MIN(MAX(0,'Debt Payoff'!$D$24-SUM(Q196:U196)-SUMPRODUCT((L196:P196&lt;$V$9:$Z$9)*L196:P196+(L196:P196&gt;=$V$9:$Z$9)*$V$9:$Z$9)),L196-MIN($V$9,L196)))</f>
        <v>0</v>
      </c>
      <c r="W196" s="33">
        <f>IF($B196="","",MIN($W$9,M196)+MIN(MAX(0,'Debt Payoff'!$D$24-SUM(Q196:V196)-SUMPRODUCT((M196:P196&lt;$W$9:$Z$9)*M196:P196+(M196:P196&gt;=$W$9:$Z$9)*$W$9:$Z$9)),M196-MIN($W$9,M196)))</f>
        <v>0</v>
      </c>
      <c r="X196" s="33">
        <f>IF($B196="","",MIN($X$9,N196)+MIN(MAX(0,'Debt Payoff'!$D$24-SUM(Q196:W196)-SUMPRODUCT((N196:P196&lt;$X$9:$Z$9)*N196:P196+(N196:P196&gt;=$X$9:$Z$9)*$X$9:$Z$9)),N196-MIN($X$9,N196)))</f>
        <v>0</v>
      </c>
      <c r="Y196" s="33">
        <f>IF($B196="","",MIN($Y$9,O196)+MIN(MAX(0,'Debt Payoff'!$D$24-SUM(Q196:X196)-SUMPRODUCT((O196:P196&lt;$Y$9:$Z$9)*O196:P196+(O196:P196&gt;=$Y$9:$Z$9)*$Y$9:$Z$9)),O196-MIN($Y$9,O196)))</f>
        <v>0</v>
      </c>
      <c r="Z196" s="33">
        <f>IF($B196="","",MIN($Z$9,P196)+MIN(MAX(0,'Debt Payoff'!$D$24-SUM(Q196:Y196)-SUMPRODUCT((P196:P196&lt;$Z$9:$Z$9)*P196:P196+(P196:P196&gt;=$Z$9:$Z$9)*$Z$9:$Z$9)),P196-MIN($Z$9,P196)))</f>
        <v>0</v>
      </c>
      <c r="AA196" s="33">
        <f>IF($B196="","",ROUND(G196-Q196,2))</f>
        <v>0</v>
      </c>
      <c r="AB196" s="33">
        <f>IF($B196="","",ROUND(H196-R196,2))</f>
        <v>0</v>
      </c>
      <c r="AC196" s="33">
        <f>IF($B196="","",ROUND(I196-S196,2))</f>
        <v>0</v>
      </c>
      <c r="AD196" s="33">
        <f>IF($B196="","",ROUND(J196-T196,2))</f>
        <v>0</v>
      </c>
      <c r="AE196" s="33">
        <f>IF($B196="","",ROUND(K196-U196,2))</f>
        <v>0</v>
      </c>
      <c r="AF196" s="33">
        <f>IF($B196="","",ROUND(L196-V196,2))</f>
        <v>0</v>
      </c>
      <c r="AG196" s="33">
        <f>IF($B196="","",ROUND(M196-W196,2))</f>
        <v>0</v>
      </c>
      <c r="AH196" s="33">
        <f>IF($B196="","",ROUND(N196-X196,2))</f>
        <v>0</v>
      </c>
      <c r="AI196" s="33">
        <f>IF($B196="","",ROUND(O196-Y196,2))</f>
        <v>0</v>
      </c>
      <c r="AJ196" s="33">
        <f>IF($B196="","",ROUND(P196-Z196,2))</f>
        <v>0</v>
      </c>
    </row>
    <row r="197" spans="2:36">
      <c r="B197" s="15">
        <f>IF(B196="","",IF(F196&gt;0.005,B196+1,""))</f>
        <v>0</v>
      </c>
      <c r="C197" s="46">
        <f>IF($B197="","",EDATE('Debt Payoff'!$D$23,$B197-1))</f>
        <v>0</v>
      </c>
      <c r="D197" s="47">
        <f>IF($B197="","",SUM(Q197:Z197))</f>
        <v>0</v>
      </c>
      <c r="E197" s="48">
        <f>IF($B197="","",SUM(G197:P197)-F196)</f>
        <v>0</v>
      </c>
      <c r="F197" s="47">
        <f>IF($B197="","",SUM(AA197:AJ197))</f>
        <v>0</v>
      </c>
      <c r="G197" s="48">
        <f>IF($B197="","",ROUND(N(AA196)*(1+$Q$8/12),2))</f>
        <v>0</v>
      </c>
      <c r="H197" s="48">
        <f>IF($B197="","",ROUND(N(AB196)*(1+$R$8/12),2))</f>
        <v>0</v>
      </c>
      <c r="I197" s="48">
        <f>IF($B197="","",ROUND(N(AC196)*(1+$S$8/12),2))</f>
        <v>0</v>
      </c>
      <c r="J197" s="48">
        <f>IF($B197="","",ROUND(N(AD196)*(1+$T$8/12),2))</f>
        <v>0</v>
      </c>
      <c r="K197" s="48">
        <f>IF($B197="","",ROUND(N(AE196)*(1+$U$8/12),2))</f>
        <v>0</v>
      </c>
      <c r="L197" s="48">
        <f>IF($B197="","",ROUND(N(AF196)*(1+$V$8/12),2))</f>
        <v>0</v>
      </c>
      <c r="M197" s="48">
        <f>IF($B197="","",ROUND(N(AG196)*(1+$W$8/12),2))</f>
        <v>0</v>
      </c>
      <c r="N197" s="48">
        <f>IF($B197="","",ROUND(N(AH196)*(1+$X$8/12),2))</f>
        <v>0</v>
      </c>
      <c r="O197" s="48">
        <f>IF($B197="","",ROUND(N(AI196)*(1+$Y$8/12),2))</f>
        <v>0</v>
      </c>
      <c r="P197" s="48">
        <f>IF($B197="","",ROUND(N(AJ196)*(1+$Z$8/12),2))</f>
        <v>0</v>
      </c>
      <c r="Q197" s="33">
        <f>IF($B197="","",MIN($Q$9,G197)+MIN(MAX(0,'Debt Payoff'!$D$24-0-SUMPRODUCT((G197:P197&lt;$Q$9:$Z$9)*G197:P197+(G197:P197&gt;=$Q$9:$Z$9)*$Q$9:$Z$9)),G197-MIN($Q$9,G197)))</f>
        <v>0</v>
      </c>
      <c r="R197" s="33">
        <f>IF($B197="","",MIN($R$9,H197)+MIN(MAX(0,'Debt Payoff'!$D$24-SUM(Q197:Q197)-SUMPRODUCT((H197:P197&lt;$R$9:$Z$9)*H197:P197+(H197:P197&gt;=$R$9:$Z$9)*$R$9:$Z$9)),H197-MIN($R$9,H197)))</f>
        <v>0</v>
      </c>
      <c r="S197" s="33">
        <f>IF($B197="","",MIN($S$9,I197)+MIN(MAX(0,'Debt Payoff'!$D$24-SUM(Q197:R197)-SUMPRODUCT((I197:P197&lt;$S$9:$Z$9)*I197:P197+(I197:P197&gt;=$S$9:$Z$9)*$S$9:$Z$9)),I197-MIN($S$9,I197)))</f>
        <v>0</v>
      </c>
      <c r="T197" s="33">
        <f>IF($B197="","",MIN($T$9,J197)+MIN(MAX(0,'Debt Payoff'!$D$24-SUM(Q197:S197)-SUMPRODUCT((J197:P197&lt;$T$9:$Z$9)*J197:P197+(J197:P197&gt;=$T$9:$Z$9)*$T$9:$Z$9)),J197-MIN($T$9,J197)))</f>
        <v>0</v>
      </c>
      <c r="U197" s="33">
        <f>IF($B197="","",MIN($U$9,K197)+MIN(MAX(0,'Debt Payoff'!$D$24-SUM(Q197:T197)-SUMPRODUCT((K197:P197&lt;$U$9:$Z$9)*K197:P197+(K197:P197&gt;=$U$9:$Z$9)*$U$9:$Z$9)),K197-MIN($U$9,K197)))</f>
        <v>0</v>
      </c>
      <c r="V197" s="33">
        <f>IF($B197="","",MIN($V$9,L197)+MIN(MAX(0,'Debt Payoff'!$D$24-SUM(Q197:U197)-SUMPRODUCT((L197:P197&lt;$V$9:$Z$9)*L197:P197+(L197:P197&gt;=$V$9:$Z$9)*$V$9:$Z$9)),L197-MIN($V$9,L197)))</f>
        <v>0</v>
      </c>
      <c r="W197" s="33">
        <f>IF($B197="","",MIN($W$9,M197)+MIN(MAX(0,'Debt Payoff'!$D$24-SUM(Q197:V197)-SUMPRODUCT((M197:P197&lt;$W$9:$Z$9)*M197:P197+(M197:P197&gt;=$W$9:$Z$9)*$W$9:$Z$9)),M197-MIN($W$9,M197)))</f>
        <v>0</v>
      </c>
      <c r="X197" s="33">
        <f>IF($B197="","",MIN($X$9,N197)+MIN(MAX(0,'Debt Payoff'!$D$24-SUM(Q197:W197)-SUMPRODUCT((N197:P197&lt;$X$9:$Z$9)*N197:P197+(N197:P197&gt;=$X$9:$Z$9)*$X$9:$Z$9)),N197-MIN($X$9,N197)))</f>
        <v>0</v>
      </c>
      <c r="Y197" s="33">
        <f>IF($B197="","",MIN($Y$9,O197)+MIN(MAX(0,'Debt Payoff'!$D$24-SUM(Q197:X197)-SUMPRODUCT((O197:P197&lt;$Y$9:$Z$9)*O197:P197+(O197:P197&gt;=$Y$9:$Z$9)*$Y$9:$Z$9)),O197-MIN($Y$9,O197)))</f>
        <v>0</v>
      </c>
      <c r="Z197" s="33">
        <f>IF($B197="","",MIN($Z$9,P197)+MIN(MAX(0,'Debt Payoff'!$D$24-SUM(Q197:Y197)-SUMPRODUCT((P197:P197&lt;$Z$9:$Z$9)*P197:P197+(P197:P197&gt;=$Z$9:$Z$9)*$Z$9:$Z$9)),P197-MIN($Z$9,P197)))</f>
        <v>0</v>
      </c>
      <c r="AA197" s="33">
        <f>IF($B197="","",ROUND(G197-Q197,2))</f>
        <v>0</v>
      </c>
      <c r="AB197" s="33">
        <f>IF($B197="","",ROUND(H197-R197,2))</f>
        <v>0</v>
      </c>
      <c r="AC197" s="33">
        <f>IF($B197="","",ROUND(I197-S197,2))</f>
        <v>0</v>
      </c>
      <c r="AD197" s="33">
        <f>IF($B197="","",ROUND(J197-T197,2))</f>
        <v>0</v>
      </c>
      <c r="AE197" s="33">
        <f>IF($B197="","",ROUND(K197-U197,2))</f>
        <v>0</v>
      </c>
      <c r="AF197" s="33">
        <f>IF($B197="","",ROUND(L197-V197,2))</f>
        <v>0</v>
      </c>
      <c r="AG197" s="33">
        <f>IF($B197="","",ROUND(M197-W197,2))</f>
        <v>0</v>
      </c>
      <c r="AH197" s="33">
        <f>IF($B197="","",ROUND(N197-X197,2))</f>
        <v>0</v>
      </c>
      <c r="AI197" s="33">
        <f>IF($B197="","",ROUND(O197-Y197,2))</f>
        <v>0</v>
      </c>
      <c r="AJ197" s="33">
        <f>IF($B197="","",ROUND(P197-Z197,2))</f>
        <v>0</v>
      </c>
    </row>
    <row r="198" spans="2:36">
      <c r="B198" s="15">
        <f>IF(B197="","",IF(F197&gt;0.005,B197+1,""))</f>
        <v>0</v>
      </c>
      <c r="C198" s="46">
        <f>IF($B198="","",EDATE('Debt Payoff'!$D$23,$B198-1))</f>
        <v>0</v>
      </c>
      <c r="D198" s="47">
        <f>IF($B198="","",SUM(Q198:Z198))</f>
        <v>0</v>
      </c>
      <c r="E198" s="48">
        <f>IF($B198="","",SUM(G198:P198)-F197)</f>
        <v>0</v>
      </c>
      <c r="F198" s="47">
        <f>IF($B198="","",SUM(AA198:AJ198))</f>
        <v>0</v>
      </c>
      <c r="G198" s="48">
        <f>IF($B198="","",ROUND(N(AA197)*(1+$Q$8/12),2))</f>
        <v>0</v>
      </c>
      <c r="H198" s="48">
        <f>IF($B198="","",ROUND(N(AB197)*(1+$R$8/12),2))</f>
        <v>0</v>
      </c>
      <c r="I198" s="48">
        <f>IF($B198="","",ROUND(N(AC197)*(1+$S$8/12),2))</f>
        <v>0</v>
      </c>
      <c r="J198" s="48">
        <f>IF($B198="","",ROUND(N(AD197)*(1+$T$8/12),2))</f>
        <v>0</v>
      </c>
      <c r="K198" s="48">
        <f>IF($B198="","",ROUND(N(AE197)*(1+$U$8/12),2))</f>
        <v>0</v>
      </c>
      <c r="L198" s="48">
        <f>IF($B198="","",ROUND(N(AF197)*(1+$V$8/12),2))</f>
        <v>0</v>
      </c>
      <c r="M198" s="48">
        <f>IF($B198="","",ROUND(N(AG197)*(1+$W$8/12),2))</f>
        <v>0</v>
      </c>
      <c r="N198" s="48">
        <f>IF($B198="","",ROUND(N(AH197)*(1+$X$8/12),2))</f>
        <v>0</v>
      </c>
      <c r="O198" s="48">
        <f>IF($B198="","",ROUND(N(AI197)*(1+$Y$8/12),2))</f>
        <v>0</v>
      </c>
      <c r="P198" s="48">
        <f>IF($B198="","",ROUND(N(AJ197)*(1+$Z$8/12),2))</f>
        <v>0</v>
      </c>
      <c r="Q198" s="33">
        <f>IF($B198="","",MIN($Q$9,G198)+MIN(MAX(0,'Debt Payoff'!$D$24-0-SUMPRODUCT((G198:P198&lt;$Q$9:$Z$9)*G198:P198+(G198:P198&gt;=$Q$9:$Z$9)*$Q$9:$Z$9)),G198-MIN($Q$9,G198)))</f>
        <v>0</v>
      </c>
      <c r="R198" s="33">
        <f>IF($B198="","",MIN($R$9,H198)+MIN(MAX(0,'Debt Payoff'!$D$24-SUM(Q198:Q198)-SUMPRODUCT((H198:P198&lt;$R$9:$Z$9)*H198:P198+(H198:P198&gt;=$R$9:$Z$9)*$R$9:$Z$9)),H198-MIN($R$9,H198)))</f>
        <v>0</v>
      </c>
      <c r="S198" s="33">
        <f>IF($B198="","",MIN($S$9,I198)+MIN(MAX(0,'Debt Payoff'!$D$24-SUM(Q198:R198)-SUMPRODUCT((I198:P198&lt;$S$9:$Z$9)*I198:P198+(I198:P198&gt;=$S$9:$Z$9)*$S$9:$Z$9)),I198-MIN($S$9,I198)))</f>
        <v>0</v>
      </c>
      <c r="T198" s="33">
        <f>IF($B198="","",MIN($T$9,J198)+MIN(MAX(0,'Debt Payoff'!$D$24-SUM(Q198:S198)-SUMPRODUCT((J198:P198&lt;$T$9:$Z$9)*J198:P198+(J198:P198&gt;=$T$9:$Z$9)*$T$9:$Z$9)),J198-MIN($T$9,J198)))</f>
        <v>0</v>
      </c>
      <c r="U198" s="33">
        <f>IF($B198="","",MIN($U$9,K198)+MIN(MAX(0,'Debt Payoff'!$D$24-SUM(Q198:T198)-SUMPRODUCT((K198:P198&lt;$U$9:$Z$9)*K198:P198+(K198:P198&gt;=$U$9:$Z$9)*$U$9:$Z$9)),K198-MIN($U$9,K198)))</f>
        <v>0</v>
      </c>
      <c r="V198" s="33">
        <f>IF($B198="","",MIN($V$9,L198)+MIN(MAX(0,'Debt Payoff'!$D$24-SUM(Q198:U198)-SUMPRODUCT((L198:P198&lt;$V$9:$Z$9)*L198:P198+(L198:P198&gt;=$V$9:$Z$9)*$V$9:$Z$9)),L198-MIN($V$9,L198)))</f>
        <v>0</v>
      </c>
      <c r="W198" s="33">
        <f>IF($B198="","",MIN($W$9,M198)+MIN(MAX(0,'Debt Payoff'!$D$24-SUM(Q198:V198)-SUMPRODUCT((M198:P198&lt;$W$9:$Z$9)*M198:P198+(M198:P198&gt;=$W$9:$Z$9)*$W$9:$Z$9)),M198-MIN($W$9,M198)))</f>
        <v>0</v>
      </c>
      <c r="X198" s="33">
        <f>IF($B198="","",MIN($X$9,N198)+MIN(MAX(0,'Debt Payoff'!$D$24-SUM(Q198:W198)-SUMPRODUCT((N198:P198&lt;$X$9:$Z$9)*N198:P198+(N198:P198&gt;=$X$9:$Z$9)*$X$9:$Z$9)),N198-MIN($X$9,N198)))</f>
        <v>0</v>
      </c>
      <c r="Y198" s="33">
        <f>IF($B198="","",MIN($Y$9,O198)+MIN(MAX(0,'Debt Payoff'!$D$24-SUM(Q198:X198)-SUMPRODUCT((O198:P198&lt;$Y$9:$Z$9)*O198:P198+(O198:P198&gt;=$Y$9:$Z$9)*$Y$9:$Z$9)),O198-MIN($Y$9,O198)))</f>
        <v>0</v>
      </c>
      <c r="Z198" s="33">
        <f>IF($B198="","",MIN($Z$9,P198)+MIN(MAX(0,'Debt Payoff'!$D$24-SUM(Q198:Y198)-SUMPRODUCT((P198:P198&lt;$Z$9:$Z$9)*P198:P198+(P198:P198&gt;=$Z$9:$Z$9)*$Z$9:$Z$9)),P198-MIN($Z$9,P198)))</f>
        <v>0</v>
      </c>
      <c r="AA198" s="33">
        <f>IF($B198="","",ROUND(G198-Q198,2))</f>
        <v>0</v>
      </c>
      <c r="AB198" s="33">
        <f>IF($B198="","",ROUND(H198-R198,2))</f>
        <v>0</v>
      </c>
      <c r="AC198" s="33">
        <f>IF($B198="","",ROUND(I198-S198,2))</f>
        <v>0</v>
      </c>
      <c r="AD198" s="33">
        <f>IF($B198="","",ROUND(J198-T198,2))</f>
        <v>0</v>
      </c>
      <c r="AE198" s="33">
        <f>IF($B198="","",ROUND(K198-U198,2))</f>
        <v>0</v>
      </c>
      <c r="AF198" s="33">
        <f>IF($B198="","",ROUND(L198-V198,2))</f>
        <v>0</v>
      </c>
      <c r="AG198" s="33">
        <f>IF($B198="","",ROUND(M198-W198,2))</f>
        <v>0</v>
      </c>
      <c r="AH198" s="33">
        <f>IF($B198="","",ROUND(N198-X198,2))</f>
        <v>0</v>
      </c>
      <c r="AI198" s="33">
        <f>IF($B198="","",ROUND(O198-Y198,2))</f>
        <v>0</v>
      </c>
      <c r="AJ198" s="33">
        <f>IF($B198="","",ROUND(P198-Z198,2))</f>
        <v>0</v>
      </c>
    </row>
    <row r="199" spans="2:36">
      <c r="B199" s="15">
        <f>IF(B198="","",IF(F198&gt;0.005,B198+1,""))</f>
        <v>0</v>
      </c>
      <c r="C199" s="46">
        <f>IF($B199="","",EDATE('Debt Payoff'!$D$23,$B199-1))</f>
        <v>0</v>
      </c>
      <c r="D199" s="47">
        <f>IF($B199="","",SUM(Q199:Z199))</f>
        <v>0</v>
      </c>
      <c r="E199" s="48">
        <f>IF($B199="","",SUM(G199:P199)-F198)</f>
        <v>0</v>
      </c>
      <c r="F199" s="47">
        <f>IF($B199="","",SUM(AA199:AJ199))</f>
        <v>0</v>
      </c>
      <c r="G199" s="48">
        <f>IF($B199="","",ROUND(N(AA198)*(1+$Q$8/12),2))</f>
        <v>0</v>
      </c>
      <c r="H199" s="48">
        <f>IF($B199="","",ROUND(N(AB198)*(1+$R$8/12),2))</f>
        <v>0</v>
      </c>
      <c r="I199" s="48">
        <f>IF($B199="","",ROUND(N(AC198)*(1+$S$8/12),2))</f>
        <v>0</v>
      </c>
      <c r="J199" s="48">
        <f>IF($B199="","",ROUND(N(AD198)*(1+$T$8/12),2))</f>
        <v>0</v>
      </c>
      <c r="K199" s="48">
        <f>IF($B199="","",ROUND(N(AE198)*(1+$U$8/12),2))</f>
        <v>0</v>
      </c>
      <c r="L199" s="48">
        <f>IF($B199="","",ROUND(N(AF198)*(1+$V$8/12),2))</f>
        <v>0</v>
      </c>
      <c r="M199" s="48">
        <f>IF($B199="","",ROUND(N(AG198)*(1+$W$8/12),2))</f>
        <v>0</v>
      </c>
      <c r="N199" s="48">
        <f>IF($B199="","",ROUND(N(AH198)*(1+$X$8/12),2))</f>
        <v>0</v>
      </c>
      <c r="O199" s="48">
        <f>IF($B199="","",ROUND(N(AI198)*(1+$Y$8/12),2))</f>
        <v>0</v>
      </c>
      <c r="P199" s="48">
        <f>IF($B199="","",ROUND(N(AJ198)*(1+$Z$8/12),2))</f>
        <v>0</v>
      </c>
      <c r="Q199" s="33">
        <f>IF($B199="","",MIN($Q$9,G199)+MIN(MAX(0,'Debt Payoff'!$D$24-0-SUMPRODUCT((G199:P199&lt;$Q$9:$Z$9)*G199:P199+(G199:P199&gt;=$Q$9:$Z$9)*$Q$9:$Z$9)),G199-MIN($Q$9,G199)))</f>
        <v>0</v>
      </c>
      <c r="R199" s="33">
        <f>IF($B199="","",MIN($R$9,H199)+MIN(MAX(0,'Debt Payoff'!$D$24-SUM(Q199:Q199)-SUMPRODUCT((H199:P199&lt;$R$9:$Z$9)*H199:P199+(H199:P199&gt;=$R$9:$Z$9)*$R$9:$Z$9)),H199-MIN($R$9,H199)))</f>
        <v>0</v>
      </c>
      <c r="S199" s="33">
        <f>IF($B199="","",MIN($S$9,I199)+MIN(MAX(0,'Debt Payoff'!$D$24-SUM(Q199:R199)-SUMPRODUCT((I199:P199&lt;$S$9:$Z$9)*I199:P199+(I199:P199&gt;=$S$9:$Z$9)*$S$9:$Z$9)),I199-MIN($S$9,I199)))</f>
        <v>0</v>
      </c>
      <c r="T199" s="33">
        <f>IF($B199="","",MIN($T$9,J199)+MIN(MAX(0,'Debt Payoff'!$D$24-SUM(Q199:S199)-SUMPRODUCT((J199:P199&lt;$T$9:$Z$9)*J199:P199+(J199:P199&gt;=$T$9:$Z$9)*$T$9:$Z$9)),J199-MIN($T$9,J199)))</f>
        <v>0</v>
      </c>
      <c r="U199" s="33">
        <f>IF($B199="","",MIN($U$9,K199)+MIN(MAX(0,'Debt Payoff'!$D$24-SUM(Q199:T199)-SUMPRODUCT((K199:P199&lt;$U$9:$Z$9)*K199:P199+(K199:P199&gt;=$U$9:$Z$9)*$U$9:$Z$9)),K199-MIN($U$9,K199)))</f>
        <v>0</v>
      </c>
      <c r="V199" s="33">
        <f>IF($B199="","",MIN($V$9,L199)+MIN(MAX(0,'Debt Payoff'!$D$24-SUM(Q199:U199)-SUMPRODUCT((L199:P199&lt;$V$9:$Z$9)*L199:P199+(L199:P199&gt;=$V$9:$Z$9)*$V$9:$Z$9)),L199-MIN($V$9,L199)))</f>
        <v>0</v>
      </c>
      <c r="W199" s="33">
        <f>IF($B199="","",MIN($W$9,M199)+MIN(MAX(0,'Debt Payoff'!$D$24-SUM(Q199:V199)-SUMPRODUCT((M199:P199&lt;$W$9:$Z$9)*M199:P199+(M199:P199&gt;=$W$9:$Z$9)*$W$9:$Z$9)),M199-MIN($W$9,M199)))</f>
        <v>0</v>
      </c>
      <c r="X199" s="33">
        <f>IF($B199="","",MIN($X$9,N199)+MIN(MAX(0,'Debt Payoff'!$D$24-SUM(Q199:W199)-SUMPRODUCT((N199:P199&lt;$X$9:$Z$9)*N199:P199+(N199:P199&gt;=$X$9:$Z$9)*$X$9:$Z$9)),N199-MIN($X$9,N199)))</f>
        <v>0</v>
      </c>
      <c r="Y199" s="33">
        <f>IF($B199="","",MIN($Y$9,O199)+MIN(MAX(0,'Debt Payoff'!$D$24-SUM(Q199:X199)-SUMPRODUCT((O199:P199&lt;$Y$9:$Z$9)*O199:P199+(O199:P199&gt;=$Y$9:$Z$9)*$Y$9:$Z$9)),O199-MIN($Y$9,O199)))</f>
        <v>0</v>
      </c>
      <c r="Z199" s="33">
        <f>IF($B199="","",MIN($Z$9,P199)+MIN(MAX(0,'Debt Payoff'!$D$24-SUM(Q199:Y199)-SUMPRODUCT((P199:P199&lt;$Z$9:$Z$9)*P199:P199+(P199:P199&gt;=$Z$9:$Z$9)*$Z$9:$Z$9)),P199-MIN($Z$9,P199)))</f>
        <v>0</v>
      </c>
      <c r="AA199" s="33">
        <f>IF($B199="","",ROUND(G199-Q199,2))</f>
        <v>0</v>
      </c>
      <c r="AB199" s="33">
        <f>IF($B199="","",ROUND(H199-R199,2))</f>
        <v>0</v>
      </c>
      <c r="AC199" s="33">
        <f>IF($B199="","",ROUND(I199-S199,2))</f>
        <v>0</v>
      </c>
      <c r="AD199" s="33">
        <f>IF($B199="","",ROUND(J199-T199,2))</f>
        <v>0</v>
      </c>
      <c r="AE199" s="33">
        <f>IF($B199="","",ROUND(K199-U199,2))</f>
        <v>0</v>
      </c>
      <c r="AF199" s="33">
        <f>IF($B199="","",ROUND(L199-V199,2))</f>
        <v>0</v>
      </c>
      <c r="AG199" s="33">
        <f>IF($B199="","",ROUND(M199-W199,2))</f>
        <v>0</v>
      </c>
      <c r="AH199" s="33">
        <f>IF($B199="","",ROUND(N199-X199,2))</f>
        <v>0</v>
      </c>
      <c r="AI199" s="33">
        <f>IF($B199="","",ROUND(O199-Y199,2))</f>
        <v>0</v>
      </c>
      <c r="AJ199" s="33">
        <f>IF($B199="","",ROUND(P199-Z199,2))</f>
        <v>0</v>
      </c>
    </row>
    <row r="200" spans="2:36">
      <c r="B200" s="15">
        <f>IF(B199="","",IF(F199&gt;0.005,B199+1,""))</f>
        <v>0</v>
      </c>
      <c r="C200" s="46">
        <f>IF($B200="","",EDATE('Debt Payoff'!$D$23,$B200-1))</f>
        <v>0</v>
      </c>
      <c r="D200" s="47">
        <f>IF($B200="","",SUM(Q200:Z200))</f>
        <v>0</v>
      </c>
      <c r="E200" s="48">
        <f>IF($B200="","",SUM(G200:P200)-F199)</f>
        <v>0</v>
      </c>
      <c r="F200" s="47">
        <f>IF($B200="","",SUM(AA200:AJ200))</f>
        <v>0</v>
      </c>
      <c r="G200" s="48">
        <f>IF($B200="","",ROUND(N(AA199)*(1+$Q$8/12),2))</f>
        <v>0</v>
      </c>
      <c r="H200" s="48">
        <f>IF($B200="","",ROUND(N(AB199)*(1+$R$8/12),2))</f>
        <v>0</v>
      </c>
      <c r="I200" s="48">
        <f>IF($B200="","",ROUND(N(AC199)*(1+$S$8/12),2))</f>
        <v>0</v>
      </c>
      <c r="J200" s="48">
        <f>IF($B200="","",ROUND(N(AD199)*(1+$T$8/12),2))</f>
        <v>0</v>
      </c>
      <c r="K200" s="48">
        <f>IF($B200="","",ROUND(N(AE199)*(1+$U$8/12),2))</f>
        <v>0</v>
      </c>
      <c r="L200" s="48">
        <f>IF($B200="","",ROUND(N(AF199)*(1+$V$8/12),2))</f>
        <v>0</v>
      </c>
      <c r="M200" s="48">
        <f>IF($B200="","",ROUND(N(AG199)*(1+$W$8/12),2))</f>
        <v>0</v>
      </c>
      <c r="N200" s="48">
        <f>IF($B200="","",ROUND(N(AH199)*(1+$X$8/12),2))</f>
        <v>0</v>
      </c>
      <c r="O200" s="48">
        <f>IF($B200="","",ROUND(N(AI199)*(1+$Y$8/12),2))</f>
        <v>0</v>
      </c>
      <c r="P200" s="48">
        <f>IF($B200="","",ROUND(N(AJ199)*(1+$Z$8/12),2))</f>
        <v>0</v>
      </c>
      <c r="Q200" s="33">
        <f>IF($B200="","",MIN($Q$9,G200)+MIN(MAX(0,'Debt Payoff'!$D$24-0-SUMPRODUCT((G200:P200&lt;$Q$9:$Z$9)*G200:P200+(G200:P200&gt;=$Q$9:$Z$9)*$Q$9:$Z$9)),G200-MIN($Q$9,G200)))</f>
        <v>0</v>
      </c>
      <c r="R200" s="33">
        <f>IF($B200="","",MIN($R$9,H200)+MIN(MAX(0,'Debt Payoff'!$D$24-SUM(Q200:Q200)-SUMPRODUCT((H200:P200&lt;$R$9:$Z$9)*H200:P200+(H200:P200&gt;=$R$9:$Z$9)*$R$9:$Z$9)),H200-MIN($R$9,H200)))</f>
        <v>0</v>
      </c>
      <c r="S200" s="33">
        <f>IF($B200="","",MIN($S$9,I200)+MIN(MAX(0,'Debt Payoff'!$D$24-SUM(Q200:R200)-SUMPRODUCT((I200:P200&lt;$S$9:$Z$9)*I200:P200+(I200:P200&gt;=$S$9:$Z$9)*$S$9:$Z$9)),I200-MIN($S$9,I200)))</f>
        <v>0</v>
      </c>
      <c r="T200" s="33">
        <f>IF($B200="","",MIN($T$9,J200)+MIN(MAX(0,'Debt Payoff'!$D$24-SUM(Q200:S200)-SUMPRODUCT((J200:P200&lt;$T$9:$Z$9)*J200:P200+(J200:P200&gt;=$T$9:$Z$9)*$T$9:$Z$9)),J200-MIN($T$9,J200)))</f>
        <v>0</v>
      </c>
      <c r="U200" s="33">
        <f>IF($B200="","",MIN($U$9,K200)+MIN(MAX(0,'Debt Payoff'!$D$24-SUM(Q200:T200)-SUMPRODUCT((K200:P200&lt;$U$9:$Z$9)*K200:P200+(K200:P200&gt;=$U$9:$Z$9)*$U$9:$Z$9)),K200-MIN($U$9,K200)))</f>
        <v>0</v>
      </c>
      <c r="V200" s="33">
        <f>IF($B200="","",MIN($V$9,L200)+MIN(MAX(0,'Debt Payoff'!$D$24-SUM(Q200:U200)-SUMPRODUCT((L200:P200&lt;$V$9:$Z$9)*L200:P200+(L200:P200&gt;=$V$9:$Z$9)*$V$9:$Z$9)),L200-MIN($V$9,L200)))</f>
        <v>0</v>
      </c>
      <c r="W200" s="33">
        <f>IF($B200="","",MIN($W$9,M200)+MIN(MAX(0,'Debt Payoff'!$D$24-SUM(Q200:V200)-SUMPRODUCT((M200:P200&lt;$W$9:$Z$9)*M200:P200+(M200:P200&gt;=$W$9:$Z$9)*$W$9:$Z$9)),M200-MIN($W$9,M200)))</f>
        <v>0</v>
      </c>
      <c r="X200" s="33">
        <f>IF($B200="","",MIN($X$9,N200)+MIN(MAX(0,'Debt Payoff'!$D$24-SUM(Q200:W200)-SUMPRODUCT((N200:P200&lt;$X$9:$Z$9)*N200:P200+(N200:P200&gt;=$X$9:$Z$9)*$X$9:$Z$9)),N200-MIN($X$9,N200)))</f>
        <v>0</v>
      </c>
      <c r="Y200" s="33">
        <f>IF($B200="","",MIN($Y$9,O200)+MIN(MAX(0,'Debt Payoff'!$D$24-SUM(Q200:X200)-SUMPRODUCT((O200:P200&lt;$Y$9:$Z$9)*O200:P200+(O200:P200&gt;=$Y$9:$Z$9)*$Y$9:$Z$9)),O200-MIN($Y$9,O200)))</f>
        <v>0</v>
      </c>
      <c r="Z200" s="33">
        <f>IF($B200="","",MIN($Z$9,P200)+MIN(MAX(0,'Debt Payoff'!$D$24-SUM(Q200:Y200)-SUMPRODUCT((P200:P200&lt;$Z$9:$Z$9)*P200:P200+(P200:P200&gt;=$Z$9:$Z$9)*$Z$9:$Z$9)),P200-MIN($Z$9,P200)))</f>
        <v>0</v>
      </c>
      <c r="AA200" s="33">
        <f>IF($B200="","",ROUND(G200-Q200,2))</f>
        <v>0</v>
      </c>
      <c r="AB200" s="33">
        <f>IF($B200="","",ROUND(H200-R200,2))</f>
        <v>0</v>
      </c>
      <c r="AC200" s="33">
        <f>IF($B200="","",ROUND(I200-S200,2))</f>
        <v>0</v>
      </c>
      <c r="AD200" s="33">
        <f>IF($B200="","",ROUND(J200-T200,2))</f>
        <v>0</v>
      </c>
      <c r="AE200" s="33">
        <f>IF($B200="","",ROUND(K200-U200,2))</f>
        <v>0</v>
      </c>
      <c r="AF200" s="33">
        <f>IF($B200="","",ROUND(L200-V200,2))</f>
        <v>0</v>
      </c>
      <c r="AG200" s="33">
        <f>IF($B200="","",ROUND(M200-W200,2))</f>
        <v>0</v>
      </c>
      <c r="AH200" s="33">
        <f>IF($B200="","",ROUND(N200-X200,2))</f>
        <v>0</v>
      </c>
      <c r="AI200" s="33">
        <f>IF($B200="","",ROUND(O200-Y200,2))</f>
        <v>0</v>
      </c>
      <c r="AJ200" s="33">
        <f>IF($B200="","",ROUND(P200-Z200,2))</f>
        <v>0</v>
      </c>
    </row>
    <row r="201" spans="2:36">
      <c r="B201" s="15">
        <f>IF(B200="","",IF(F200&gt;0.005,B200+1,""))</f>
        <v>0</v>
      </c>
      <c r="C201" s="46">
        <f>IF($B201="","",EDATE('Debt Payoff'!$D$23,$B201-1))</f>
        <v>0</v>
      </c>
      <c r="D201" s="47">
        <f>IF($B201="","",SUM(Q201:Z201))</f>
        <v>0</v>
      </c>
      <c r="E201" s="48">
        <f>IF($B201="","",SUM(G201:P201)-F200)</f>
        <v>0</v>
      </c>
      <c r="F201" s="47">
        <f>IF($B201="","",SUM(AA201:AJ201))</f>
        <v>0</v>
      </c>
      <c r="G201" s="48">
        <f>IF($B201="","",ROUND(N(AA200)*(1+$Q$8/12),2))</f>
        <v>0</v>
      </c>
      <c r="H201" s="48">
        <f>IF($B201="","",ROUND(N(AB200)*(1+$R$8/12),2))</f>
        <v>0</v>
      </c>
      <c r="I201" s="48">
        <f>IF($B201="","",ROUND(N(AC200)*(1+$S$8/12),2))</f>
        <v>0</v>
      </c>
      <c r="J201" s="48">
        <f>IF($B201="","",ROUND(N(AD200)*(1+$T$8/12),2))</f>
        <v>0</v>
      </c>
      <c r="K201" s="48">
        <f>IF($B201="","",ROUND(N(AE200)*(1+$U$8/12),2))</f>
        <v>0</v>
      </c>
      <c r="L201" s="48">
        <f>IF($B201="","",ROUND(N(AF200)*(1+$V$8/12),2))</f>
        <v>0</v>
      </c>
      <c r="M201" s="48">
        <f>IF($B201="","",ROUND(N(AG200)*(1+$W$8/12),2))</f>
        <v>0</v>
      </c>
      <c r="N201" s="48">
        <f>IF($B201="","",ROUND(N(AH200)*(1+$X$8/12),2))</f>
        <v>0</v>
      </c>
      <c r="O201" s="48">
        <f>IF($B201="","",ROUND(N(AI200)*(1+$Y$8/12),2))</f>
        <v>0</v>
      </c>
      <c r="P201" s="48">
        <f>IF($B201="","",ROUND(N(AJ200)*(1+$Z$8/12),2))</f>
        <v>0</v>
      </c>
      <c r="Q201" s="33">
        <f>IF($B201="","",MIN($Q$9,G201)+MIN(MAX(0,'Debt Payoff'!$D$24-0-SUMPRODUCT((G201:P201&lt;$Q$9:$Z$9)*G201:P201+(G201:P201&gt;=$Q$9:$Z$9)*$Q$9:$Z$9)),G201-MIN($Q$9,G201)))</f>
        <v>0</v>
      </c>
      <c r="R201" s="33">
        <f>IF($B201="","",MIN($R$9,H201)+MIN(MAX(0,'Debt Payoff'!$D$24-SUM(Q201:Q201)-SUMPRODUCT((H201:P201&lt;$R$9:$Z$9)*H201:P201+(H201:P201&gt;=$R$9:$Z$9)*$R$9:$Z$9)),H201-MIN($R$9,H201)))</f>
        <v>0</v>
      </c>
      <c r="S201" s="33">
        <f>IF($B201="","",MIN($S$9,I201)+MIN(MAX(0,'Debt Payoff'!$D$24-SUM(Q201:R201)-SUMPRODUCT((I201:P201&lt;$S$9:$Z$9)*I201:P201+(I201:P201&gt;=$S$9:$Z$9)*$S$9:$Z$9)),I201-MIN($S$9,I201)))</f>
        <v>0</v>
      </c>
      <c r="T201" s="33">
        <f>IF($B201="","",MIN($T$9,J201)+MIN(MAX(0,'Debt Payoff'!$D$24-SUM(Q201:S201)-SUMPRODUCT((J201:P201&lt;$T$9:$Z$9)*J201:P201+(J201:P201&gt;=$T$9:$Z$9)*$T$9:$Z$9)),J201-MIN($T$9,J201)))</f>
        <v>0</v>
      </c>
      <c r="U201" s="33">
        <f>IF($B201="","",MIN($U$9,K201)+MIN(MAX(0,'Debt Payoff'!$D$24-SUM(Q201:T201)-SUMPRODUCT((K201:P201&lt;$U$9:$Z$9)*K201:P201+(K201:P201&gt;=$U$9:$Z$9)*$U$9:$Z$9)),K201-MIN($U$9,K201)))</f>
        <v>0</v>
      </c>
      <c r="V201" s="33">
        <f>IF($B201="","",MIN($V$9,L201)+MIN(MAX(0,'Debt Payoff'!$D$24-SUM(Q201:U201)-SUMPRODUCT((L201:P201&lt;$V$9:$Z$9)*L201:P201+(L201:P201&gt;=$V$9:$Z$9)*$V$9:$Z$9)),L201-MIN($V$9,L201)))</f>
        <v>0</v>
      </c>
      <c r="W201" s="33">
        <f>IF($B201="","",MIN($W$9,M201)+MIN(MAX(0,'Debt Payoff'!$D$24-SUM(Q201:V201)-SUMPRODUCT((M201:P201&lt;$W$9:$Z$9)*M201:P201+(M201:P201&gt;=$W$9:$Z$9)*$W$9:$Z$9)),M201-MIN($W$9,M201)))</f>
        <v>0</v>
      </c>
      <c r="X201" s="33">
        <f>IF($B201="","",MIN($X$9,N201)+MIN(MAX(0,'Debt Payoff'!$D$24-SUM(Q201:W201)-SUMPRODUCT((N201:P201&lt;$X$9:$Z$9)*N201:P201+(N201:P201&gt;=$X$9:$Z$9)*$X$9:$Z$9)),N201-MIN($X$9,N201)))</f>
        <v>0</v>
      </c>
      <c r="Y201" s="33">
        <f>IF($B201="","",MIN($Y$9,O201)+MIN(MAX(0,'Debt Payoff'!$D$24-SUM(Q201:X201)-SUMPRODUCT((O201:P201&lt;$Y$9:$Z$9)*O201:P201+(O201:P201&gt;=$Y$9:$Z$9)*$Y$9:$Z$9)),O201-MIN($Y$9,O201)))</f>
        <v>0</v>
      </c>
      <c r="Z201" s="33">
        <f>IF($B201="","",MIN($Z$9,P201)+MIN(MAX(0,'Debt Payoff'!$D$24-SUM(Q201:Y201)-SUMPRODUCT((P201:P201&lt;$Z$9:$Z$9)*P201:P201+(P201:P201&gt;=$Z$9:$Z$9)*$Z$9:$Z$9)),P201-MIN($Z$9,P201)))</f>
        <v>0</v>
      </c>
      <c r="AA201" s="33">
        <f>IF($B201="","",ROUND(G201-Q201,2))</f>
        <v>0</v>
      </c>
      <c r="AB201" s="33">
        <f>IF($B201="","",ROUND(H201-R201,2))</f>
        <v>0</v>
      </c>
      <c r="AC201" s="33">
        <f>IF($B201="","",ROUND(I201-S201,2))</f>
        <v>0</v>
      </c>
      <c r="AD201" s="33">
        <f>IF($B201="","",ROUND(J201-T201,2))</f>
        <v>0</v>
      </c>
      <c r="AE201" s="33">
        <f>IF($B201="","",ROUND(K201-U201,2))</f>
        <v>0</v>
      </c>
      <c r="AF201" s="33">
        <f>IF($B201="","",ROUND(L201-V201,2))</f>
        <v>0</v>
      </c>
      <c r="AG201" s="33">
        <f>IF($B201="","",ROUND(M201-W201,2))</f>
        <v>0</v>
      </c>
      <c r="AH201" s="33">
        <f>IF($B201="","",ROUND(N201-X201,2))</f>
        <v>0</v>
      </c>
      <c r="AI201" s="33">
        <f>IF($B201="","",ROUND(O201-Y201,2))</f>
        <v>0</v>
      </c>
      <c r="AJ201" s="33">
        <f>IF($B201="","",ROUND(P201-Z201,2))</f>
        <v>0</v>
      </c>
    </row>
    <row r="202" spans="2:36">
      <c r="B202" s="15">
        <f>IF(B201="","",IF(F201&gt;0.005,B201+1,""))</f>
        <v>0</v>
      </c>
      <c r="C202" s="46">
        <f>IF($B202="","",EDATE('Debt Payoff'!$D$23,$B202-1))</f>
        <v>0</v>
      </c>
      <c r="D202" s="47">
        <f>IF($B202="","",SUM(Q202:Z202))</f>
        <v>0</v>
      </c>
      <c r="E202" s="48">
        <f>IF($B202="","",SUM(G202:P202)-F201)</f>
        <v>0</v>
      </c>
      <c r="F202" s="47">
        <f>IF($B202="","",SUM(AA202:AJ202))</f>
        <v>0</v>
      </c>
      <c r="G202" s="48">
        <f>IF($B202="","",ROUND(N(AA201)*(1+$Q$8/12),2))</f>
        <v>0</v>
      </c>
      <c r="H202" s="48">
        <f>IF($B202="","",ROUND(N(AB201)*(1+$R$8/12),2))</f>
        <v>0</v>
      </c>
      <c r="I202" s="48">
        <f>IF($B202="","",ROUND(N(AC201)*(1+$S$8/12),2))</f>
        <v>0</v>
      </c>
      <c r="J202" s="48">
        <f>IF($B202="","",ROUND(N(AD201)*(1+$T$8/12),2))</f>
        <v>0</v>
      </c>
      <c r="K202" s="48">
        <f>IF($B202="","",ROUND(N(AE201)*(1+$U$8/12),2))</f>
        <v>0</v>
      </c>
      <c r="L202" s="48">
        <f>IF($B202="","",ROUND(N(AF201)*(1+$V$8/12),2))</f>
        <v>0</v>
      </c>
      <c r="M202" s="48">
        <f>IF($B202="","",ROUND(N(AG201)*(1+$W$8/12),2))</f>
        <v>0</v>
      </c>
      <c r="N202" s="48">
        <f>IF($B202="","",ROUND(N(AH201)*(1+$X$8/12),2))</f>
        <v>0</v>
      </c>
      <c r="O202" s="48">
        <f>IF($B202="","",ROUND(N(AI201)*(1+$Y$8/12),2))</f>
        <v>0</v>
      </c>
      <c r="P202" s="48">
        <f>IF($B202="","",ROUND(N(AJ201)*(1+$Z$8/12),2))</f>
        <v>0</v>
      </c>
      <c r="Q202" s="33">
        <f>IF($B202="","",MIN($Q$9,G202)+MIN(MAX(0,'Debt Payoff'!$D$24-0-SUMPRODUCT((G202:P202&lt;$Q$9:$Z$9)*G202:P202+(G202:P202&gt;=$Q$9:$Z$9)*$Q$9:$Z$9)),G202-MIN($Q$9,G202)))</f>
        <v>0</v>
      </c>
      <c r="R202" s="33">
        <f>IF($B202="","",MIN($R$9,H202)+MIN(MAX(0,'Debt Payoff'!$D$24-SUM(Q202:Q202)-SUMPRODUCT((H202:P202&lt;$R$9:$Z$9)*H202:P202+(H202:P202&gt;=$R$9:$Z$9)*$R$9:$Z$9)),H202-MIN($R$9,H202)))</f>
        <v>0</v>
      </c>
      <c r="S202" s="33">
        <f>IF($B202="","",MIN($S$9,I202)+MIN(MAX(0,'Debt Payoff'!$D$24-SUM(Q202:R202)-SUMPRODUCT((I202:P202&lt;$S$9:$Z$9)*I202:P202+(I202:P202&gt;=$S$9:$Z$9)*$S$9:$Z$9)),I202-MIN($S$9,I202)))</f>
        <v>0</v>
      </c>
      <c r="T202" s="33">
        <f>IF($B202="","",MIN($T$9,J202)+MIN(MAX(0,'Debt Payoff'!$D$24-SUM(Q202:S202)-SUMPRODUCT((J202:P202&lt;$T$9:$Z$9)*J202:P202+(J202:P202&gt;=$T$9:$Z$9)*$T$9:$Z$9)),J202-MIN($T$9,J202)))</f>
        <v>0</v>
      </c>
      <c r="U202" s="33">
        <f>IF($B202="","",MIN($U$9,K202)+MIN(MAX(0,'Debt Payoff'!$D$24-SUM(Q202:T202)-SUMPRODUCT((K202:P202&lt;$U$9:$Z$9)*K202:P202+(K202:P202&gt;=$U$9:$Z$9)*$U$9:$Z$9)),K202-MIN($U$9,K202)))</f>
        <v>0</v>
      </c>
      <c r="V202" s="33">
        <f>IF($B202="","",MIN($V$9,L202)+MIN(MAX(0,'Debt Payoff'!$D$24-SUM(Q202:U202)-SUMPRODUCT((L202:P202&lt;$V$9:$Z$9)*L202:P202+(L202:P202&gt;=$V$9:$Z$9)*$V$9:$Z$9)),L202-MIN($V$9,L202)))</f>
        <v>0</v>
      </c>
      <c r="W202" s="33">
        <f>IF($B202="","",MIN($W$9,M202)+MIN(MAX(0,'Debt Payoff'!$D$24-SUM(Q202:V202)-SUMPRODUCT((M202:P202&lt;$W$9:$Z$9)*M202:P202+(M202:P202&gt;=$W$9:$Z$9)*$W$9:$Z$9)),M202-MIN($W$9,M202)))</f>
        <v>0</v>
      </c>
      <c r="X202" s="33">
        <f>IF($B202="","",MIN($X$9,N202)+MIN(MAX(0,'Debt Payoff'!$D$24-SUM(Q202:W202)-SUMPRODUCT((N202:P202&lt;$X$9:$Z$9)*N202:P202+(N202:P202&gt;=$X$9:$Z$9)*$X$9:$Z$9)),N202-MIN($X$9,N202)))</f>
        <v>0</v>
      </c>
      <c r="Y202" s="33">
        <f>IF($B202="","",MIN($Y$9,O202)+MIN(MAX(0,'Debt Payoff'!$D$24-SUM(Q202:X202)-SUMPRODUCT((O202:P202&lt;$Y$9:$Z$9)*O202:P202+(O202:P202&gt;=$Y$9:$Z$9)*$Y$9:$Z$9)),O202-MIN($Y$9,O202)))</f>
        <v>0</v>
      </c>
      <c r="Z202" s="33">
        <f>IF($B202="","",MIN($Z$9,P202)+MIN(MAX(0,'Debt Payoff'!$D$24-SUM(Q202:Y202)-SUMPRODUCT((P202:P202&lt;$Z$9:$Z$9)*P202:P202+(P202:P202&gt;=$Z$9:$Z$9)*$Z$9:$Z$9)),P202-MIN($Z$9,P202)))</f>
        <v>0</v>
      </c>
      <c r="AA202" s="33">
        <f>IF($B202="","",ROUND(G202-Q202,2))</f>
        <v>0</v>
      </c>
      <c r="AB202" s="33">
        <f>IF($B202="","",ROUND(H202-R202,2))</f>
        <v>0</v>
      </c>
      <c r="AC202" s="33">
        <f>IF($B202="","",ROUND(I202-S202,2))</f>
        <v>0</v>
      </c>
      <c r="AD202" s="33">
        <f>IF($B202="","",ROUND(J202-T202,2))</f>
        <v>0</v>
      </c>
      <c r="AE202" s="33">
        <f>IF($B202="","",ROUND(K202-U202,2))</f>
        <v>0</v>
      </c>
      <c r="AF202" s="33">
        <f>IF($B202="","",ROUND(L202-V202,2))</f>
        <v>0</v>
      </c>
      <c r="AG202" s="33">
        <f>IF($B202="","",ROUND(M202-W202,2))</f>
        <v>0</v>
      </c>
      <c r="AH202" s="33">
        <f>IF($B202="","",ROUND(N202-X202,2))</f>
        <v>0</v>
      </c>
      <c r="AI202" s="33">
        <f>IF($B202="","",ROUND(O202-Y202,2))</f>
        <v>0</v>
      </c>
      <c r="AJ202" s="33">
        <f>IF($B202="","",ROUND(P202-Z202,2))</f>
        <v>0</v>
      </c>
    </row>
    <row r="203" spans="2:36">
      <c r="B203" s="15">
        <f>IF(B202="","",IF(F202&gt;0.005,B202+1,""))</f>
        <v>0</v>
      </c>
      <c r="C203" s="46">
        <f>IF($B203="","",EDATE('Debt Payoff'!$D$23,$B203-1))</f>
        <v>0</v>
      </c>
      <c r="D203" s="47">
        <f>IF($B203="","",SUM(Q203:Z203))</f>
        <v>0</v>
      </c>
      <c r="E203" s="48">
        <f>IF($B203="","",SUM(G203:P203)-F202)</f>
        <v>0</v>
      </c>
      <c r="F203" s="47">
        <f>IF($B203="","",SUM(AA203:AJ203))</f>
        <v>0</v>
      </c>
      <c r="G203" s="48">
        <f>IF($B203="","",ROUND(N(AA202)*(1+$Q$8/12),2))</f>
        <v>0</v>
      </c>
      <c r="H203" s="48">
        <f>IF($B203="","",ROUND(N(AB202)*(1+$R$8/12),2))</f>
        <v>0</v>
      </c>
      <c r="I203" s="48">
        <f>IF($B203="","",ROUND(N(AC202)*(1+$S$8/12),2))</f>
        <v>0</v>
      </c>
      <c r="J203" s="48">
        <f>IF($B203="","",ROUND(N(AD202)*(1+$T$8/12),2))</f>
        <v>0</v>
      </c>
      <c r="K203" s="48">
        <f>IF($B203="","",ROUND(N(AE202)*(1+$U$8/12),2))</f>
        <v>0</v>
      </c>
      <c r="L203" s="48">
        <f>IF($B203="","",ROUND(N(AF202)*(1+$V$8/12),2))</f>
        <v>0</v>
      </c>
      <c r="M203" s="48">
        <f>IF($B203="","",ROUND(N(AG202)*(1+$W$8/12),2))</f>
        <v>0</v>
      </c>
      <c r="N203" s="48">
        <f>IF($B203="","",ROUND(N(AH202)*(1+$X$8/12),2))</f>
        <v>0</v>
      </c>
      <c r="O203" s="48">
        <f>IF($B203="","",ROUND(N(AI202)*(1+$Y$8/12),2))</f>
        <v>0</v>
      </c>
      <c r="P203" s="48">
        <f>IF($B203="","",ROUND(N(AJ202)*(1+$Z$8/12),2))</f>
        <v>0</v>
      </c>
      <c r="Q203" s="33">
        <f>IF($B203="","",MIN($Q$9,G203)+MIN(MAX(0,'Debt Payoff'!$D$24-0-SUMPRODUCT((G203:P203&lt;$Q$9:$Z$9)*G203:P203+(G203:P203&gt;=$Q$9:$Z$9)*$Q$9:$Z$9)),G203-MIN($Q$9,G203)))</f>
        <v>0</v>
      </c>
      <c r="R203" s="33">
        <f>IF($B203="","",MIN($R$9,H203)+MIN(MAX(0,'Debt Payoff'!$D$24-SUM(Q203:Q203)-SUMPRODUCT((H203:P203&lt;$R$9:$Z$9)*H203:P203+(H203:P203&gt;=$R$9:$Z$9)*$R$9:$Z$9)),H203-MIN($R$9,H203)))</f>
        <v>0</v>
      </c>
      <c r="S203" s="33">
        <f>IF($B203="","",MIN($S$9,I203)+MIN(MAX(0,'Debt Payoff'!$D$24-SUM(Q203:R203)-SUMPRODUCT((I203:P203&lt;$S$9:$Z$9)*I203:P203+(I203:P203&gt;=$S$9:$Z$9)*$S$9:$Z$9)),I203-MIN($S$9,I203)))</f>
        <v>0</v>
      </c>
      <c r="T203" s="33">
        <f>IF($B203="","",MIN($T$9,J203)+MIN(MAX(0,'Debt Payoff'!$D$24-SUM(Q203:S203)-SUMPRODUCT((J203:P203&lt;$T$9:$Z$9)*J203:P203+(J203:P203&gt;=$T$9:$Z$9)*$T$9:$Z$9)),J203-MIN($T$9,J203)))</f>
        <v>0</v>
      </c>
      <c r="U203" s="33">
        <f>IF($B203="","",MIN($U$9,K203)+MIN(MAX(0,'Debt Payoff'!$D$24-SUM(Q203:T203)-SUMPRODUCT((K203:P203&lt;$U$9:$Z$9)*K203:P203+(K203:P203&gt;=$U$9:$Z$9)*$U$9:$Z$9)),K203-MIN($U$9,K203)))</f>
        <v>0</v>
      </c>
      <c r="V203" s="33">
        <f>IF($B203="","",MIN($V$9,L203)+MIN(MAX(0,'Debt Payoff'!$D$24-SUM(Q203:U203)-SUMPRODUCT((L203:P203&lt;$V$9:$Z$9)*L203:P203+(L203:P203&gt;=$V$9:$Z$9)*$V$9:$Z$9)),L203-MIN($V$9,L203)))</f>
        <v>0</v>
      </c>
      <c r="W203" s="33">
        <f>IF($B203="","",MIN($W$9,M203)+MIN(MAX(0,'Debt Payoff'!$D$24-SUM(Q203:V203)-SUMPRODUCT((M203:P203&lt;$W$9:$Z$9)*M203:P203+(M203:P203&gt;=$W$9:$Z$9)*$W$9:$Z$9)),M203-MIN($W$9,M203)))</f>
        <v>0</v>
      </c>
      <c r="X203" s="33">
        <f>IF($B203="","",MIN($X$9,N203)+MIN(MAX(0,'Debt Payoff'!$D$24-SUM(Q203:W203)-SUMPRODUCT((N203:P203&lt;$X$9:$Z$9)*N203:P203+(N203:P203&gt;=$X$9:$Z$9)*$X$9:$Z$9)),N203-MIN($X$9,N203)))</f>
        <v>0</v>
      </c>
      <c r="Y203" s="33">
        <f>IF($B203="","",MIN($Y$9,O203)+MIN(MAX(0,'Debt Payoff'!$D$24-SUM(Q203:X203)-SUMPRODUCT((O203:P203&lt;$Y$9:$Z$9)*O203:P203+(O203:P203&gt;=$Y$9:$Z$9)*$Y$9:$Z$9)),O203-MIN($Y$9,O203)))</f>
        <v>0</v>
      </c>
      <c r="Z203" s="33">
        <f>IF($B203="","",MIN($Z$9,P203)+MIN(MAX(0,'Debt Payoff'!$D$24-SUM(Q203:Y203)-SUMPRODUCT((P203:P203&lt;$Z$9:$Z$9)*P203:P203+(P203:P203&gt;=$Z$9:$Z$9)*$Z$9:$Z$9)),P203-MIN($Z$9,P203)))</f>
        <v>0</v>
      </c>
      <c r="AA203" s="33">
        <f>IF($B203="","",ROUND(G203-Q203,2))</f>
        <v>0</v>
      </c>
      <c r="AB203" s="33">
        <f>IF($B203="","",ROUND(H203-R203,2))</f>
        <v>0</v>
      </c>
      <c r="AC203" s="33">
        <f>IF($B203="","",ROUND(I203-S203,2))</f>
        <v>0</v>
      </c>
      <c r="AD203" s="33">
        <f>IF($B203="","",ROUND(J203-T203,2))</f>
        <v>0</v>
      </c>
      <c r="AE203" s="33">
        <f>IF($B203="","",ROUND(K203-U203,2))</f>
        <v>0</v>
      </c>
      <c r="AF203" s="33">
        <f>IF($B203="","",ROUND(L203-V203,2))</f>
        <v>0</v>
      </c>
      <c r="AG203" s="33">
        <f>IF($B203="","",ROUND(M203-W203,2))</f>
        <v>0</v>
      </c>
      <c r="AH203" s="33">
        <f>IF($B203="","",ROUND(N203-X203,2))</f>
        <v>0</v>
      </c>
      <c r="AI203" s="33">
        <f>IF($B203="","",ROUND(O203-Y203,2))</f>
        <v>0</v>
      </c>
      <c r="AJ203" s="33">
        <f>IF($B203="","",ROUND(P203-Z203,2))</f>
        <v>0</v>
      </c>
    </row>
    <row r="204" spans="2:36">
      <c r="B204" s="15">
        <f>IF(B203="","",IF(F203&gt;0.005,B203+1,""))</f>
        <v>0</v>
      </c>
      <c r="C204" s="46">
        <f>IF($B204="","",EDATE('Debt Payoff'!$D$23,$B204-1))</f>
        <v>0</v>
      </c>
      <c r="D204" s="47">
        <f>IF($B204="","",SUM(Q204:Z204))</f>
        <v>0</v>
      </c>
      <c r="E204" s="48">
        <f>IF($B204="","",SUM(G204:P204)-F203)</f>
        <v>0</v>
      </c>
      <c r="F204" s="47">
        <f>IF($B204="","",SUM(AA204:AJ204))</f>
        <v>0</v>
      </c>
      <c r="G204" s="48">
        <f>IF($B204="","",ROUND(N(AA203)*(1+$Q$8/12),2))</f>
        <v>0</v>
      </c>
      <c r="H204" s="48">
        <f>IF($B204="","",ROUND(N(AB203)*(1+$R$8/12),2))</f>
        <v>0</v>
      </c>
      <c r="I204" s="48">
        <f>IF($B204="","",ROUND(N(AC203)*(1+$S$8/12),2))</f>
        <v>0</v>
      </c>
      <c r="J204" s="48">
        <f>IF($B204="","",ROUND(N(AD203)*(1+$T$8/12),2))</f>
        <v>0</v>
      </c>
      <c r="K204" s="48">
        <f>IF($B204="","",ROUND(N(AE203)*(1+$U$8/12),2))</f>
        <v>0</v>
      </c>
      <c r="L204" s="48">
        <f>IF($B204="","",ROUND(N(AF203)*(1+$V$8/12),2))</f>
        <v>0</v>
      </c>
      <c r="M204" s="48">
        <f>IF($B204="","",ROUND(N(AG203)*(1+$W$8/12),2))</f>
        <v>0</v>
      </c>
      <c r="N204" s="48">
        <f>IF($B204="","",ROUND(N(AH203)*(1+$X$8/12),2))</f>
        <v>0</v>
      </c>
      <c r="O204" s="48">
        <f>IF($B204="","",ROUND(N(AI203)*(1+$Y$8/12),2))</f>
        <v>0</v>
      </c>
      <c r="P204" s="48">
        <f>IF($B204="","",ROUND(N(AJ203)*(1+$Z$8/12),2))</f>
        <v>0</v>
      </c>
      <c r="Q204" s="33">
        <f>IF($B204="","",MIN($Q$9,G204)+MIN(MAX(0,'Debt Payoff'!$D$24-0-SUMPRODUCT((G204:P204&lt;$Q$9:$Z$9)*G204:P204+(G204:P204&gt;=$Q$9:$Z$9)*$Q$9:$Z$9)),G204-MIN($Q$9,G204)))</f>
        <v>0</v>
      </c>
      <c r="R204" s="33">
        <f>IF($B204="","",MIN($R$9,H204)+MIN(MAX(0,'Debt Payoff'!$D$24-SUM(Q204:Q204)-SUMPRODUCT((H204:P204&lt;$R$9:$Z$9)*H204:P204+(H204:P204&gt;=$R$9:$Z$9)*$R$9:$Z$9)),H204-MIN($R$9,H204)))</f>
        <v>0</v>
      </c>
      <c r="S204" s="33">
        <f>IF($B204="","",MIN($S$9,I204)+MIN(MAX(0,'Debt Payoff'!$D$24-SUM(Q204:R204)-SUMPRODUCT((I204:P204&lt;$S$9:$Z$9)*I204:P204+(I204:P204&gt;=$S$9:$Z$9)*$S$9:$Z$9)),I204-MIN($S$9,I204)))</f>
        <v>0</v>
      </c>
      <c r="T204" s="33">
        <f>IF($B204="","",MIN($T$9,J204)+MIN(MAX(0,'Debt Payoff'!$D$24-SUM(Q204:S204)-SUMPRODUCT((J204:P204&lt;$T$9:$Z$9)*J204:P204+(J204:P204&gt;=$T$9:$Z$9)*$T$9:$Z$9)),J204-MIN($T$9,J204)))</f>
        <v>0</v>
      </c>
      <c r="U204" s="33">
        <f>IF($B204="","",MIN($U$9,K204)+MIN(MAX(0,'Debt Payoff'!$D$24-SUM(Q204:T204)-SUMPRODUCT((K204:P204&lt;$U$9:$Z$9)*K204:P204+(K204:P204&gt;=$U$9:$Z$9)*$U$9:$Z$9)),K204-MIN($U$9,K204)))</f>
        <v>0</v>
      </c>
      <c r="V204" s="33">
        <f>IF($B204="","",MIN($V$9,L204)+MIN(MAX(0,'Debt Payoff'!$D$24-SUM(Q204:U204)-SUMPRODUCT((L204:P204&lt;$V$9:$Z$9)*L204:P204+(L204:P204&gt;=$V$9:$Z$9)*$V$9:$Z$9)),L204-MIN($V$9,L204)))</f>
        <v>0</v>
      </c>
      <c r="W204" s="33">
        <f>IF($B204="","",MIN($W$9,M204)+MIN(MAX(0,'Debt Payoff'!$D$24-SUM(Q204:V204)-SUMPRODUCT((M204:P204&lt;$W$9:$Z$9)*M204:P204+(M204:P204&gt;=$W$9:$Z$9)*$W$9:$Z$9)),M204-MIN($W$9,M204)))</f>
        <v>0</v>
      </c>
      <c r="X204" s="33">
        <f>IF($B204="","",MIN($X$9,N204)+MIN(MAX(0,'Debt Payoff'!$D$24-SUM(Q204:W204)-SUMPRODUCT((N204:P204&lt;$X$9:$Z$9)*N204:P204+(N204:P204&gt;=$X$9:$Z$9)*$X$9:$Z$9)),N204-MIN($X$9,N204)))</f>
        <v>0</v>
      </c>
      <c r="Y204" s="33">
        <f>IF($B204="","",MIN($Y$9,O204)+MIN(MAX(0,'Debt Payoff'!$D$24-SUM(Q204:X204)-SUMPRODUCT((O204:P204&lt;$Y$9:$Z$9)*O204:P204+(O204:P204&gt;=$Y$9:$Z$9)*$Y$9:$Z$9)),O204-MIN($Y$9,O204)))</f>
        <v>0</v>
      </c>
      <c r="Z204" s="33">
        <f>IF($B204="","",MIN($Z$9,P204)+MIN(MAX(0,'Debt Payoff'!$D$24-SUM(Q204:Y204)-SUMPRODUCT((P204:P204&lt;$Z$9:$Z$9)*P204:P204+(P204:P204&gt;=$Z$9:$Z$9)*$Z$9:$Z$9)),P204-MIN($Z$9,P204)))</f>
        <v>0</v>
      </c>
      <c r="AA204" s="33">
        <f>IF($B204="","",ROUND(G204-Q204,2))</f>
        <v>0</v>
      </c>
      <c r="AB204" s="33">
        <f>IF($B204="","",ROUND(H204-R204,2))</f>
        <v>0</v>
      </c>
      <c r="AC204" s="33">
        <f>IF($B204="","",ROUND(I204-S204,2))</f>
        <v>0</v>
      </c>
      <c r="AD204" s="33">
        <f>IF($B204="","",ROUND(J204-T204,2))</f>
        <v>0</v>
      </c>
      <c r="AE204" s="33">
        <f>IF($B204="","",ROUND(K204-U204,2))</f>
        <v>0</v>
      </c>
      <c r="AF204" s="33">
        <f>IF($B204="","",ROUND(L204-V204,2))</f>
        <v>0</v>
      </c>
      <c r="AG204" s="33">
        <f>IF($B204="","",ROUND(M204-W204,2))</f>
        <v>0</v>
      </c>
      <c r="AH204" s="33">
        <f>IF($B204="","",ROUND(N204-X204,2))</f>
        <v>0</v>
      </c>
      <c r="AI204" s="33">
        <f>IF($B204="","",ROUND(O204-Y204,2))</f>
        <v>0</v>
      </c>
      <c r="AJ204" s="33">
        <f>IF($B204="","",ROUND(P204-Z204,2))</f>
        <v>0</v>
      </c>
    </row>
    <row r="205" spans="2:36">
      <c r="B205" s="15">
        <f>IF(B204="","",IF(F204&gt;0.005,B204+1,""))</f>
        <v>0</v>
      </c>
      <c r="C205" s="46">
        <f>IF($B205="","",EDATE('Debt Payoff'!$D$23,$B205-1))</f>
        <v>0</v>
      </c>
      <c r="D205" s="47">
        <f>IF($B205="","",SUM(Q205:Z205))</f>
        <v>0</v>
      </c>
      <c r="E205" s="48">
        <f>IF($B205="","",SUM(G205:P205)-F204)</f>
        <v>0</v>
      </c>
      <c r="F205" s="47">
        <f>IF($B205="","",SUM(AA205:AJ205))</f>
        <v>0</v>
      </c>
      <c r="G205" s="48">
        <f>IF($B205="","",ROUND(N(AA204)*(1+$Q$8/12),2))</f>
        <v>0</v>
      </c>
      <c r="H205" s="48">
        <f>IF($B205="","",ROUND(N(AB204)*(1+$R$8/12),2))</f>
        <v>0</v>
      </c>
      <c r="I205" s="48">
        <f>IF($B205="","",ROUND(N(AC204)*(1+$S$8/12),2))</f>
        <v>0</v>
      </c>
      <c r="J205" s="48">
        <f>IF($B205="","",ROUND(N(AD204)*(1+$T$8/12),2))</f>
        <v>0</v>
      </c>
      <c r="K205" s="48">
        <f>IF($B205="","",ROUND(N(AE204)*(1+$U$8/12),2))</f>
        <v>0</v>
      </c>
      <c r="L205" s="48">
        <f>IF($B205="","",ROUND(N(AF204)*(1+$V$8/12),2))</f>
        <v>0</v>
      </c>
      <c r="M205" s="48">
        <f>IF($B205="","",ROUND(N(AG204)*(1+$W$8/12),2))</f>
        <v>0</v>
      </c>
      <c r="N205" s="48">
        <f>IF($B205="","",ROUND(N(AH204)*(1+$X$8/12),2))</f>
        <v>0</v>
      </c>
      <c r="O205" s="48">
        <f>IF($B205="","",ROUND(N(AI204)*(1+$Y$8/12),2))</f>
        <v>0</v>
      </c>
      <c r="P205" s="48">
        <f>IF($B205="","",ROUND(N(AJ204)*(1+$Z$8/12),2))</f>
        <v>0</v>
      </c>
      <c r="Q205" s="33">
        <f>IF($B205="","",MIN($Q$9,G205)+MIN(MAX(0,'Debt Payoff'!$D$24-0-SUMPRODUCT((G205:P205&lt;$Q$9:$Z$9)*G205:P205+(G205:P205&gt;=$Q$9:$Z$9)*$Q$9:$Z$9)),G205-MIN($Q$9,G205)))</f>
        <v>0</v>
      </c>
      <c r="R205" s="33">
        <f>IF($B205="","",MIN($R$9,H205)+MIN(MAX(0,'Debt Payoff'!$D$24-SUM(Q205:Q205)-SUMPRODUCT((H205:P205&lt;$R$9:$Z$9)*H205:P205+(H205:P205&gt;=$R$9:$Z$9)*$R$9:$Z$9)),H205-MIN($R$9,H205)))</f>
        <v>0</v>
      </c>
      <c r="S205" s="33">
        <f>IF($B205="","",MIN($S$9,I205)+MIN(MAX(0,'Debt Payoff'!$D$24-SUM(Q205:R205)-SUMPRODUCT((I205:P205&lt;$S$9:$Z$9)*I205:P205+(I205:P205&gt;=$S$9:$Z$9)*$S$9:$Z$9)),I205-MIN($S$9,I205)))</f>
        <v>0</v>
      </c>
      <c r="T205" s="33">
        <f>IF($B205="","",MIN($T$9,J205)+MIN(MAX(0,'Debt Payoff'!$D$24-SUM(Q205:S205)-SUMPRODUCT((J205:P205&lt;$T$9:$Z$9)*J205:P205+(J205:P205&gt;=$T$9:$Z$9)*$T$9:$Z$9)),J205-MIN($T$9,J205)))</f>
        <v>0</v>
      </c>
      <c r="U205" s="33">
        <f>IF($B205="","",MIN($U$9,K205)+MIN(MAX(0,'Debt Payoff'!$D$24-SUM(Q205:T205)-SUMPRODUCT((K205:P205&lt;$U$9:$Z$9)*K205:P205+(K205:P205&gt;=$U$9:$Z$9)*$U$9:$Z$9)),K205-MIN($U$9,K205)))</f>
        <v>0</v>
      </c>
      <c r="V205" s="33">
        <f>IF($B205="","",MIN($V$9,L205)+MIN(MAX(0,'Debt Payoff'!$D$24-SUM(Q205:U205)-SUMPRODUCT((L205:P205&lt;$V$9:$Z$9)*L205:P205+(L205:P205&gt;=$V$9:$Z$9)*$V$9:$Z$9)),L205-MIN($V$9,L205)))</f>
        <v>0</v>
      </c>
      <c r="W205" s="33">
        <f>IF($B205="","",MIN($W$9,M205)+MIN(MAX(0,'Debt Payoff'!$D$24-SUM(Q205:V205)-SUMPRODUCT((M205:P205&lt;$W$9:$Z$9)*M205:P205+(M205:P205&gt;=$W$9:$Z$9)*$W$9:$Z$9)),M205-MIN($W$9,M205)))</f>
        <v>0</v>
      </c>
      <c r="X205" s="33">
        <f>IF($B205="","",MIN($X$9,N205)+MIN(MAX(0,'Debt Payoff'!$D$24-SUM(Q205:W205)-SUMPRODUCT((N205:P205&lt;$X$9:$Z$9)*N205:P205+(N205:P205&gt;=$X$9:$Z$9)*$X$9:$Z$9)),N205-MIN($X$9,N205)))</f>
        <v>0</v>
      </c>
      <c r="Y205" s="33">
        <f>IF($B205="","",MIN($Y$9,O205)+MIN(MAX(0,'Debt Payoff'!$D$24-SUM(Q205:X205)-SUMPRODUCT((O205:P205&lt;$Y$9:$Z$9)*O205:P205+(O205:P205&gt;=$Y$9:$Z$9)*$Y$9:$Z$9)),O205-MIN($Y$9,O205)))</f>
        <v>0</v>
      </c>
      <c r="Z205" s="33">
        <f>IF($B205="","",MIN($Z$9,P205)+MIN(MAX(0,'Debt Payoff'!$D$24-SUM(Q205:Y205)-SUMPRODUCT((P205:P205&lt;$Z$9:$Z$9)*P205:P205+(P205:P205&gt;=$Z$9:$Z$9)*$Z$9:$Z$9)),P205-MIN($Z$9,P205)))</f>
        <v>0</v>
      </c>
      <c r="AA205" s="33">
        <f>IF($B205="","",ROUND(G205-Q205,2))</f>
        <v>0</v>
      </c>
      <c r="AB205" s="33">
        <f>IF($B205="","",ROUND(H205-R205,2))</f>
        <v>0</v>
      </c>
      <c r="AC205" s="33">
        <f>IF($B205="","",ROUND(I205-S205,2))</f>
        <v>0</v>
      </c>
      <c r="AD205" s="33">
        <f>IF($B205="","",ROUND(J205-T205,2))</f>
        <v>0</v>
      </c>
      <c r="AE205" s="33">
        <f>IF($B205="","",ROUND(K205-U205,2))</f>
        <v>0</v>
      </c>
      <c r="AF205" s="33">
        <f>IF($B205="","",ROUND(L205-V205,2))</f>
        <v>0</v>
      </c>
      <c r="AG205" s="33">
        <f>IF($B205="","",ROUND(M205-W205,2))</f>
        <v>0</v>
      </c>
      <c r="AH205" s="33">
        <f>IF($B205="","",ROUND(N205-X205,2))</f>
        <v>0</v>
      </c>
      <c r="AI205" s="33">
        <f>IF($B205="","",ROUND(O205-Y205,2))</f>
        <v>0</v>
      </c>
      <c r="AJ205" s="33">
        <f>IF($B205="","",ROUND(P205-Z205,2))</f>
        <v>0</v>
      </c>
    </row>
    <row r="206" spans="2:36">
      <c r="B206" s="15">
        <f>IF(B205="","",IF(F205&gt;0.005,B205+1,""))</f>
        <v>0</v>
      </c>
      <c r="C206" s="46">
        <f>IF($B206="","",EDATE('Debt Payoff'!$D$23,$B206-1))</f>
        <v>0</v>
      </c>
      <c r="D206" s="47">
        <f>IF($B206="","",SUM(Q206:Z206))</f>
        <v>0</v>
      </c>
      <c r="E206" s="48">
        <f>IF($B206="","",SUM(G206:P206)-F205)</f>
        <v>0</v>
      </c>
      <c r="F206" s="47">
        <f>IF($B206="","",SUM(AA206:AJ206))</f>
        <v>0</v>
      </c>
      <c r="G206" s="48">
        <f>IF($B206="","",ROUND(N(AA205)*(1+$Q$8/12),2))</f>
        <v>0</v>
      </c>
      <c r="H206" s="48">
        <f>IF($B206="","",ROUND(N(AB205)*(1+$R$8/12),2))</f>
        <v>0</v>
      </c>
      <c r="I206" s="48">
        <f>IF($B206="","",ROUND(N(AC205)*(1+$S$8/12),2))</f>
        <v>0</v>
      </c>
      <c r="J206" s="48">
        <f>IF($B206="","",ROUND(N(AD205)*(1+$T$8/12),2))</f>
        <v>0</v>
      </c>
      <c r="K206" s="48">
        <f>IF($B206="","",ROUND(N(AE205)*(1+$U$8/12),2))</f>
        <v>0</v>
      </c>
      <c r="L206" s="48">
        <f>IF($B206="","",ROUND(N(AF205)*(1+$V$8/12),2))</f>
        <v>0</v>
      </c>
      <c r="M206" s="48">
        <f>IF($B206="","",ROUND(N(AG205)*(1+$W$8/12),2))</f>
        <v>0</v>
      </c>
      <c r="N206" s="48">
        <f>IF($B206="","",ROUND(N(AH205)*(1+$X$8/12),2))</f>
        <v>0</v>
      </c>
      <c r="O206" s="48">
        <f>IF($B206="","",ROUND(N(AI205)*(1+$Y$8/12),2))</f>
        <v>0</v>
      </c>
      <c r="P206" s="48">
        <f>IF($B206="","",ROUND(N(AJ205)*(1+$Z$8/12),2))</f>
        <v>0</v>
      </c>
      <c r="Q206" s="33">
        <f>IF($B206="","",MIN($Q$9,G206)+MIN(MAX(0,'Debt Payoff'!$D$24-0-SUMPRODUCT((G206:P206&lt;$Q$9:$Z$9)*G206:P206+(G206:P206&gt;=$Q$9:$Z$9)*$Q$9:$Z$9)),G206-MIN($Q$9,G206)))</f>
        <v>0</v>
      </c>
      <c r="R206" s="33">
        <f>IF($B206="","",MIN($R$9,H206)+MIN(MAX(0,'Debt Payoff'!$D$24-SUM(Q206:Q206)-SUMPRODUCT((H206:P206&lt;$R$9:$Z$9)*H206:P206+(H206:P206&gt;=$R$9:$Z$9)*$R$9:$Z$9)),H206-MIN($R$9,H206)))</f>
        <v>0</v>
      </c>
      <c r="S206" s="33">
        <f>IF($B206="","",MIN($S$9,I206)+MIN(MAX(0,'Debt Payoff'!$D$24-SUM(Q206:R206)-SUMPRODUCT((I206:P206&lt;$S$9:$Z$9)*I206:P206+(I206:P206&gt;=$S$9:$Z$9)*$S$9:$Z$9)),I206-MIN($S$9,I206)))</f>
        <v>0</v>
      </c>
      <c r="T206" s="33">
        <f>IF($B206="","",MIN($T$9,J206)+MIN(MAX(0,'Debt Payoff'!$D$24-SUM(Q206:S206)-SUMPRODUCT((J206:P206&lt;$T$9:$Z$9)*J206:P206+(J206:P206&gt;=$T$9:$Z$9)*$T$9:$Z$9)),J206-MIN($T$9,J206)))</f>
        <v>0</v>
      </c>
      <c r="U206" s="33">
        <f>IF($B206="","",MIN($U$9,K206)+MIN(MAX(0,'Debt Payoff'!$D$24-SUM(Q206:T206)-SUMPRODUCT((K206:P206&lt;$U$9:$Z$9)*K206:P206+(K206:P206&gt;=$U$9:$Z$9)*$U$9:$Z$9)),K206-MIN($U$9,K206)))</f>
        <v>0</v>
      </c>
      <c r="V206" s="33">
        <f>IF($B206="","",MIN($V$9,L206)+MIN(MAX(0,'Debt Payoff'!$D$24-SUM(Q206:U206)-SUMPRODUCT((L206:P206&lt;$V$9:$Z$9)*L206:P206+(L206:P206&gt;=$V$9:$Z$9)*$V$9:$Z$9)),L206-MIN($V$9,L206)))</f>
        <v>0</v>
      </c>
      <c r="W206" s="33">
        <f>IF($B206="","",MIN($W$9,M206)+MIN(MAX(0,'Debt Payoff'!$D$24-SUM(Q206:V206)-SUMPRODUCT((M206:P206&lt;$W$9:$Z$9)*M206:P206+(M206:P206&gt;=$W$9:$Z$9)*$W$9:$Z$9)),M206-MIN($W$9,M206)))</f>
        <v>0</v>
      </c>
      <c r="X206" s="33">
        <f>IF($B206="","",MIN($X$9,N206)+MIN(MAX(0,'Debt Payoff'!$D$24-SUM(Q206:W206)-SUMPRODUCT((N206:P206&lt;$X$9:$Z$9)*N206:P206+(N206:P206&gt;=$X$9:$Z$9)*$X$9:$Z$9)),N206-MIN($X$9,N206)))</f>
        <v>0</v>
      </c>
      <c r="Y206" s="33">
        <f>IF($B206="","",MIN($Y$9,O206)+MIN(MAX(0,'Debt Payoff'!$D$24-SUM(Q206:X206)-SUMPRODUCT((O206:P206&lt;$Y$9:$Z$9)*O206:P206+(O206:P206&gt;=$Y$9:$Z$9)*$Y$9:$Z$9)),O206-MIN($Y$9,O206)))</f>
        <v>0</v>
      </c>
      <c r="Z206" s="33">
        <f>IF($B206="","",MIN($Z$9,P206)+MIN(MAX(0,'Debt Payoff'!$D$24-SUM(Q206:Y206)-SUMPRODUCT((P206:P206&lt;$Z$9:$Z$9)*P206:P206+(P206:P206&gt;=$Z$9:$Z$9)*$Z$9:$Z$9)),P206-MIN($Z$9,P206)))</f>
        <v>0</v>
      </c>
      <c r="AA206" s="33">
        <f>IF($B206="","",ROUND(G206-Q206,2))</f>
        <v>0</v>
      </c>
      <c r="AB206" s="33">
        <f>IF($B206="","",ROUND(H206-R206,2))</f>
        <v>0</v>
      </c>
      <c r="AC206" s="33">
        <f>IF($B206="","",ROUND(I206-S206,2))</f>
        <v>0</v>
      </c>
      <c r="AD206" s="33">
        <f>IF($B206="","",ROUND(J206-T206,2))</f>
        <v>0</v>
      </c>
      <c r="AE206" s="33">
        <f>IF($B206="","",ROUND(K206-U206,2))</f>
        <v>0</v>
      </c>
      <c r="AF206" s="33">
        <f>IF($B206="","",ROUND(L206-V206,2))</f>
        <v>0</v>
      </c>
      <c r="AG206" s="33">
        <f>IF($B206="","",ROUND(M206-W206,2))</f>
        <v>0</v>
      </c>
      <c r="AH206" s="33">
        <f>IF($B206="","",ROUND(N206-X206,2))</f>
        <v>0</v>
      </c>
      <c r="AI206" s="33">
        <f>IF($B206="","",ROUND(O206-Y206,2))</f>
        <v>0</v>
      </c>
      <c r="AJ206" s="33">
        <f>IF($B206="","",ROUND(P206-Z206,2))</f>
        <v>0</v>
      </c>
    </row>
    <row r="207" spans="2:36">
      <c r="B207" s="15">
        <f>IF(B206="","",IF(F206&gt;0.005,B206+1,""))</f>
        <v>0</v>
      </c>
      <c r="C207" s="46">
        <f>IF($B207="","",EDATE('Debt Payoff'!$D$23,$B207-1))</f>
        <v>0</v>
      </c>
      <c r="D207" s="47">
        <f>IF($B207="","",SUM(Q207:Z207))</f>
        <v>0</v>
      </c>
      <c r="E207" s="48">
        <f>IF($B207="","",SUM(G207:P207)-F206)</f>
        <v>0</v>
      </c>
      <c r="F207" s="47">
        <f>IF($B207="","",SUM(AA207:AJ207))</f>
        <v>0</v>
      </c>
      <c r="G207" s="48">
        <f>IF($B207="","",ROUND(N(AA206)*(1+$Q$8/12),2))</f>
        <v>0</v>
      </c>
      <c r="H207" s="48">
        <f>IF($B207="","",ROUND(N(AB206)*(1+$R$8/12),2))</f>
        <v>0</v>
      </c>
      <c r="I207" s="48">
        <f>IF($B207="","",ROUND(N(AC206)*(1+$S$8/12),2))</f>
        <v>0</v>
      </c>
      <c r="J207" s="48">
        <f>IF($B207="","",ROUND(N(AD206)*(1+$T$8/12),2))</f>
        <v>0</v>
      </c>
      <c r="K207" s="48">
        <f>IF($B207="","",ROUND(N(AE206)*(1+$U$8/12),2))</f>
        <v>0</v>
      </c>
      <c r="L207" s="48">
        <f>IF($B207="","",ROUND(N(AF206)*(1+$V$8/12),2))</f>
        <v>0</v>
      </c>
      <c r="M207" s="48">
        <f>IF($B207="","",ROUND(N(AG206)*(1+$W$8/12),2))</f>
        <v>0</v>
      </c>
      <c r="N207" s="48">
        <f>IF($B207="","",ROUND(N(AH206)*(1+$X$8/12),2))</f>
        <v>0</v>
      </c>
      <c r="O207" s="48">
        <f>IF($B207="","",ROUND(N(AI206)*(1+$Y$8/12),2))</f>
        <v>0</v>
      </c>
      <c r="P207" s="48">
        <f>IF($B207="","",ROUND(N(AJ206)*(1+$Z$8/12),2))</f>
        <v>0</v>
      </c>
      <c r="Q207" s="33">
        <f>IF($B207="","",MIN($Q$9,G207)+MIN(MAX(0,'Debt Payoff'!$D$24-0-SUMPRODUCT((G207:P207&lt;$Q$9:$Z$9)*G207:P207+(G207:P207&gt;=$Q$9:$Z$9)*$Q$9:$Z$9)),G207-MIN($Q$9,G207)))</f>
        <v>0</v>
      </c>
      <c r="R207" s="33">
        <f>IF($B207="","",MIN($R$9,H207)+MIN(MAX(0,'Debt Payoff'!$D$24-SUM(Q207:Q207)-SUMPRODUCT((H207:P207&lt;$R$9:$Z$9)*H207:P207+(H207:P207&gt;=$R$9:$Z$9)*$R$9:$Z$9)),H207-MIN($R$9,H207)))</f>
        <v>0</v>
      </c>
      <c r="S207" s="33">
        <f>IF($B207="","",MIN($S$9,I207)+MIN(MAX(0,'Debt Payoff'!$D$24-SUM(Q207:R207)-SUMPRODUCT((I207:P207&lt;$S$9:$Z$9)*I207:P207+(I207:P207&gt;=$S$9:$Z$9)*$S$9:$Z$9)),I207-MIN($S$9,I207)))</f>
        <v>0</v>
      </c>
      <c r="T207" s="33">
        <f>IF($B207="","",MIN($T$9,J207)+MIN(MAX(0,'Debt Payoff'!$D$24-SUM(Q207:S207)-SUMPRODUCT((J207:P207&lt;$T$9:$Z$9)*J207:P207+(J207:P207&gt;=$T$9:$Z$9)*$T$9:$Z$9)),J207-MIN($T$9,J207)))</f>
        <v>0</v>
      </c>
      <c r="U207" s="33">
        <f>IF($B207="","",MIN($U$9,K207)+MIN(MAX(0,'Debt Payoff'!$D$24-SUM(Q207:T207)-SUMPRODUCT((K207:P207&lt;$U$9:$Z$9)*K207:P207+(K207:P207&gt;=$U$9:$Z$9)*$U$9:$Z$9)),K207-MIN($U$9,K207)))</f>
        <v>0</v>
      </c>
      <c r="V207" s="33">
        <f>IF($B207="","",MIN($V$9,L207)+MIN(MAX(0,'Debt Payoff'!$D$24-SUM(Q207:U207)-SUMPRODUCT((L207:P207&lt;$V$9:$Z$9)*L207:P207+(L207:P207&gt;=$V$9:$Z$9)*$V$9:$Z$9)),L207-MIN($V$9,L207)))</f>
        <v>0</v>
      </c>
      <c r="W207" s="33">
        <f>IF($B207="","",MIN($W$9,M207)+MIN(MAX(0,'Debt Payoff'!$D$24-SUM(Q207:V207)-SUMPRODUCT((M207:P207&lt;$W$9:$Z$9)*M207:P207+(M207:P207&gt;=$W$9:$Z$9)*$W$9:$Z$9)),M207-MIN($W$9,M207)))</f>
        <v>0</v>
      </c>
      <c r="X207" s="33">
        <f>IF($B207="","",MIN($X$9,N207)+MIN(MAX(0,'Debt Payoff'!$D$24-SUM(Q207:W207)-SUMPRODUCT((N207:P207&lt;$X$9:$Z$9)*N207:P207+(N207:P207&gt;=$X$9:$Z$9)*$X$9:$Z$9)),N207-MIN($X$9,N207)))</f>
        <v>0</v>
      </c>
      <c r="Y207" s="33">
        <f>IF($B207="","",MIN($Y$9,O207)+MIN(MAX(0,'Debt Payoff'!$D$24-SUM(Q207:X207)-SUMPRODUCT((O207:P207&lt;$Y$9:$Z$9)*O207:P207+(O207:P207&gt;=$Y$9:$Z$9)*$Y$9:$Z$9)),O207-MIN($Y$9,O207)))</f>
        <v>0</v>
      </c>
      <c r="Z207" s="33">
        <f>IF($B207="","",MIN($Z$9,P207)+MIN(MAX(0,'Debt Payoff'!$D$24-SUM(Q207:Y207)-SUMPRODUCT((P207:P207&lt;$Z$9:$Z$9)*P207:P207+(P207:P207&gt;=$Z$9:$Z$9)*$Z$9:$Z$9)),P207-MIN($Z$9,P207)))</f>
        <v>0</v>
      </c>
      <c r="AA207" s="33">
        <f>IF($B207="","",ROUND(G207-Q207,2))</f>
        <v>0</v>
      </c>
      <c r="AB207" s="33">
        <f>IF($B207="","",ROUND(H207-R207,2))</f>
        <v>0</v>
      </c>
      <c r="AC207" s="33">
        <f>IF($B207="","",ROUND(I207-S207,2))</f>
        <v>0</v>
      </c>
      <c r="AD207" s="33">
        <f>IF($B207="","",ROUND(J207-T207,2))</f>
        <v>0</v>
      </c>
      <c r="AE207" s="33">
        <f>IF($B207="","",ROUND(K207-U207,2))</f>
        <v>0</v>
      </c>
      <c r="AF207" s="33">
        <f>IF($B207="","",ROUND(L207-V207,2))</f>
        <v>0</v>
      </c>
      <c r="AG207" s="33">
        <f>IF($B207="","",ROUND(M207-W207,2))</f>
        <v>0</v>
      </c>
      <c r="AH207" s="33">
        <f>IF($B207="","",ROUND(N207-X207,2))</f>
        <v>0</v>
      </c>
      <c r="AI207" s="33">
        <f>IF($B207="","",ROUND(O207-Y207,2))</f>
        <v>0</v>
      </c>
      <c r="AJ207" s="33">
        <f>IF($B207="","",ROUND(P207-Z207,2))</f>
        <v>0</v>
      </c>
    </row>
    <row r="208" spans="2:36">
      <c r="B208" s="15">
        <f>IF(B207="","",IF(F207&gt;0.005,B207+1,""))</f>
        <v>0</v>
      </c>
      <c r="C208" s="46">
        <f>IF($B208="","",EDATE('Debt Payoff'!$D$23,$B208-1))</f>
        <v>0</v>
      </c>
      <c r="D208" s="47">
        <f>IF($B208="","",SUM(Q208:Z208))</f>
        <v>0</v>
      </c>
      <c r="E208" s="48">
        <f>IF($B208="","",SUM(G208:P208)-F207)</f>
        <v>0</v>
      </c>
      <c r="F208" s="47">
        <f>IF($B208="","",SUM(AA208:AJ208))</f>
        <v>0</v>
      </c>
      <c r="G208" s="48">
        <f>IF($B208="","",ROUND(N(AA207)*(1+$Q$8/12),2))</f>
        <v>0</v>
      </c>
      <c r="H208" s="48">
        <f>IF($B208="","",ROUND(N(AB207)*(1+$R$8/12),2))</f>
        <v>0</v>
      </c>
      <c r="I208" s="48">
        <f>IF($B208="","",ROUND(N(AC207)*(1+$S$8/12),2))</f>
        <v>0</v>
      </c>
      <c r="J208" s="48">
        <f>IF($B208="","",ROUND(N(AD207)*(1+$T$8/12),2))</f>
        <v>0</v>
      </c>
      <c r="K208" s="48">
        <f>IF($B208="","",ROUND(N(AE207)*(1+$U$8/12),2))</f>
        <v>0</v>
      </c>
      <c r="L208" s="48">
        <f>IF($B208="","",ROUND(N(AF207)*(1+$V$8/12),2))</f>
        <v>0</v>
      </c>
      <c r="M208" s="48">
        <f>IF($B208="","",ROUND(N(AG207)*(1+$W$8/12),2))</f>
        <v>0</v>
      </c>
      <c r="N208" s="48">
        <f>IF($B208="","",ROUND(N(AH207)*(1+$X$8/12),2))</f>
        <v>0</v>
      </c>
      <c r="O208" s="48">
        <f>IF($B208="","",ROUND(N(AI207)*(1+$Y$8/12),2))</f>
        <v>0</v>
      </c>
      <c r="P208" s="48">
        <f>IF($B208="","",ROUND(N(AJ207)*(1+$Z$8/12),2))</f>
        <v>0</v>
      </c>
      <c r="Q208" s="33">
        <f>IF($B208="","",MIN($Q$9,G208)+MIN(MAX(0,'Debt Payoff'!$D$24-0-SUMPRODUCT((G208:P208&lt;$Q$9:$Z$9)*G208:P208+(G208:P208&gt;=$Q$9:$Z$9)*$Q$9:$Z$9)),G208-MIN($Q$9,G208)))</f>
        <v>0</v>
      </c>
      <c r="R208" s="33">
        <f>IF($B208="","",MIN($R$9,H208)+MIN(MAX(0,'Debt Payoff'!$D$24-SUM(Q208:Q208)-SUMPRODUCT((H208:P208&lt;$R$9:$Z$9)*H208:P208+(H208:P208&gt;=$R$9:$Z$9)*$R$9:$Z$9)),H208-MIN($R$9,H208)))</f>
        <v>0</v>
      </c>
      <c r="S208" s="33">
        <f>IF($B208="","",MIN($S$9,I208)+MIN(MAX(0,'Debt Payoff'!$D$24-SUM(Q208:R208)-SUMPRODUCT((I208:P208&lt;$S$9:$Z$9)*I208:P208+(I208:P208&gt;=$S$9:$Z$9)*$S$9:$Z$9)),I208-MIN($S$9,I208)))</f>
        <v>0</v>
      </c>
      <c r="T208" s="33">
        <f>IF($B208="","",MIN($T$9,J208)+MIN(MAX(0,'Debt Payoff'!$D$24-SUM(Q208:S208)-SUMPRODUCT((J208:P208&lt;$T$9:$Z$9)*J208:P208+(J208:P208&gt;=$T$9:$Z$9)*$T$9:$Z$9)),J208-MIN($T$9,J208)))</f>
        <v>0</v>
      </c>
      <c r="U208" s="33">
        <f>IF($B208="","",MIN($U$9,K208)+MIN(MAX(0,'Debt Payoff'!$D$24-SUM(Q208:T208)-SUMPRODUCT((K208:P208&lt;$U$9:$Z$9)*K208:P208+(K208:P208&gt;=$U$9:$Z$9)*$U$9:$Z$9)),K208-MIN($U$9,K208)))</f>
        <v>0</v>
      </c>
      <c r="V208" s="33">
        <f>IF($B208="","",MIN($V$9,L208)+MIN(MAX(0,'Debt Payoff'!$D$24-SUM(Q208:U208)-SUMPRODUCT((L208:P208&lt;$V$9:$Z$9)*L208:P208+(L208:P208&gt;=$V$9:$Z$9)*$V$9:$Z$9)),L208-MIN($V$9,L208)))</f>
        <v>0</v>
      </c>
      <c r="W208" s="33">
        <f>IF($B208="","",MIN($W$9,M208)+MIN(MAX(0,'Debt Payoff'!$D$24-SUM(Q208:V208)-SUMPRODUCT((M208:P208&lt;$W$9:$Z$9)*M208:P208+(M208:P208&gt;=$W$9:$Z$9)*$W$9:$Z$9)),M208-MIN($W$9,M208)))</f>
        <v>0</v>
      </c>
      <c r="X208" s="33">
        <f>IF($B208="","",MIN($X$9,N208)+MIN(MAX(0,'Debt Payoff'!$D$24-SUM(Q208:W208)-SUMPRODUCT((N208:P208&lt;$X$9:$Z$9)*N208:P208+(N208:P208&gt;=$X$9:$Z$9)*$X$9:$Z$9)),N208-MIN($X$9,N208)))</f>
        <v>0</v>
      </c>
      <c r="Y208" s="33">
        <f>IF($B208="","",MIN($Y$9,O208)+MIN(MAX(0,'Debt Payoff'!$D$24-SUM(Q208:X208)-SUMPRODUCT((O208:P208&lt;$Y$9:$Z$9)*O208:P208+(O208:P208&gt;=$Y$9:$Z$9)*$Y$9:$Z$9)),O208-MIN($Y$9,O208)))</f>
        <v>0</v>
      </c>
      <c r="Z208" s="33">
        <f>IF($B208="","",MIN($Z$9,P208)+MIN(MAX(0,'Debt Payoff'!$D$24-SUM(Q208:Y208)-SUMPRODUCT((P208:P208&lt;$Z$9:$Z$9)*P208:P208+(P208:P208&gt;=$Z$9:$Z$9)*$Z$9:$Z$9)),P208-MIN($Z$9,P208)))</f>
        <v>0</v>
      </c>
      <c r="AA208" s="33">
        <f>IF($B208="","",ROUND(G208-Q208,2))</f>
        <v>0</v>
      </c>
      <c r="AB208" s="33">
        <f>IF($B208="","",ROUND(H208-R208,2))</f>
        <v>0</v>
      </c>
      <c r="AC208" s="33">
        <f>IF($B208="","",ROUND(I208-S208,2))</f>
        <v>0</v>
      </c>
      <c r="AD208" s="33">
        <f>IF($B208="","",ROUND(J208-T208,2))</f>
        <v>0</v>
      </c>
      <c r="AE208" s="33">
        <f>IF($B208="","",ROUND(K208-U208,2))</f>
        <v>0</v>
      </c>
      <c r="AF208" s="33">
        <f>IF($B208="","",ROUND(L208-V208,2))</f>
        <v>0</v>
      </c>
      <c r="AG208" s="33">
        <f>IF($B208="","",ROUND(M208-W208,2))</f>
        <v>0</v>
      </c>
      <c r="AH208" s="33">
        <f>IF($B208="","",ROUND(N208-X208,2))</f>
        <v>0</v>
      </c>
      <c r="AI208" s="33">
        <f>IF($B208="","",ROUND(O208-Y208,2))</f>
        <v>0</v>
      </c>
      <c r="AJ208" s="33">
        <f>IF($B208="","",ROUND(P208-Z208,2))</f>
        <v>0</v>
      </c>
    </row>
    <row r="209" spans="2:36">
      <c r="B209" s="15">
        <f>IF(B208="","",IF(F208&gt;0.005,B208+1,""))</f>
        <v>0</v>
      </c>
      <c r="C209" s="46">
        <f>IF($B209="","",EDATE('Debt Payoff'!$D$23,$B209-1))</f>
        <v>0</v>
      </c>
      <c r="D209" s="47">
        <f>IF($B209="","",SUM(Q209:Z209))</f>
        <v>0</v>
      </c>
      <c r="E209" s="48">
        <f>IF($B209="","",SUM(G209:P209)-F208)</f>
        <v>0</v>
      </c>
      <c r="F209" s="47">
        <f>IF($B209="","",SUM(AA209:AJ209))</f>
        <v>0</v>
      </c>
      <c r="G209" s="48">
        <f>IF($B209="","",ROUND(N(AA208)*(1+$Q$8/12),2))</f>
        <v>0</v>
      </c>
      <c r="H209" s="48">
        <f>IF($B209="","",ROUND(N(AB208)*(1+$R$8/12),2))</f>
        <v>0</v>
      </c>
      <c r="I209" s="48">
        <f>IF($B209="","",ROUND(N(AC208)*(1+$S$8/12),2))</f>
        <v>0</v>
      </c>
      <c r="J209" s="48">
        <f>IF($B209="","",ROUND(N(AD208)*(1+$T$8/12),2))</f>
        <v>0</v>
      </c>
      <c r="K209" s="48">
        <f>IF($B209="","",ROUND(N(AE208)*(1+$U$8/12),2))</f>
        <v>0</v>
      </c>
      <c r="L209" s="48">
        <f>IF($B209="","",ROUND(N(AF208)*(1+$V$8/12),2))</f>
        <v>0</v>
      </c>
      <c r="M209" s="48">
        <f>IF($B209="","",ROUND(N(AG208)*(1+$W$8/12),2))</f>
        <v>0</v>
      </c>
      <c r="N209" s="48">
        <f>IF($B209="","",ROUND(N(AH208)*(1+$X$8/12),2))</f>
        <v>0</v>
      </c>
      <c r="O209" s="48">
        <f>IF($B209="","",ROUND(N(AI208)*(1+$Y$8/12),2))</f>
        <v>0</v>
      </c>
      <c r="P209" s="48">
        <f>IF($B209="","",ROUND(N(AJ208)*(1+$Z$8/12),2))</f>
        <v>0</v>
      </c>
      <c r="Q209" s="33">
        <f>IF($B209="","",MIN($Q$9,G209)+MIN(MAX(0,'Debt Payoff'!$D$24-0-SUMPRODUCT((G209:P209&lt;$Q$9:$Z$9)*G209:P209+(G209:P209&gt;=$Q$9:$Z$9)*$Q$9:$Z$9)),G209-MIN($Q$9,G209)))</f>
        <v>0</v>
      </c>
      <c r="R209" s="33">
        <f>IF($B209="","",MIN($R$9,H209)+MIN(MAX(0,'Debt Payoff'!$D$24-SUM(Q209:Q209)-SUMPRODUCT((H209:P209&lt;$R$9:$Z$9)*H209:P209+(H209:P209&gt;=$R$9:$Z$9)*$R$9:$Z$9)),H209-MIN($R$9,H209)))</f>
        <v>0</v>
      </c>
      <c r="S209" s="33">
        <f>IF($B209="","",MIN($S$9,I209)+MIN(MAX(0,'Debt Payoff'!$D$24-SUM(Q209:R209)-SUMPRODUCT((I209:P209&lt;$S$9:$Z$9)*I209:P209+(I209:P209&gt;=$S$9:$Z$9)*$S$9:$Z$9)),I209-MIN($S$9,I209)))</f>
        <v>0</v>
      </c>
      <c r="T209" s="33">
        <f>IF($B209="","",MIN($T$9,J209)+MIN(MAX(0,'Debt Payoff'!$D$24-SUM(Q209:S209)-SUMPRODUCT((J209:P209&lt;$T$9:$Z$9)*J209:P209+(J209:P209&gt;=$T$9:$Z$9)*$T$9:$Z$9)),J209-MIN($T$9,J209)))</f>
        <v>0</v>
      </c>
      <c r="U209" s="33">
        <f>IF($B209="","",MIN($U$9,K209)+MIN(MAX(0,'Debt Payoff'!$D$24-SUM(Q209:T209)-SUMPRODUCT((K209:P209&lt;$U$9:$Z$9)*K209:P209+(K209:P209&gt;=$U$9:$Z$9)*$U$9:$Z$9)),K209-MIN($U$9,K209)))</f>
        <v>0</v>
      </c>
      <c r="V209" s="33">
        <f>IF($B209="","",MIN($V$9,L209)+MIN(MAX(0,'Debt Payoff'!$D$24-SUM(Q209:U209)-SUMPRODUCT((L209:P209&lt;$V$9:$Z$9)*L209:P209+(L209:P209&gt;=$V$9:$Z$9)*$V$9:$Z$9)),L209-MIN($V$9,L209)))</f>
        <v>0</v>
      </c>
      <c r="W209" s="33">
        <f>IF($B209="","",MIN($W$9,M209)+MIN(MAX(0,'Debt Payoff'!$D$24-SUM(Q209:V209)-SUMPRODUCT((M209:P209&lt;$W$9:$Z$9)*M209:P209+(M209:P209&gt;=$W$9:$Z$9)*$W$9:$Z$9)),M209-MIN($W$9,M209)))</f>
        <v>0</v>
      </c>
      <c r="X209" s="33">
        <f>IF($B209="","",MIN($X$9,N209)+MIN(MAX(0,'Debt Payoff'!$D$24-SUM(Q209:W209)-SUMPRODUCT((N209:P209&lt;$X$9:$Z$9)*N209:P209+(N209:P209&gt;=$X$9:$Z$9)*$X$9:$Z$9)),N209-MIN($X$9,N209)))</f>
        <v>0</v>
      </c>
      <c r="Y209" s="33">
        <f>IF($B209="","",MIN($Y$9,O209)+MIN(MAX(0,'Debt Payoff'!$D$24-SUM(Q209:X209)-SUMPRODUCT((O209:P209&lt;$Y$9:$Z$9)*O209:P209+(O209:P209&gt;=$Y$9:$Z$9)*$Y$9:$Z$9)),O209-MIN($Y$9,O209)))</f>
        <v>0</v>
      </c>
      <c r="Z209" s="33">
        <f>IF($B209="","",MIN($Z$9,P209)+MIN(MAX(0,'Debt Payoff'!$D$24-SUM(Q209:Y209)-SUMPRODUCT((P209:P209&lt;$Z$9:$Z$9)*P209:P209+(P209:P209&gt;=$Z$9:$Z$9)*$Z$9:$Z$9)),P209-MIN($Z$9,P209)))</f>
        <v>0</v>
      </c>
      <c r="AA209" s="33">
        <f>IF($B209="","",ROUND(G209-Q209,2))</f>
        <v>0</v>
      </c>
      <c r="AB209" s="33">
        <f>IF($B209="","",ROUND(H209-R209,2))</f>
        <v>0</v>
      </c>
      <c r="AC209" s="33">
        <f>IF($B209="","",ROUND(I209-S209,2))</f>
        <v>0</v>
      </c>
      <c r="AD209" s="33">
        <f>IF($B209="","",ROUND(J209-T209,2))</f>
        <v>0</v>
      </c>
      <c r="AE209" s="33">
        <f>IF($B209="","",ROUND(K209-U209,2))</f>
        <v>0</v>
      </c>
      <c r="AF209" s="33">
        <f>IF($B209="","",ROUND(L209-V209,2))</f>
        <v>0</v>
      </c>
      <c r="AG209" s="33">
        <f>IF($B209="","",ROUND(M209-W209,2))</f>
        <v>0</v>
      </c>
      <c r="AH209" s="33">
        <f>IF($B209="","",ROUND(N209-X209,2))</f>
        <v>0</v>
      </c>
      <c r="AI209" s="33">
        <f>IF($B209="","",ROUND(O209-Y209,2))</f>
        <v>0</v>
      </c>
      <c r="AJ209" s="33">
        <f>IF($B209="","",ROUND(P209-Z209,2))</f>
        <v>0</v>
      </c>
    </row>
    <row r="210" spans="2:36">
      <c r="B210" s="15">
        <f>IF(B209="","",IF(F209&gt;0.005,B209+1,""))</f>
        <v>0</v>
      </c>
      <c r="C210" s="46">
        <f>IF($B210="","",EDATE('Debt Payoff'!$D$23,$B210-1))</f>
        <v>0</v>
      </c>
      <c r="D210" s="47">
        <f>IF($B210="","",SUM(Q210:Z210))</f>
        <v>0</v>
      </c>
      <c r="E210" s="48">
        <f>IF($B210="","",SUM(G210:P210)-F209)</f>
        <v>0</v>
      </c>
      <c r="F210" s="47">
        <f>IF($B210="","",SUM(AA210:AJ210))</f>
        <v>0</v>
      </c>
      <c r="G210" s="48">
        <f>IF($B210="","",ROUND(N(AA209)*(1+$Q$8/12),2))</f>
        <v>0</v>
      </c>
      <c r="H210" s="48">
        <f>IF($B210="","",ROUND(N(AB209)*(1+$R$8/12),2))</f>
        <v>0</v>
      </c>
      <c r="I210" s="48">
        <f>IF($B210="","",ROUND(N(AC209)*(1+$S$8/12),2))</f>
        <v>0</v>
      </c>
      <c r="J210" s="48">
        <f>IF($B210="","",ROUND(N(AD209)*(1+$T$8/12),2))</f>
        <v>0</v>
      </c>
      <c r="K210" s="48">
        <f>IF($B210="","",ROUND(N(AE209)*(1+$U$8/12),2))</f>
        <v>0</v>
      </c>
      <c r="L210" s="48">
        <f>IF($B210="","",ROUND(N(AF209)*(1+$V$8/12),2))</f>
        <v>0</v>
      </c>
      <c r="M210" s="48">
        <f>IF($B210="","",ROUND(N(AG209)*(1+$W$8/12),2))</f>
        <v>0</v>
      </c>
      <c r="N210" s="48">
        <f>IF($B210="","",ROUND(N(AH209)*(1+$X$8/12),2))</f>
        <v>0</v>
      </c>
      <c r="O210" s="48">
        <f>IF($B210="","",ROUND(N(AI209)*(1+$Y$8/12),2))</f>
        <v>0</v>
      </c>
      <c r="P210" s="48">
        <f>IF($B210="","",ROUND(N(AJ209)*(1+$Z$8/12),2))</f>
        <v>0</v>
      </c>
      <c r="Q210" s="33">
        <f>IF($B210="","",MIN($Q$9,G210)+MIN(MAX(0,'Debt Payoff'!$D$24-0-SUMPRODUCT((G210:P210&lt;$Q$9:$Z$9)*G210:P210+(G210:P210&gt;=$Q$9:$Z$9)*$Q$9:$Z$9)),G210-MIN($Q$9,G210)))</f>
        <v>0</v>
      </c>
      <c r="R210" s="33">
        <f>IF($B210="","",MIN($R$9,H210)+MIN(MAX(0,'Debt Payoff'!$D$24-SUM(Q210:Q210)-SUMPRODUCT((H210:P210&lt;$R$9:$Z$9)*H210:P210+(H210:P210&gt;=$R$9:$Z$9)*$R$9:$Z$9)),H210-MIN($R$9,H210)))</f>
        <v>0</v>
      </c>
      <c r="S210" s="33">
        <f>IF($B210="","",MIN($S$9,I210)+MIN(MAX(0,'Debt Payoff'!$D$24-SUM(Q210:R210)-SUMPRODUCT((I210:P210&lt;$S$9:$Z$9)*I210:P210+(I210:P210&gt;=$S$9:$Z$9)*$S$9:$Z$9)),I210-MIN($S$9,I210)))</f>
        <v>0</v>
      </c>
      <c r="T210" s="33">
        <f>IF($B210="","",MIN($T$9,J210)+MIN(MAX(0,'Debt Payoff'!$D$24-SUM(Q210:S210)-SUMPRODUCT((J210:P210&lt;$T$9:$Z$9)*J210:P210+(J210:P210&gt;=$T$9:$Z$9)*$T$9:$Z$9)),J210-MIN($T$9,J210)))</f>
        <v>0</v>
      </c>
      <c r="U210" s="33">
        <f>IF($B210="","",MIN($U$9,K210)+MIN(MAX(0,'Debt Payoff'!$D$24-SUM(Q210:T210)-SUMPRODUCT((K210:P210&lt;$U$9:$Z$9)*K210:P210+(K210:P210&gt;=$U$9:$Z$9)*$U$9:$Z$9)),K210-MIN($U$9,K210)))</f>
        <v>0</v>
      </c>
      <c r="V210" s="33">
        <f>IF($B210="","",MIN($V$9,L210)+MIN(MAX(0,'Debt Payoff'!$D$24-SUM(Q210:U210)-SUMPRODUCT((L210:P210&lt;$V$9:$Z$9)*L210:P210+(L210:P210&gt;=$V$9:$Z$9)*$V$9:$Z$9)),L210-MIN($V$9,L210)))</f>
        <v>0</v>
      </c>
      <c r="W210" s="33">
        <f>IF($B210="","",MIN($W$9,M210)+MIN(MAX(0,'Debt Payoff'!$D$24-SUM(Q210:V210)-SUMPRODUCT((M210:P210&lt;$W$9:$Z$9)*M210:P210+(M210:P210&gt;=$W$9:$Z$9)*$W$9:$Z$9)),M210-MIN($W$9,M210)))</f>
        <v>0</v>
      </c>
      <c r="X210" s="33">
        <f>IF($B210="","",MIN($X$9,N210)+MIN(MAX(0,'Debt Payoff'!$D$24-SUM(Q210:W210)-SUMPRODUCT((N210:P210&lt;$X$9:$Z$9)*N210:P210+(N210:P210&gt;=$X$9:$Z$9)*$X$9:$Z$9)),N210-MIN($X$9,N210)))</f>
        <v>0</v>
      </c>
      <c r="Y210" s="33">
        <f>IF($B210="","",MIN($Y$9,O210)+MIN(MAX(0,'Debt Payoff'!$D$24-SUM(Q210:X210)-SUMPRODUCT((O210:P210&lt;$Y$9:$Z$9)*O210:P210+(O210:P210&gt;=$Y$9:$Z$9)*$Y$9:$Z$9)),O210-MIN($Y$9,O210)))</f>
        <v>0</v>
      </c>
      <c r="Z210" s="33">
        <f>IF($B210="","",MIN($Z$9,P210)+MIN(MAX(0,'Debt Payoff'!$D$24-SUM(Q210:Y210)-SUMPRODUCT((P210:P210&lt;$Z$9:$Z$9)*P210:P210+(P210:P210&gt;=$Z$9:$Z$9)*$Z$9:$Z$9)),P210-MIN($Z$9,P210)))</f>
        <v>0</v>
      </c>
      <c r="AA210" s="33">
        <f>IF($B210="","",ROUND(G210-Q210,2))</f>
        <v>0</v>
      </c>
      <c r="AB210" s="33">
        <f>IF($B210="","",ROUND(H210-R210,2))</f>
        <v>0</v>
      </c>
      <c r="AC210" s="33">
        <f>IF($B210="","",ROUND(I210-S210,2))</f>
        <v>0</v>
      </c>
      <c r="AD210" s="33">
        <f>IF($B210="","",ROUND(J210-T210,2))</f>
        <v>0</v>
      </c>
      <c r="AE210" s="33">
        <f>IF($B210="","",ROUND(K210-U210,2))</f>
        <v>0</v>
      </c>
      <c r="AF210" s="33">
        <f>IF($B210="","",ROUND(L210-V210,2))</f>
        <v>0</v>
      </c>
      <c r="AG210" s="33">
        <f>IF($B210="","",ROUND(M210-W210,2))</f>
        <v>0</v>
      </c>
      <c r="AH210" s="33">
        <f>IF($B210="","",ROUND(N210-X210,2))</f>
        <v>0</v>
      </c>
      <c r="AI210" s="33">
        <f>IF($B210="","",ROUND(O210-Y210,2))</f>
        <v>0</v>
      </c>
      <c r="AJ210" s="33">
        <f>IF($B210="","",ROUND(P210-Z210,2))</f>
        <v>0</v>
      </c>
    </row>
    <row r="211" spans="2:36">
      <c r="B211" s="15">
        <f>IF(B210="","",IF(F210&gt;0.005,B210+1,""))</f>
        <v>0</v>
      </c>
      <c r="C211" s="46">
        <f>IF($B211="","",EDATE('Debt Payoff'!$D$23,$B211-1))</f>
        <v>0</v>
      </c>
      <c r="D211" s="47">
        <f>IF($B211="","",SUM(Q211:Z211))</f>
        <v>0</v>
      </c>
      <c r="E211" s="48">
        <f>IF($B211="","",SUM(G211:P211)-F210)</f>
        <v>0</v>
      </c>
      <c r="F211" s="47">
        <f>IF($B211="","",SUM(AA211:AJ211))</f>
        <v>0</v>
      </c>
      <c r="G211" s="48">
        <f>IF($B211="","",ROUND(N(AA210)*(1+$Q$8/12),2))</f>
        <v>0</v>
      </c>
      <c r="H211" s="48">
        <f>IF($B211="","",ROUND(N(AB210)*(1+$R$8/12),2))</f>
        <v>0</v>
      </c>
      <c r="I211" s="48">
        <f>IF($B211="","",ROUND(N(AC210)*(1+$S$8/12),2))</f>
        <v>0</v>
      </c>
      <c r="J211" s="48">
        <f>IF($B211="","",ROUND(N(AD210)*(1+$T$8/12),2))</f>
        <v>0</v>
      </c>
      <c r="K211" s="48">
        <f>IF($B211="","",ROUND(N(AE210)*(1+$U$8/12),2))</f>
        <v>0</v>
      </c>
      <c r="L211" s="48">
        <f>IF($B211="","",ROUND(N(AF210)*(1+$V$8/12),2))</f>
        <v>0</v>
      </c>
      <c r="M211" s="48">
        <f>IF($B211="","",ROUND(N(AG210)*(1+$W$8/12),2))</f>
        <v>0</v>
      </c>
      <c r="N211" s="48">
        <f>IF($B211="","",ROUND(N(AH210)*(1+$X$8/12),2))</f>
        <v>0</v>
      </c>
      <c r="O211" s="48">
        <f>IF($B211="","",ROUND(N(AI210)*(1+$Y$8/12),2))</f>
        <v>0</v>
      </c>
      <c r="P211" s="48">
        <f>IF($B211="","",ROUND(N(AJ210)*(1+$Z$8/12),2))</f>
        <v>0</v>
      </c>
      <c r="Q211" s="33">
        <f>IF($B211="","",MIN($Q$9,G211)+MIN(MAX(0,'Debt Payoff'!$D$24-0-SUMPRODUCT((G211:P211&lt;$Q$9:$Z$9)*G211:P211+(G211:P211&gt;=$Q$9:$Z$9)*$Q$9:$Z$9)),G211-MIN($Q$9,G211)))</f>
        <v>0</v>
      </c>
      <c r="R211" s="33">
        <f>IF($B211="","",MIN($R$9,H211)+MIN(MAX(0,'Debt Payoff'!$D$24-SUM(Q211:Q211)-SUMPRODUCT((H211:P211&lt;$R$9:$Z$9)*H211:P211+(H211:P211&gt;=$R$9:$Z$9)*$R$9:$Z$9)),H211-MIN($R$9,H211)))</f>
        <v>0</v>
      </c>
      <c r="S211" s="33">
        <f>IF($B211="","",MIN($S$9,I211)+MIN(MAX(0,'Debt Payoff'!$D$24-SUM(Q211:R211)-SUMPRODUCT((I211:P211&lt;$S$9:$Z$9)*I211:P211+(I211:P211&gt;=$S$9:$Z$9)*$S$9:$Z$9)),I211-MIN($S$9,I211)))</f>
        <v>0</v>
      </c>
      <c r="T211" s="33">
        <f>IF($B211="","",MIN($T$9,J211)+MIN(MAX(0,'Debt Payoff'!$D$24-SUM(Q211:S211)-SUMPRODUCT((J211:P211&lt;$T$9:$Z$9)*J211:P211+(J211:P211&gt;=$T$9:$Z$9)*$T$9:$Z$9)),J211-MIN($T$9,J211)))</f>
        <v>0</v>
      </c>
      <c r="U211" s="33">
        <f>IF($B211="","",MIN($U$9,K211)+MIN(MAX(0,'Debt Payoff'!$D$24-SUM(Q211:T211)-SUMPRODUCT((K211:P211&lt;$U$9:$Z$9)*K211:P211+(K211:P211&gt;=$U$9:$Z$9)*$U$9:$Z$9)),K211-MIN($U$9,K211)))</f>
        <v>0</v>
      </c>
      <c r="V211" s="33">
        <f>IF($B211="","",MIN($V$9,L211)+MIN(MAX(0,'Debt Payoff'!$D$24-SUM(Q211:U211)-SUMPRODUCT((L211:P211&lt;$V$9:$Z$9)*L211:P211+(L211:P211&gt;=$V$9:$Z$9)*$V$9:$Z$9)),L211-MIN($V$9,L211)))</f>
        <v>0</v>
      </c>
      <c r="W211" s="33">
        <f>IF($B211="","",MIN($W$9,M211)+MIN(MAX(0,'Debt Payoff'!$D$24-SUM(Q211:V211)-SUMPRODUCT((M211:P211&lt;$W$9:$Z$9)*M211:P211+(M211:P211&gt;=$W$9:$Z$9)*$W$9:$Z$9)),M211-MIN($W$9,M211)))</f>
        <v>0</v>
      </c>
      <c r="X211" s="33">
        <f>IF($B211="","",MIN($X$9,N211)+MIN(MAX(0,'Debt Payoff'!$D$24-SUM(Q211:W211)-SUMPRODUCT((N211:P211&lt;$X$9:$Z$9)*N211:P211+(N211:P211&gt;=$X$9:$Z$9)*$X$9:$Z$9)),N211-MIN($X$9,N211)))</f>
        <v>0</v>
      </c>
      <c r="Y211" s="33">
        <f>IF($B211="","",MIN($Y$9,O211)+MIN(MAX(0,'Debt Payoff'!$D$24-SUM(Q211:X211)-SUMPRODUCT((O211:P211&lt;$Y$9:$Z$9)*O211:P211+(O211:P211&gt;=$Y$9:$Z$9)*$Y$9:$Z$9)),O211-MIN($Y$9,O211)))</f>
        <v>0</v>
      </c>
      <c r="Z211" s="33">
        <f>IF($B211="","",MIN($Z$9,P211)+MIN(MAX(0,'Debt Payoff'!$D$24-SUM(Q211:Y211)-SUMPRODUCT((P211:P211&lt;$Z$9:$Z$9)*P211:P211+(P211:P211&gt;=$Z$9:$Z$9)*$Z$9:$Z$9)),P211-MIN($Z$9,P211)))</f>
        <v>0</v>
      </c>
      <c r="AA211" s="33">
        <f>IF($B211="","",ROUND(G211-Q211,2))</f>
        <v>0</v>
      </c>
      <c r="AB211" s="33">
        <f>IF($B211="","",ROUND(H211-R211,2))</f>
        <v>0</v>
      </c>
      <c r="AC211" s="33">
        <f>IF($B211="","",ROUND(I211-S211,2))</f>
        <v>0</v>
      </c>
      <c r="AD211" s="33">
        <f>IF($B211="","",ROUND(J211-T211,2))</f>
        <v>0</v>
      </c>
      <c r="AE211" s="33">
        <f>IF($B211="","",ROUND(K211-U211,2))</f>
        <v>0</v>
      </c>
      <c r="AF211" s="33">
        <f>IF($B211="","",ROUND(L211-V211,2))</f>
        <v>0</v>
      </c>
      <c r="AG211" s="33">
        <f>IF($B211="","",ROUND(M211-W211,2))</f>
        <v>0</v>
      </c>
      <c r="AH211" s="33">
        <f>IF($B211="","",ROUND(N211-X211,2))</f>
        <v>0</v>
      </c>
      <c r="AI211" s="33">
        <f>IF($B211="","",ROUND(O211-Y211,2))</f>
        <v>0</v>
      </c>
      <c r="AJ211" s="33">
        <f>IF($B211="","",ROUND(P211-Z211,2))</f>
        <v>0</v>
      </c>
    </row>
    <row r="212" spans="2:36">
      <c r="B212" s="15">
        <f>IF(B211="","",IF(F211&gt;0.005,B211+1,""))</f>
        <v>0</v>
      </c>
      <c r="C212" s="46">
        <f>IF($B212="","",EDATE('Debt Payoff'!$D$23,$B212-1))</f>
        <v>0</v>
      </c>
      <c r="D212" s="47">
        <f>IF($B212="","",SUM(Q212:Z212))</f>
        <v>0</v>
      </c>
      <c r="E212" s="48">
        <f>IF($B212="","",SUM(G212:P212)-F211)</f>
        <v>0</v>
      </c>
      <c r="F212" s="47">
        <f>IF($B212="","",SUM(AA212:AJ212))</f>
        <v>0</v>
      </c>
      <c r="G212" s="48">
        <f>IF($B212="","",ROUND(N(AA211)*(1+$Q$8/12),2))</f>
        <v>0</v>
      </c>
      <c r="H212" s="48">
        <f>IF($B212="","",ROUND(N(AB211)*(1+$R$8/12),2))</f>
        <v>0</v>
      </c>
      <c r="I212" s="48">
        <f>IF($B212="","",ROUND(N(AC211)*(1+$S$8/12),2))</f>
        <v>0</v>
      </c>
      <c r="J212" s="48">
        <f>IF($B212="","",ROUND(N(AD211)*(1+$T$8/12),2))</f>
        <v>0</v>
      </c>
      <c r="K212" s="48">
        <f>IF($B212="","",ROUND(N(AE211)*(1+$U$8/12),2))</f>
        <v>0</v>
      </c>
      <c r="L212" s="48">
        <f>IF($B212="","",ROUND(N(AF211)*(1+$V$8/12),2))</f>
        <v>0</v>
      </c>
      <c r="M212" s="48">
        <f>IF($B212="","",ROUND(N(AG211)*(1+$W$8/12),2))</f>
        <v>0</v>
      </c>
      <c r="N212" s="48">
        <f>IF($B212="","",ROUND(N(AH211)*(1+$X$8/12),2))</f>
        <v>0</v>
      </c>
      <c r="O212" s="48">
        <f>IF($B212="","",ROUND(N(AI211)*(1+$Y$8/12),2))</f>
        <v>0</v>
      </c>
      <c r="P212" s="48">
        <f>IF($B212="","",ROUND(N(AJ211)*(1+$Z$8/12),2))</f>
        <v>0</v>
      </c>
      <c r="Q212" s="33">
        <f>IF($B212="","",MIN($Q$9,G212)+MIN(MAX(0,'Debt Payoff'!$D$24-0-SUMPRODUCT((G212:P212&lt;$Q$9:$Z$9)*G212:P212+(G212:P212&gt;=$Q$9:$Z$9)*$Q$9:$Z$9)),G212-MIN($Q$9,G212)))</f>
        <v>0</v>
      </c>
      <c r="R212" s="33">
        <f>IF($B212="","",MIN($R$9,H212)+MIN(MAX(0,'Debt Payoff'!$D$24-SUM(Q212:Q212)-SUMPRODUCT((H212:P212&lt;$R$9:$Z$9)*H212:P212+(H212:P212&gt;=$R$9:$Z$9)*$R$9:$Z$9)),H212-MIN($R$9,H212)))</f>
        <v>0</v>
      </c>
      <c r="S212" s="33">
        <f>IF($B212="","",MIN($S$9,I212)+MIN(MAX(0,'Debt Payoff'!$D$24-SUM(Q212:R212)-SUMPRODUCT((I212:P212&lt;$S$9:$Z$9)*I212:P212+(I212:P212&gt;=$S$9:$Z$9)*$S$9:$Z$9)),I212-MIN($S$9,I212)))</f>
        <v>0</v>
      </c>
      <c r="T212" s="33">
        <f>IF($B212="","",MIN($T$9,J212)+MIN(MAX(0,'Debt Payoff'!$D$24-SUM(Q212:S212)-SUMPRODUCT((J212:P212&lt;$T$9:$Z$9)*J212:P212+(J212:P212&gt;=$T$9:$Z$9)*$T$9:$Z$9)),J212-MIN($T$9,J212)))</f>
        <v>0</v>
      </c>
      <c r="U212" s="33">
        <f>IF($B212="","",MIN($U$9,K212)+MIN(MAX(0,'Debt Payoff'!$D$24-SUM(Q212:T212)-SUMPRODUCT((K212:P212&lt;$U$9:$Z$9)*K212:P212+(K212:P212&gt;=$U$9:$Z$9)*$U$9:$Z$9)),K212-MIN($U$9,K212)))</f>
        <v>0</v>
      </c>
      <c r="V212" s="33">
        <f>IF($B212="","",MIN($V$9,L212)+MIN(MAX(0,'Debt Payoff'!$D$24-SUM(Q212:U212)-SUMPRODUCT((L212:P212&lt;$V$9:$Z$9)*L212:P212+(L212:P212&gt;=$V$9:$Z$9)*$V$9:$Z$9)),L212-MIN($V$9,L212)))</f>
        <v>0</v>
      </c>
      <c r="W212" s="33">
        <f>IF($B212="","",MIN($W$9,M212)+MIN(MAX(0,'Debt Payoff'!$D$24-SUM(Q212:V212)-SUMPRODUCT((M212:P212&lt;$W$9:$Z$9)*M212:P212+(M212:P212&gt;=$W$9:$Z$9)*$W$9:$Z$9)),M212-MIN($W$9,M212)))</f>
        <v>0</v>
      </c>
      <c r="X212" s="33">
        <f>IF($B212="","",MIN($X$9,N212)+MIN(MAX(0,'Debt Payoff'!$D$24-SUM(Q212:W212)-SUMPRODUCT((N212:P212&lt;$X$9:$Z$9)*N212:P212+(N212:P212&gt;=$X$9:$Z$9)*$X$9:$Z$9)),N212-MIN($X$9,N212)))</f>
        <v>0</v>
      </c>
      <c r="Y212" s="33">
        <f>IF($B212="","",MIN($Y$9,O212)+MIN(MAX(0,'Debt Payoff'!$D$24-SUM(Q212:X212)-SUMPRODUCT((O212:P212&lt;$Y$9:$Z$9)*O212:P212+(O212:P212&gt;=$Y$9:$Z$9)*$Y$9:$Z$9)),O212-MIN($Y$9,O212)))</f>
        <v>0</v>
      </c>
      <c r="Z212" s="33">
        <f>IF($B212="","",MIN($Z$9,P212)+MIN(MAX(0,'Debt Payoff'!$D$24-SUM(Q212:Y212)-SUMPRODUCT((P212:P212&lt;$Z$9:$Z$9)*P212:P212+(P212:P212&gt;=$Z$9:$Z$9)*$Z$9:$Z$9)),P212-MIN($Z$9,P212)))</f>
        <v>0</v>
      </c>
      <c r="AA212" s="33">
        <f>IF($B212="","",ROUND(G212-Q212,2))</f>
        <v>0</v>
      </c>
      <c r="AB212" s="33">
        <f>IF($B212="","",ROUND(H212-R212,2))</f>
        <v>0</v>
      </c>
      <c r="AC212" s="33">
        <f>IF($B212="","",ROUND(I212-S212,2))</f>
        <v>0</v>
      </c>
      <c r="AD212" s="33">
        <f>IF($B212="","",ROUND(J212-T212,2))</f>
        <v>0</v>
      </c>
      <c r="AE212" s="33">
        <f>IF($B212="","",ROUND(K212-U212,2))</f>
        <v>0</v>
      </c>
      <c r="AF212" s="33">
        <f>IF($B212="","",ROUND(L212-V212,2))</f>
        <v>0</v>
      </c>
      <c r="AG212" s="33">
        <f>IF($B212="","",ROUND(M212-W212,2))</f>
        <v>0</v>
      </c>
      <c r="AH212" s="33">
        <f>IF($B212="","",ROUND(N212-X212,2))</f>
        <v>0</v>
      </c>
      <c r="AI212" s="33">
        <f>IF($B212="","",ROUND(O212-Y212,2))</f>
        <v>0</v>
      </c>
      <c r="AJ212" s="33">
        <f>IF($B212="","",ROUND(P212-Z212,2))</f>
        <v>0</v>
      </c>
    </row>
    <row r="213" spans="2:36">
      <c r="B213" s="15">
        <f>IF(B212="","",IF(F212&gt;0.005,B212+1,""))</f>
        <v>0</v>
      </c>
      <c r="C213" s="46">
        <f>IF($B213="","",EDATE('Debt Payoff'!$D$23,$B213-1))</f>
        <v>0</v>
      </c>
      <c r="D213" s="47">
        <f>IF($B213="","",SUM(Q213:Z213))</f>
        <v>0</v>
      </c>
      <c r="E213" s="48">
        <f>IF($B213="","",SUM(G213:P213)-F212)</f>
        <v>0</v>
      </c>
      <c r="F213" s="47">
        <f>IF($B213="","",SUM(AA213:AJ213))</f>
        <v>0</v>
      </c>
      <c r="G213" s="48">
        <f>IF($B213="","",ROUND(N(AA212)*(1+$Q$8/12),2))</f>
        <v>0</v>
      </c>
      <c r="H213" s="48">
        <f>IF($B213="","",ROUND(N(AB212)*(1+$R$8/12),2))</f>
        <v>0</v>
      </c>
      <c r="I213" s="48">
        <f>IF($B213="","",ROUND(N(AC212)*(1+$S$8/12),2))</f>
        <v>0</v>
      </c>
      <c r="J213" s="48">
        <f>IF($B213="","",ROUND(N(AD212)*(1+$T$8/12),2))</f>
        <v>0</v>
      </c>
      <c r="K213" s="48">
        <f>IF($B213="","",ROUND(N(AE212)*(1+$U$8/12),2))</f>
        <v>0</v>
      </c>
      <c r="L213" s="48">
        <f>IF($B213="","",ROUND(N(AF212)*(1+$V$8/12),2))</f>
        <v>0</v>
      </c>
      <c r="M213" s="48">
        <f>IF($B213="","",ROUND(N(AG212)*(1+$W$8/12),2))</f>
        <v>0</v>
      </c>
      <c r="N213" s="48">
        <f>IF($B213="","",ROUND(N(AH212)*(1+$X$8/12),2))</f>
        <v>0</v>
      </c>
      <c r="O213" s="48">
        <f>IF($B213="","",ROUND(N(AI212)*(1+$Y$8/12),2))</f>
        <v>0</v>
      </c>
      <c r="P213" s="48">
        <f>IF($B213="","",ROUND(N(AJ212)*(1+$Z$8/12),2))</f>
        <v>0</v>
      </c>
      <c r="Q213" s="33">
        <f>IF($B213="","",MIN($Q$9,G213)+MIN(MAX(0,'Debt Payoff'!$D$24-0-SUMPRODUCT((G213:P213&lt;$Q$9:$Z$9)*G213:P213+(G213:P213&gt;=$Q$9:$Z$9)*$Q$9:$Z$9)),G213-MIN($Q$9,G213)))</f>
        <v>0</v>
      </c>
      <c r="R213" s="33">
        <f>IF($B213="","",MIN($R$9,H213)+MIN(MAX(0,'Debt Payoff'!$D$24-SUM(Q213:Q213)-SUMPRODUCT((H213:P213&lt;$R$9:$Z$9)*H213:P213+(H213:P213&gt;=$R$9:$Z$9)*$R$9:$Z$9)),H213-MIN($R$9,H213)))</f>
        <v>0</v>
      </c>
      <c r="S213" s="33">
        <f>IF($B213="","",MIN($S$9,I213)+MIN(MAX(0,'Debt Payoff'!$D$24-SUM(Q213:R213)-SUMPRODUCT((I213:P213&lt;$S$9:$Z$9)*I213:P213+(I213:P213&gt;=$S$9:$Z$9)*$S$9:$Z$9)),I213-MIN($S$9,I213)))</f>
        <v>0</v>
      </c>
      <c r="T213" s="33">
        <f>IF($B213="","",MIN($T$9,J213)+MIN(MAX(0,'Debt Payoff'!$D$24-SUM(Q213:S213)-SUMPRODUCT((J213:P213&lt;$T$9:$Z$9)*J213:P213+(J213:P213&gt;=$T$9:$Z$9)*$T$9:$Z$9)),J213-MIN($T$9,J213)))</f>
        <v>0</v>
      </c>
      <c r="U213" s="33">
        <f>IF($B213="","",MIN($U$9,K213)+MIN(MAX(0,'Debt Payoff'!$D$24-SUM(Q213:T213)-SUMPRODUCT((K213:P213&lt;$U$9:$Z$9)*K213:P213+(K213:P213&gt;=$U$9:$Z$9)*$U$9:$Z$9)),K213-MIN($U$9,K213)))</f>
        <v>0</v>
      </c>
      <c r="V213" s="33">
        <f>IF($B213="","",MIN($V$9,L213)+MIN(MAX(0,'Debt Payoff'!$D$24-SUM(Q213:U213)-SUMPRODUCT((L213:P213&lt;$V$9:$Z$9)*L213:P213+(L213:P213&gt;=$V$9:$Z$9)*$V$9:$Z$9)),L213-MIN($V$9,L213)))</f>
        <v>0</v>
      </c>
      <c r="W213" s="33">
        <f>IF($B213="","",MIN($W$9,M213)+MIN(MAX(0,'Debt Payoff'!$D$24-SUM(Q213:V213)-SUMPRODUCT((M213:P213&lt;$W$9:$Z$9)*M213:P213+(M213:P213&gt;=$W$9:$Z$9)*$W$9:$Z$9)),M213-MIN($W$9,M213)))</f>
        <v>0</v>
      </c>
      <c r="X213" s="33">
        <f>IF($B213="","",MIN($X$9,N213)+MIN(MAX(0,'Debt Payoff'!$D$24-SUM(Q213:W213)-SUMPRODUCT((N213:P213&lt;$X$9:$Z$9)*N213:P213+(N213:P213&gt;=$X$9:$Z$9)*$X$9:$Z$9)),N213-MIN($X$9,N213)))</f>
        <v>0</v>
      </c>
      <c r="Y213" s="33">
        <f>IF($B213="","",MIN($Y$9,O213)+MIN(MAX(0,'Debt Payoff'!$D$24-SUM(Q213:X213)-SUMPRODUCT((O213:P213&lt;$Y$9:$Z$9)*O213:P213+(O213:P213&gt;=$Y$9:$Z$9)*$Y$9:$Z$9)),O213-MIN($Y$9,O213)))</f>
        <v>0</v>
      </c>
      <c r="Z213" s="33">
        <f>IF($B213="","",MIN($Z$9,P213)+MIN(MAX(0,'Debt Payoff'!$D$24-SUM(Q213:Y213)-SUMPRODUCT((P213:P213&lt;$Z$9:$Z$9)*P213:P213+(P213:P213&gt;=$Z$9:$Z$9)*$Z$9:$Z$9)),P213-MIN($Z$9,P213)))</f>
        <v>0</v>
      </c>
      <c r="AA213" s="33">
        <f>IF($B213="","",ROUND(G213-Q213,2))</f>
        <v>0</v>
      </c>
      <c r="AB213" s="33">
        <f>IF($B213="","",ROUND(H213-R213,2))</f>
        <v>0</v>
      </c>
      <c r="AC213" s="33">
        <f>IF($B213="","",ROUND(I213-S213,2))</f>
        <v>0</v>
      </c>
      <c r="AD213" s="33">
        <f>IF($B213="","",ROUND(J213-T213,2))</f>
        <v>0</v>
      </c>
      <c r="AE213" s="33">
        <f>IF($B213="","",ROUND(K213-U213,2))</f>
        <v>0</v>
      </c>
      <c r="AF213" s="33">
        <f>IF($B213="","",ROUND(L213-V213,2))</f>
        <v>0</v>
      </c>
      <c r="AG213" s="33">
        <f>IF($B213="","",ROUND(M213-W213,2))</f>
        <v>0</v>
      </c>
      <c r="AH213" s="33">
        <f>IF($B213="","",ROUND(N213-X213,2))</f>
        <v>0</v>
      </c>
      <c r="AI213" s="33">
        <f>IF($B213="","",ROUND(O213-Y213,2))</f>
        <v>0</v>
      </c>
      <c r="AJ213" s="33">
        <f>IF($B213="","",ROUND(P213-Z213,2))</f>
        <v>0</v>
      </c>
    </row>
    <row r="214" spans="2:36">
      <c r="B214" s="15">
        <f>IF(B213="","",IF(F213&gt;0.005,B213+1,""))</f>
        <v>0</v>
      </c>
      <c r="C214" s="46">
        <f>IF($B214="","",EDATE('Debt Payoff'!$D$23,$B214-1))</f>
        <v>0</v>
      </c>
      <c r="D214" s="47">
        <f>IF($B214="","",SUM(Q214:Z214))</f>
        <v>0</v>
      </c>
      <c r="E214" s="48">
        <f>IF($B214="","",SUM(G214:P214)-F213)</f>
        <v>0</v>
      </c>
      <c r="F214" s="47">
        <f>IF($B214="","",SUM(AA214:AJ214))</f>
        <v>0</v>
      </c>
      <c r="G214" s="48">
        <f>IF($B214="","",ROUND(N(AA213)*(1+$Q$8/12),2))</f>
        <v>0</v>
      </c>
      <c r="H214" s="48">
        <f>IF($B214="","",ROUND(N(AB213)*(1+$R$8/12),2))</f>
        <v>0</v>
      </c>
      <c r="I214" s="48">
        <f>IF($B214="","",ROUND(N(AC213)*(1+$S$8/12),2))</f>
        <v>0</v>
      </c>
      <c r="J214" s="48">
        <f>IF($B214="","",ROUND(N(AD213)*(1+$T$8/12),2))</f>
        <v>0</v>
      </c>
      <c r="K214" s="48">
        <f>IF($B214="","",ROUND(N(AE213)*(1+$U$8/12),2))</f>
        <v>0</v>
      </c>
      <c r="L214" s="48">
        <f>IF($B214="","",ROUND(N(AF213)*(1+$V$8/12),2))</f>
        <v>0</v>
      </c>
      <c r="M214" s="48">
        <f>IF($B214="","",ROUND(N(AG213)*(1+$W$8/12),2))</f>
        <v>0</v>
      </c>
      <c r="N214" s="48">
        <f>IF($B214="","",ROUND(N(AH213)*(1+$X$8/12),2))</f>
        <v>0</v>
      </c>
      <c r="O214" s="48">
        <f>IF($B214="","",ROUND(N(AI213)*(1+$Y$8/12),2))</f>
        <v>0</v>
      </c>
      <c r="P214" s="48">
        <f>IF($B214="","",ROUND(N(AJ213)*(1+$Z$8/12),2))</f>
        <v>0</v>
      </c>
      <c r="Q214" s="33">
        <f>IF($B214="","",MIN($Q$9,G214)+MIN(MAX(0,'Debt Payoff'!$D$24-0-SUMPRODUCT((G214:P214&lt;$Q$9:$Z$9)*G214:P214+(G214:P214&gt;=$Q$9:$Z$9)*$Q$9:$Z$9)),G214-MIN($Q$9,G214)))</f>
        <v>0</v>
      </c>
      <c r="R214" s="33">
        <f>IF($B214="","",MIN($R$9,H214)+MIN(MAX(0,'Debt Payoff'!$D$24-SUM(Q214:Q214)-SUMPRODUCT((H214:P214&lt;$R$9:$Z$9)*H214:P214+(H214:P214&gt;=$R$9:$Z$9)*$R$9:$Z$9)),H214-MIN($R$9,H214)))</f>
        <v>0</v>
      </c>
      <c r="S214" s="33">
        <f>IF($B214="","",MIN($S$9,I214)+MIN(MAX(0,'Debt Payoff'!$D$24-SUM(Q214:R214)-SUMPRODUCT((I214:P214&lt;$S$9:$Z$9)*I214:P214+(I214:P214&gt;=$S$9:$Z$9)*$S$9:$Z$9)),I214-MIN($S$9,I214)))</f>
        <v>0</v>
      </c>
      <c r="T214" s="33">
        <f>IF($B214="","",MIN($T$9,J214)+MIN(MAX(0,'Debt Payoff'!$D$24-SUM(Q214:S214)-SUMPRODUCT((J214:P214&lt;$T$9:$Z$9)*J214:P214+(J214:P214&gt;=$T$9:$Z$9)*$T$9:$Z$9)),J214-MIN($T$9,J214)))</f>
        <v>0</v>
      </c>
      <c r="U214" s="33">
        <f>IF($B214="","",MIN($U$9,K214)+MIN(MAX(0,'Debt Payoff'!$D$24-SUM(Q214:T214)-SUMPRODUCT((K214:P214&lt;$U$9:$Z$9)*K214:P214+(K214:P214&gt;=$U$9:$Z$9)*$U$9:$Z$9)),K214-MIN($U$9,K214)))</f>
        <v>0</v>
      </c>
      <c r="V214" s="33">
        <f>IF($B214="","",MIN($V$9,L214)+MIN(MAX(0,'Debt Payoff'!$D$24-SUM(Q214:U214)-SUMPRODUCT((L214:P214&lt;$V$9:$Z$9)*L214:P214+(L214:P214&gt;=$V$9:$Z$9)*$V$9:$Z$9)),L214-MIN($V$9,L214)))</f>
        <v>0</v>
      </c>
      <c r="W214" s="33">
        <f>IF($B214="","",MIN($W$9,M214)+MIN(MAX(0,'Debt Payoff'!$D$24-SUM(Q214:V214)-SUMPRODUCT((M214:P214&lt;$W$9:$Z$9)*M214:P214+(M214:P214&gt;=$W$9:$Z$9)*$W$9:$Z$9)),M214-MIN($W$9,M214)))</f>
        <v>0</v>
      </c>
      <c r="X214" s="33">
        <f>IF($B214="","",MIN($X$9,N214)+MIN(MAX(0,'Debt Payoff'!$D$24-SUM(Q214:W214)-SUMPRODUCT((N214:P214&lt;$X$9:$Z$9)*N214:P214+(N214:P214&gt;=$X$9:$Z$9)*$X$9:$Z$9)),N214-MIN($X$9,N214)))</f>
        <v>0</v>
      </c>
      <c r="Y214" s="33">
        <f>IF($B214="","",MIN($Y$9,O214)+MIN(MAX(0,'Debt Payoff'!$D$24-SUM(Q214:X214)-SUMPRODUCT((O214:P214&lt;$Y$9:$Z$9)*O214:P214+(O214:P214&gt;=$Y$9:$Z$9)*$Y$9:$Z$9)),O214-MIN($Y$9,O214)))</f>
        <v>0</v>
      </c>
      <c r="Z214" s="33">
        <f>IF($B214="","",MIN($Z$9,P214)+MIN(MAX(0,'Debt Payoff'!$D$24-SUM(Q214:Y214)-SUMPRODUCT((P214:P214&lt;$Z$9:$Z$9)*P214:P214+(P214:P214&gt;=$Z$9:$Z$9)*$Z$9:$Z$9)),P214-MIN($Z$9,P214)))</f>
        <v>0</v>
      </c>
      <c r="AA214" s="33">
        <f>IF($B214="","",ROUND(G214-Q214,2))</f>
        <v>0</v>
      </c>
      <c r="AB214" s="33">
        <f>IF($B214="","",ROUND(H214-R214,2))</f>
        <v>0</v>
      </c>
      <c r="AC214" s="33">
        <f>IF($B214="","",ROUND(I214-S214,2))</f>
        <v>0</v>
      </c>
      <c r="AD214" s="33">
        <f>IF($B214="","",ROUND(J214-T214,2))</f>
        <v>0</v>
      </c>
      <c r="AE214" s="33">
        <f>IF($B214="","",ROUND(K214-U214,2))</f>
        <v>0</v>
      </c>
      <c r="AF214" s="33">
        <f>IF($B214="","",ROUND(L214-V214,2))</f>
        <v>0</v>
      </c>
      <c r="AG214" s="33">
        <f>IF($B214="","",ROUND(M214-W214,2))</f>
        <v>0</v>
      </c>
      <c r="AH214" s="33">
        <f>IF($B214="","",ROUND(N214-X214,2))</f>
        <v>0</v>
      </c>
      <c r="AI214" s="33">
        <f>IF($B214="","",ROUND(O214-Y214,2))</f>
        <v>0</v>
      </c>
      <c r="AJ214" s="33">
        <f>IF($B214="","",ROUND(P214-Z214,2))</f>
        <v>0</v>
      </c>
    </row>
    <row r="215" spans="2:36">
      <c r="B215" s="15">
        <f>IF(B214="","",IF(F214&gt;0.005,B214+1,""))</f>
        <v>0</v>
      </c>
      <c r="C215" s="46">
        <f>IF($B215="","",EDATE('Debt Payoff'!$D$23,$B215-1))</f>
        <v>0</v>
      </c>
      <c r="D215" s="47">
        <f>IF($B215="","",SUM(Q215:Z215))</f>
        <v>0</v>
      </c>
      <c r="E215" s="48">
        <f>IF($B215="","",SUM(G215:P215)-F214)</f>
        <v>0</v>
      </c>
      <c r="F215" s="47">
        <f>IF($B215="","",SUM(AA215:AJ215))</f>
        <v>0</v>
      </c>
      <c r="G215" s="48">
        <f>IF($B215="","",ROUND(N(AA214)*(1+$Q$8/12),2))</f>
        <v>0</v>
      </c>
      <c r="H215" s="48">
        <f>IF($B215="","",ROUND(N(AB214)*(1+$R$8/12),2))</f>
        <v>0</v>
      </c>
      <c r="I215" s="48">
        <f>IF($B215="","",ROUND(N(AC214)*(1+$S$8/12),2))</f>
        <v>0</v>
      </c>
      <c r="J215" s="48">
        <f>IF($B215="","",ROUND(N(AD214)*(1+$T$8/12),2))</f>
        <v>0</v>
      </c>
      <c r="K215" s="48">
        <f>IF($B215="","",ROUND(N(AE214)*(1+$U$8/12),2))</f>
        <v>0</v>
      </c>
      <c r="L215" s="48">
        <f>IF($B215="","",ROUND(N(AF214)*(1+$V$8/12),2))</f>
        <v>0</v>
      </c>
      <c r="M215" s="48">
        <f>IF($B215="","",ROUND(N(AG214)*(1+$W$8/12),2))</f>
        <v>0</v>
      </c>
      <c r="N215" s="48">
        <f>IF($B215="","",ROUND(N(AH214)*(1+$X$8/12),2))</f>
        <v>0</v>
      </c>
      <c r="O215" s="48">
        <f>IF($B215="","",ROUND(N(AI214)*(1+$Y$8/12),2))</f>
        <v>0</v>
      </c>
      <c r="P215" s="48">
        <f>IF($B215="","",ROUND(N(AJ214)*(1+$Z$8/12),2))</f>
        <v>0</v>
      </c>
      <c r="Q215" s="33">
        <f>IF($B215="","",MIN($Q$9,G215)+MIN(MAX(0,'Debt Payoff'!$D$24-0-SUMPRODUCT((G215:P215&lt;$Q$9:$Z$9)*G215:P215+(G215:P215&gt;=$Q$9:$Z$9)*$Q$9:$Z$9)),G215-MIN($Q$9,G215)))</f>
        <v>0</v>
      </c>
      <c r="R215" s="33">
        <f>IF($B215="","",MIN($R$9,H215)+MIN(MAX(0,'Debt Payoff'!$D$24-SUM(Q215:Q215)-SUMPRODUCT((H215:P215&lt;$R$9:$Z$9)*H215:P215+(H215:P215&gt;=$R$9:$Z$9)*$R$9:$Z$9)),H215-MIN($R$9,H215)))</f>
        <v>0</v>
      </c>
      <c r="S215" s="33">
        <f>IF($B215="","",MIN($S$9,I215)+MIN(MAX(0,'Debt Payoff'!$D$24-SUM(Q215:R215)-SUMPRODUCT((I215:P215&lt;$S$9:$Z$9)*I215:P215+(I215:P215&gt;=$S$9:$Z$9)*$S$9:$Z$9)),I215-MIN($S$9,I215)))</f>
        <v>0</v>
      </c>
      <c r="T215" s="33">
        <f>IF($B215="","",MIN($T$9,J215)+MIN(MAX(0,'Debt Payoff'!$D$24-SUM(Q215:S215)-SUMPRODUCT((J215:P215&lt;$T$9:$Z$9)*J215:P215+(J215:P215&gt;=$T$9:$Z$9)*$T$9:$Z$9)),J215-MIN($T$9,J215)))</f>
        <v>0</v>
      </c>
      <c r="U215" s="33">
        <f>IF($B215="","",MIN($U$9,K215)+MIN(MAX(0,'Debt Payoff'!$D$24-SUM(Q215:T215)-SUMPRODUCT((K215:P215&lt;$U$9:$Z$9)*K215:P215+(K215:P215&gt;=$U$9:$Z$9)*$U$9:$Z$9)),K215-MIN($U$9,K215)))</f>
        <v>0</v>
      </c>
      <c r="V215" s="33">
        <f>IF($B215="","",MIN($V$9,L215)+MIN(MAX(0,'Debt Payoff'!$D$24-SUM(Q215:U215)-SUMPRODUCT((L215:P215&lt;$V$9:$Z$9)*L215:P215+(L215:P215&gt;=$V$9:$Z$9)*$V$9:$Z$9)),L215-MIN($V$9,L215)))</f>
        <v>0</v>
      </c>
      <c r="W215" s="33">
        <f>IF($B215="","",MIN($W$9,M215)+MIN(MAX(0,'Debt Payoff'!$D$24-SUM(Q215:V215)-SUMPRODUCT((M215:P215&lt;$W$9:$Z$9)*M215:P215+(M215:P215&gt;=$W$9:$Z$9)*$W$9:$Z$9)),M215-MIN($W$9,M215)))</f>
        <v>0</v>
      </c>
      <c r="X215" s="33">
        <f>IF($B215="","",MIN($X$9,N215)+MIN(MAX(0,'Debt Payoff'!$D$24-SUM(Q215:W215)-SUMPRODUCT((N215:P215&lt;$X$9:$Z$9)*N215:P215+(N215:P215&gt;=$X$9:$Z$9)*$X$9:$Z$9)),N215-MIN($X$9,N215)))</f>
        <v>0</v>
      </c>
      <c r="Y215" s="33">
        <f>IF($B215="","",MIN($Y$9,O215)+MIN(MAX(0,'Debt Payoff'!$D$24-SUM(Q215:X215)-SUMPRODUCT((O215:P215&lt;$Y$9:$Z$9)*O215:P215+(O215:P215&gt;=$Y$9:$Z$9)*$Y$9:$Z$9)),O215-MIN($Y$9,O215)))</f>
        <v>0</v>
      </c>
      <c r="Z215" s="33">
        <f>IF($B215="","",MIN($Z$9,P215)+MIN(MAX(0,'Debt Payoff'!$D$24-SUM(Q215:Y215)-SUMPRODUCT((P215:P215&lt;$Z$9:$Z$9)*P215:P215+(P215:P215&gt;=$Z$9:$Z$9)*$Z$9:$Z$9)),P215-MIN($Z$9,P215)))</f>
        <v>0</v>
      </c>
      <c r="AA215" s="33">
        <f>IF($B215="","",ROUND(G215-Q215,2))</f>
        <v>0</v>
      </c>
      <c r="AB215" s="33">
        <f>IF($B215="","",ROUND(H215-R215,2))</f>
        <v>0</v>
      </c>
      <c r="AC215" s="33">
        <f>IF($B215="","",ROUND(I215-S215,2))</f>
        <v>0</v>
      </c>
      <c r="AD215" s="33">
        <f>IF($B215="","",ROUND(J215-T215,2))</f>
        <v>0</v>
      </c>
      <c r="AE215" s="33">
        <f>IF($B215="","",ROUND(K215-U215,2))</f>
        <v>0</v>
      </c>
      <c r="AF215" s="33">
        <f>IF($B215="","",ROUND(L215-V215,2))</f>
        <v>0</v>
      </c>
      <c r="AG215" s="33">
        <f>IF($B215="","",ROUND(M215-W215,2))</f>
        <v>0</v>
      </c>
      <c r="AH215" s="33">
        <f>IF($B215="","",ROUND(N215-X215,2))</f>
        <v>0</v>
      </c>
      <c r="AI215" s="33">
        <f>IF($B215="","",ROUND(O215-Y215,2))</f>
        <v>0</v>
      </c>
      <c r="AJ215" s="33">
        <f>IF($B215="","",ROUND(P215-Z215,2))</f>
        <v>0</v>
      </c>
    </row>
    <row r="216" spans="2:36">
      <c r="B216" s="15">
        <f>IF(B215="","",IF(F215&gt;0.005,B215+1,""))</f>
        <v>0</v>
      </c>
      <c r="C216" s="46">
        <f>IF($B216="","",EDATE('Debt Payoff'!$D$23,$B216-1))</f>
        <v>0</v>
      </c>
      <c r="D216" s="47">
        <f>IF($B216="","",SUM(Q216:Z216))</f>
        <v>0</v>
      </c>
      <c r="E216" s="48">
        <f>IF($B216="","",SUM(G216:P216)-F215)</f>
        <v>0</v>
      </c>
      <c r="F216" s="47">
        <f>IF($B216="","",SUM(AA216:AJ216))</f>
        <v>0</v>
      </c>
      <c r="G216" s="48">
        <f>IF($B216="","",ROUND(N(AA215)*(1+$Q$8/12),2))</f>
        <v>0</v>
      </c>
      <c r="H216" s="48">
        <f>IF($B216="","",ROUND(N(AB215)*(1+$R$8/12),2))</f>
        <v>0</v>
      </c>
      <c r="I216" s="48">
        <f>IF($B216="","",ROUND(N(AC215)*(1+$S$8/12),2))</f>
        <v>0</v>
      </c>
      <c r="J216" s="48">
        <f>IF($B216="","",ROUND(N(AD215)*(1+$T$8/12),2))</f>
        <v>0</v>
      </c>
      <c r="K216" s="48">
        <f>IF($B216="","",ROUND(N(AE215)*(1+$U$8/12),2))</f>
        <v>0</v>
      </c>
      <c r="L216" s="48">
        <f>IF($B216="","",ROUND(N(AF215)*(1+$V$8/12),2))</f>
        <v>0</v>
      </c>
      <c r="M216" s="48">
        <f>IF($B216="","",ROUND(N(AG215)*(1+$W$8/12),2))</f>
        <v>0</v>
      </c>
      <c r="N216" s="48">
        <f>IF($B216="","",ROUND(N(AH215)*(1+$X$8/12),2))</f>
        <v>0</v>
      </c>
      <c r="O216" s="48">
        <f>IF($B216="","",ROUND(N(AI215)*(1+$Y$8/12),2))</f>
        <v>0</v>
      </c>
      <c r="P216" s="48">
        <f>IF($B216="","",ROUND(N(AJ215)*(1+$Z$8/12),2))</f>
        <v>0</v>
      </c>
      <c r="Q216" s="33">
        <f>IF($B216="","",MIN($Q$9,G216)+MIN(MAX(0,'Debt Payoff'!$D$24-0-SUMPRODUCT((G216:P216&lt;$Q$9:$Z$9)*G216:P216+(G216:P216&gt;=$Q$9:$Z$9)*$Q$9:$Z$9)),G216-MIN($Q$9,G216)))</f>
        <v>0</v>
      </c>
      <c r="R216" s="33">
        <f>IF($B216="","",MIN($R$9,H216)+MIN(MAX(0,'Debt Payoff'!$D$24-SUM(Q216:Q216)-SUMPRODUCT((H216:P216&lt;$R$9:$Z$9)*H216:P216+(H216:P216&gt;=$R$9:$Z$9)*$R$9:$Z$9)),H216-MIN($R$9,H216)))</f>
        <v>0</v>
      </c>
      <c r="S216" s="33">
        <f>IF($B216="","",MIN($S$9,I216)+MIN(MAX(0,'Debt Payoff'!$D$24-SUM(Q216:R216)-SUMPRODUCT((I216:P216&lt;$S$9:$Z$9)*I216:P216+(I216:P216&gt;=$S$9:$Z$9)*$S$9:$Z$9)),I216-MIN($S$9,I216)))</f>
        <v>0</v>
      </c>
      <c r="T216" s="33">
        <f>IF($B216="","",MIN($T$9,J216)+MIN(MAX(0,'Debt Payoff'!$D$24-SUM(Q216:S216)-SUMPRODUCT((J216:P216&lt;$T$9:$Z$9)*J216:P216+(J216:P216&gt;=$T$9:$Z$9)*$T$9:$Z$9)),J216-MIN($T$9,J216)))</f>
        <v>0</v>
      </c>
      <c r="U216" s="33">
        <f>IF($B216="","",MIN($U$9,K216)+MIN(MAX(0,'Debt Payoff'!$D$24-SUM(Q216:T216)-SUMPRODUCT((K216:P216&lt;$U$9:$Z$9)*K216:P216+(K216:P216&gt;=$U$9:$Z$9)*$U$9:$Z$9)),K216-MIN($U$9,K216)))</f>
        <v>0</v>
      </c>
      <c r="V216" s="33">
        <f>IF($B216="","",MIN($V$9,L216)+MIN(MAX(0,'Debt Payoff'!$D$24-SUM(Q216:U216)-SUMPRODUCT((L216:P216&lt;$V$9:$Z$9)*L216:P216+(L216:P216&gt;=$V$9:$Z$9)*$V$9:$Z$9)),L216-MIN($V$9,L216)))</f>
        <v>0</v>
      </c>
      <c r="W216" s="33">
        <f>IF($B216="","",MIN($W$9,M216)+MIN(MAX(0,'Debt Payoff'!$D$24-SUM(Q216:V216)-SUMPRODUCT((M216:P216&lt;$W$9:$Z$9)*M216:P216+(M216:P216&gt;=$W$9:$Z$9)*$W$9:$Z$9)),M216-MIN($W$9,M216)))</f>
        <v>0</v>
      </c>
      <c r="X216" s="33">
        <f>IF($B216="","",MIN($X$9,N216)+MIN(MAX(0,'Debt Payoff'!$D$24-SUM(Q216:W216)-SUMPRODUCT((N216:P216&lt;$X$9:$Z$9)*N216:P216+(N216:P216&gt;=$X$9:$Z$9)*$X$9:$Z$9)),N216-MIN($X$9,N216)))</f>
        <v>0</v>
      </c>
      <c r="Y216" s="33">
        <f>IF($B216="","",MIN($Y$9,O216)+MIN(MAX(0,'Debt Payoff'!$D$24-SUM(Q216:X216)-SUMPRODUCT((O216:P216&lt;$Y$9:$Z$9)*O216:P216+(O216:P216&gt;=$Y$9:$Z$9)*$Y$9:$Z$9)),O216-MIN($Y$9,O216)))</f>
        <v>0</v>
      </c>
      <c r="Z216" s="33">
        <f>IF($B216="","",MIN($Z$9,P216)+MIN(MAX(0,'Debt Payoff'!$D$24-SUM(Q216:Y216)-SUMPRODUCT((P216:P216&lt;$Z$9:$Z$9)*P216:P216+(P216:P216&gt;=$Z$9:$Z$9)*$Z$9:$Z$9)),P216-MIN($Z$9,P216)))</f>
        <v>0</v>
      </c>
      <c r="AA216" s="33">
        <f>IF($B216="","",ROUND(G216-Q216,2))</f>
        <v>0</v>
      </c>
      <c r="AB216" s="33">
        <f>IF($B216="","",ROUND(H216-R216,2))</f>
        <v>0</v>
      </c>
      <c r="AC216" s="33">
        <f>IF($B216="","",ROUND(I216-S216,2))</f>
        <v>0</v>
      </c>
      <c r="AD216" s="33">
        <f>IF($B216="","",ROUND(J216-T216,2))</f>
        <v>0</v>
      </c>
      <c r="AE216" s="33">
        <f>IF($B216="","",ROUND(K216-U216,2))</f>
        <v>0</v>
      </c>
      <c r="AF216" s="33">
        <f>IF($B216="","",ROUND(L216-V216,2))</f>
        <v>0</v>
      </c>
      <c r="AG216" s="33">
        <f>IF($B216="","",ROUND(M216-W216,2))</f>
        <v>0</v>
      </c>
      <c r="AH216" s="33">
        <f>IF($B216="","",ROUND(N216-X216,2))</f>
        <v>0</v>
      </c>
      <c r="AI216" s="33">
        <f>IF($B216="","",ROUND(O216-Y216,2))</f>
        <v>0</v>
      </c>
      <c r="AJ216" s="33">
        <f>IF($B216="","",ROUND(P216-Z216,2))</f>
        <v>0</v>
      </c>
    </row>
    <row r="217" spans="2:36">
      <c r="B217" s="15">
        <f>IF(B216="","",IF(F216&gt;0.005,B216+1,""))</f>
        <v>0</v>
      </c>
      <c r="C217" s="46">
        <f>IF($B217="","",EDATE('Debt Payoff'!$D$23,$B217-1))</f>
        <v>0</v>
      </c>
      <c r="D217" s="47">
        <f>IF($B217="","",SUM(Q217:Z217))</f>
        <v>0</v>
      </c>
      <c r="E217" s="48">
        <f>IF($B217="","",SUM(G217:P217)-F216)</f>
        <v>0</v>
      </c>
      <c r="F217" s="47">
        <f>IF($B217="","",SUM(AA217:AJ217))</f>
        <v>0</v>
      </c>
      <c r="G217" s="48">
        <f>IF($B217="","",ROUND(N(AA216)*(1+$Q$8/12),2))</f>
        <v>0</v>
      </c>
      <c r="H217" s="48">
        <f>IF($B217="","",ROUND(N(AB216)*(1+$R$8/12),2))</f>
        <v>0</v>
      </c>
      <c r="I217" s="48">
        <f>IF($B217="","",ROUND(N(AC216)*(1+$S$8/12),2))</f>
        <v>0</v>
      </c>
      <c r="J217" s="48">
        <f>IF($B217="","",ROUND(N(AD216)*(1+$T$8/12),2))</f>
        <v>0</v>
      </c>
      <c r="K217" s="48">
        <f>IF($B217="","",ROUND(N(AE216)*(1+$U$8/12),2))</f>
        <v>0</v>
      </c>
      <c r="L217" s="48">
        <f>IF($B217="","",ROUND(N(AF216)*(1+$V$8/12),2))</f>
        <v>0</v>
      </c>
      <c r="M217" s="48">
        <f>IF($B217="","",ROUND(N(AG216)*(1+$W$8/12),2))</f>
        <v>0</v>
      </c>
      <c r="N217" s="48">
        <f>IF($B217="","",ROUND(N(AH216)*(1+$X$8/12),2))</f>
        <v>0</v>
      </c>
      <c r="O217" s="48">
        <f>IF($B217="","",ROUND(N(AI216)*(1+$Y$8/12),2))</f>
        <v>0</v>
      </c>
      <c r="P217" s="48">
        <f>IF($B217="","",ROUND(N(AJ216)*(1+$Z$8/12),2))</f>
        <v>0</v>
      </c>
      <c r="Q217" s="33">
        <f>IF($B217="","",MIN($Q$9,G217)+MIN(MAX(0,'Debt Payoff'!$D$24-0-SUMPRODUCT((G217:P217&lt;$Q$9:$Z$9)*G217:P217+(G217:P217&gt;=$Q$9:$Z$9)*$Q$9:$Z$9)),G217-MIN($Q$9,G217)))</f>
        <v>0</v>
      </c>
      <c r="R217" s="33">
        <f>IF($B217="","",MIN($R$9,H217)+MIN(MAX(0,'Debt Payoff'!$D$24-SUM(Q217:Q217)-SUMPRODUCT((H217:P217&lt;$R$9:$Z$9)*H217:P217+(H217:P217&gt;=$R$9:$Z$9)*$R$9:$Z$9)),H217-MIN($R$9,H217)))</f>
        <v>0</v>
      </c>
      <c r="S217" s="33">
        <f>IF($B217="","",MIN($S$9,I217)+MIN(MAX(0,'Debt Payoff'!$D$24-SUM(Q217:R217)-SUMPRODUCT((I217:P217&lt;$S$9:$Z$9)*I217:P217+(I217:P217&gt;=$S$9:$Z$9)*$S$9:$Z$9)),I217-MIN($S$9,I217)))</f>
        <v>0</v>
      </c>
      <c r="T217" s="33">
        <f>IF($B217="","",MIN($T$9,J217)+MIN(MAX(0,'Debt Payoff'!$D$24-SUM(Q217:S217)-SUMPRODUCT((J217:P217&lt;$T$9:$Z$9)*J217:P217+(J217:P217&gt;=$T$9:$Z$9)*$T$9:$Z$9)),J217-MIN($T$9,J217)))</f>
        <v>0</v>
      </c>
      <c r="U217" s="33">
        <f>IF($B217="","",MIN($U$9,K217)+MIN(MAX(0,'Debt Payoff'!$D$24-SUM(Q217:T217)-SUMPRODUCT((K217:P217&lt;$U$9:$Z$9)*K217:P217+(K217:P217&gt;=$U$9:$Z$9)*$U$9:$Z$9)),K217-MIN($U$9,K217)))</f>
        <v>0</v>
      </c>
      <c r="V217" s="33">
        <f>IF($B217="","",MIN($V$9,L217)+MIN(MAX(0,'Debt Payoff'!$D$24-SUM(Q217:U217)-SUMPRODUCT((L217:P217&lt;$V$9:$Z$9)*L217:P217+(L217:P217&gt;=$V$9:$Z$9)*$V$9:$Z$9)),L217-MIN($V$9,L217)))</f>
        <v>0</v>
      </c>
      <c r="W217" s="33">
        <f>IF($B217="","",MIN($W$9,M217)+MIN(MAX(0,'Debt Payoff'!$D$24-SUM(Q217:V217)-SUMPRODUCT((M217:P217&lt;$W$9:$Z$9)*M217:P217+(M217:P217&gt;=$W$9:$Z$9)*$W$9:$Z$9)),M217-MIN($W$9,M217)))</f>
        <v>0</v>
      </c>
      <c r="X217" s="33">
        <f>IF($B217="","",MIN($X$9,N217)+MIN(MAX(0,'Debt Payoff'!$D$24-SUM(Q217:W217)-SUMPRODUCT((N217:P217&lt;$X$9:$Z$9)*N217:P217+(N217:P217&gt;=$X$9:$Z$9)*$X$9:$Z$9)),N217-MIN($X$9,N217)))</f>
        <v>0</v>
      </c>
      <c r="Y217" s="33">
        <f>IF($B217="","",MIN($Y$9,O217)+MIN(MAX(0,'Debt Payoff'!$D$24-SUM(Q217:X217)-SUMPRODUCT((O217:P217&lt;$Y$9:$Z$9)*O217:P217+(O217:P217&gt;=$Y$9:$Z$9)*$Y$9:$Z$9)),O217-MIN($Y$9,O217)))</f>
        <v>0</v>
      </c>
      <c r="Z217" s="33">
        <f>IF($B217="","",MIN($Z$9,P217)+MIN(MAX(0,'Debt Payoff'!$D$24-SUM(Q217:Y217)-SUMPRODUCT((P217:P217&lt;$Z$9:$Z$9)*P217:P217+(P217:P217&gt;=$Z$9:$Z$9)*$Z$9:$Z$9)),P217-MIN($Z$9,P217)))</f>
        <v>0</v>
      </c>
      <c r="AA217" s="33">
        <f>IF($B217="","",ROUND(G217-Q217,2))</f>
        <v>0</v>
      </c>
      <c r="AB217" s="33">
        <f>IF($B217="","",ROUND(H217-R217,2))</f>
        <v>0</v>
      </c>
      <c r="AC217" s="33">
        <f>IF($B217="","",ROUND(I217-S217,2))</f>
        <v>0</v>
      </c>
      <c r="AD217" s="33">
        <f>IF($B217="","",ROUND(J217-T217,2))</f>
        <v>0</v>
      </c>
      <c r="AE217" s="33">
        <f>IF($B217="","",ROUND(K217-U217,2))</f>
        <v>0</v>
      </c>
      <c r="AF217" s="33">
        <f>IF($B217="","",ROUND(L217-V217,2))</f>
        <v>0</v>
      </c>
      <c r="AG217" s="33">
        <f>IF($B217="","",ROUND(M217-W217,2))</f>
        <v>0</v>
      </c>
      <c r="AH217" s="33">
        <f>IF($B217="","",ROUND(N217-X217,2))</f>
        <v>0</v>
      </c>
      <c r="AI217" s="33">
        <f>IF($B217="","",ROUND(O217-Y217,2))</f>
        <v>0</v>
      </c>
      <c r="AJ217" s="33">
        <f>IF($B217="","",ROUND(P217-Z217,2))</f>
        <v>0</v>
      </c>
    </row>
    <row r="218" spans="2:36">
      <c r="B218" s="15">
        <f>IF(B217="","",IF(F217&gt;0.005,B217+1,""))</f>
        <v>0</v>
      </c>
      <c r="C218" s="46">
        <f>IF($B218="","",EDATE('Debt Payoff'!$D$23,$B218-1))</f>
        <v>0</v>
      </c>
      <c r="D218" s="47">
        <f>IF($B218="","",SUM(Q218:Z218))</f>
        <v>0</v>
      </c>
      <c r="E218" s="48">
        <f>IF($B218="","",SUM(G218:P218)-F217)</f>
        <v>0</v>
      </c>
      <c r="F218" s="47">
        <f>IF($B218="","",SUM(AA218:AJ218))</f>
        <v>0</v>
      </c>
      <c r="G218" s="48">
        <f>IF($B218="","",ROUND(N(AA217)*(1+$Q$8/12),2))</f>
        <v>0</v>
      </c>
      <c r="H218" s="48">
        <f>IF($B218="","",ROUND(N(AB217)*(1+$R$8/12),2))</f>
        <v>0</v>
      </c>
      <c r="I218" s="48">
        <f>IF($B218="","",ROUND(N(AC217)*(1+$S$8/12),2))</f>
        <v>0</v>
      </c>
      <c r="J218" s="48">
        <f>IF($B218="","",ROUND(N(AD217)*(1+$T$8/12),2))</f>
        <v>0</v>
      </c>
      <c r="K218" s="48">
        <f>IF($B218="","",ROUND(N(AE217)*(1+$U$8/12),2))</f>
        <v>0</v>
      </c>
      <c r="L218" s="48">
        <f>IF($B218="","",ROUND(N(AF217)*(1+$V$8/12),2))</f>
        <v>0</v>
      </c>
      <c r="M218" s="48">
        <f>IF($B218="","",ROUND(N(AG217)*(1+$W$8/12),2))</f>
        <v>0</v>
      </c>
      <c r="N218" s="48">
        <f>IF($B218="","",ROUND(N(AH217)*(1+$X$8/12),2))</f>
        <v>0</v>
      </c>
      <c r="O218" s="48">
        <f>IF($B218="","",ROUND(N(AI217)*(1+$Y$8/12),2))</f>
        <v>0</v>
      </c>
      <c r="P218" s="48">
        <f>IF($B218="","",ROUND(N(AJ217)*(1+$Z$8/12),2))</f>
        <v>0</v>
      </c>
      <c r="Q218" s="33">
        <f>IF($B218="","",MIN($Q$9,G218)+MIN(MAX(0,'Debt Payoff'!$D$24-0-SUMPRODUCT((G218:P218&lt;$Q$9:$Z$9)*G218:P218+(G218:P218&gt;=$Q$9:$Z$9)*$Q$9:$Z$9)),G218-MIN($Q$9,G218)))</f>
        <v>0</v>
      </c>
      <c r="R218" s="33">
        <f>IF($B218="","",MIN($R$9,H218)+MIN(MAX(0,'Debt Payoff'!$D$24-SUM(Q218:Q218)-SUMPRODUCT((H218:P218&lt;$R$9:$Z$9)*H218:P218+(H218:P218&gt;=$R$9:$Z$9)*$R$9:$Z$9)),H218-MIN($R$9,H218)))</f>
        <v>0</v>
      </c>
      <c r="S218" s="33">
        <f>IF($B218="","",MIN($S$9,I218)+MIN(MAX(0,'Debt Payoff'!$D$24-SUM(Q218:R218)-SUMPRODUCT((I218:P218&lt;$S$9:$Z$9)*I218:P218+(I218:P218&gt;=$S$9:$Z$9)*$S$9:$Z$9)),I218-MIN($S$9,I218)))</f>
        <v>0</v>
      </c>
      <c r="T218" s="33">
        <f>IF($B218="","",MIN($T$9,J218)+MIN(MAX(0,'Debt Payoff'!$D$24-SUM(Q218:S218)-SUMPRODUCT((J218:P218&lt;$T$9:$Z$9)*J218:P218+(J218:P218&gt;=$T$9:$Z$9)*$T$9:$Z$9)),J218-MIN($T$9,J218)))</f>
        <v>0</v>
      </c>
      <c r="U218" s="33">
        <f>IF($B218="","",MIN($U$9,K218)+MIN(MAX(0,'Debt Payoff'!$D$24-SUM(Q218:T218)-SUMPRODUCT((K218:P218&lt;$U$9:$Z$9)*K218:P218+(K218:P218&gt;=$U$9:$Z$9)*$U$9:$Z$9)),K218-MIN($U$9,K218)))</f>
        <v>0</v>
      </c>
      <c r="V218" s="33">
        <f>IF($B218="","",MIN($V$9,L218)+MIN(MAX(0,'Debt Payoff'!$D$24-SUM(Q218:U218)-SUMPRODUCT((L218:P218&lt;$V$9:$Z$9)*L218:P218+(L218:P218&gt;=$V$9:$Z$9)*$V$9:$Z$9)),L218-MIN($V$9,L218)))</f>
        <v>0</v>
      </c>
      <c r="W218" s="33">
        <f>IF($B218="","",MIN($W$9,M218)+MIN(MAX(0,'Debt Payoff'!$D$24-SUM(Q218:V218)-SUMPRODUCT((M218:P218&lt;$W$9:$Z$9)*M218:P218+(M218:P218&gt;=$W$9:$Z$9)*$W$9:$Z$9)),M218-MIN($W$9,M218)))</f>
        <v>0</v>
      </c>
      <c r="X218" s="33">
        <f>IF($B218="","",MIN($X$9,N218)+MIN(MAX(0,'Debt Payoff'!$D$24-SUM(Q218:W218)-SUMPRODUCT((N218:P218&lt;$X$9:$Z$9)*N218:P218+(N218:P218&gt;=$X$9:$Z$9)*$X$9:$Z$9)),N218-MIN($X$9,N218)))</f>
        <v>0</v>
      </c>
      <c r="Y218" s="33">
        <f>IF($B218="","",MIN($Y$9,O218)+MIN(MAX(0,'Debt Payoff'!$D$24-SUM(Q218:X218)-SUMPRODUCT((O218:P218&lt;$Y$9:$Z$9)*O218:P218+(O218:P218&gt;=$Y$9:$Z$9)*$Y$9:$Z$9)),O218-MIN($Y$9,O218)))</f>
        <v>0</v>
      </c>
      <c r="Z218" s="33">
        <f>IF($B218="","",MIN($Z$9,P218)+MIN(MAX(0,'Debt Payoff'!$D$24-SUM(Q218:Y218)-SUMPRODUCT((P218:P218&lt;$Z$9:$Z$9)*P218:P218+(P218:P218&gt;=$Z$9:$Z$9)*$Z$9:$Z$9)),P218-MIN($Z$9,P218)))</f>
        <v>0</v>
      </c>
      <c r="AA218" s="33">
        <f>IF($B218="","",ROUND(G218-Q218,2))</f>
        <v>0</v>
      </c>
      <c r="AB218" s="33">
        <f>IF($B218="","",ROUND(H218-R218,2))</f>
        <v>0</v>
      </c>
      <c r="AC218" s="33">
        <f>IF($B218="","",ROUND(I218-S218,2))</f>
        <v>0</v>
      </c>
      <c r="AD218" s="33">
        <f>IF($B218="","",ROUND(J218-T218,2))</f>
        <v>0</v>
      </c>
      <c r="AE218" s="33">
        <f>IF($B218="","",ROUND(K218-U218,2))</f>
        <v>0</v>
      </c>
      <c r="AF218" s="33">
        <f>IF($B218="","",ROUND(L218-V218,2))</f>
        <v>0</v>
      </c>
      <c r="AG218" s="33">
        <f>IF($B218="","",ROUND(M218-W218,2))</f>
        <v>0</v>
      </c>
      <c r="AH218" s="33">
        <f>IF($B218="","",ROUND(N218-X218,2))</f>
        <v>0</v>
      </c>
      <c r="AI218" s="33">
        <f>IF($B218="","",ROUND(O218-Y218,2))</f>
        <v>0</v>
      </c>
      <c r="AJ218" s="33">
        <f>IF($B218="","",ROUND(P218-Z218,2))</f>
        <v>0</v>
      </c>
    </row>
    <row r="219" spans="2:36">
      <c r="B219" s="15">
        <f>IF(B218="","",IF(F218&gt;0.005,B218+1,""))</f>
        <v>0</v>
      </c>
      <c r="C219" s="46">
        <f>IF($B219="","",EDATE('Debt Payoff'!$D$23,$B219-1))</f>
        <v>0</v>
      </c>
      <c r="D219" s="47">
        <f>IF($B219="","",SUM(Q219:Z219))</f>
        <v>0</v>
      </c>
      <c r="E219" s="48">
        <f>IF($B219="","",SUM(G219:P219)-F218)</f>
        <v>0</v>
      </c>
      <c r="F219" s="47">
        <f>IF($B219="","",SUM(AA219:AJ219))</f>
        <v>0</v>
      </c>
      <c r="G219" s="48">
        <f>IF($B219="","",ROUND(N(AA218)*(1+$Q$8/12),2))</f>
        <v>0</v>
      </c>
      <c r="H219" s="48">
        <f>IF($B219="","",ROUND(N(AB218)*(1+$R$8/12),2))</f>
        <v>0</v>
      </c>
      <c r="I219" s="48">
        <f>IF($B219="","",ROUND(N(AC218)*(1+$S$8/12),2))</f>
        <v>0</v>
      </c>
      <c r="J219" s="48">
        <f>IF($B219="","",ROUND(N(AD218)*(1+$T$8/12),2))</f>
        <v>0</v>
      </c>
      <c r="K219" s="48">
        <f>IF($B219="","",ROUND(N(AE218)*(1+$U$8/12),2))</f>
        <v>0</v>
      </c>
      <c r="L219" s="48">
        <f>IF($B219="","",ROUND(N(AF218)*(1+$V$8/12),2))</f>
        <v>0</v>
      </c>
      <c r="M219" s="48">
        <f>IF($B219="","",ROUND(N(AG218)*(1+$W$8/12),2))</f>
        <v>0</v>
      </c>
      <c r="N219" s="48">
        <f>IF($B219="","",ROUND(N(AH218)*(1+$X$8/12),2))</f>
        <v>0</v>
      </c>
      <c r="O219" s="48">
        <f>IF($B219="","",ROUND(N(AI218)*(1+$Y$8/12),2))</f>
        <v>0</v>
      </c>
      <c r="P219" s="48">
        <f>IF($B219="","",ROUND(N(AJ218)*(1+$Z$8/12),2))</f>
        <v>0</v>
      </c>
      <c r="Q219" s="33">
        <f>IF($B219="","",MIN($Q$9,G219)+MIN(MAX(0,'Debt Payoff'!$D$24-0-SUMPRODUCT((G219:P219&lt;$Q$9:$Z$9)*G219:P219+(G219:P219&gt;=$Q$9:$Z$9)*$Q$9:$Z$9)),G219-MIN($Q$9,G219)))</f>
        <v>0</v>
      </c>
      <c r="R219" s="33">
        <f>IF($B219="","",MIN($R$9,H219)+MIN(MAX(0,'Debt Payoff'!$D$24-SUM(Q219:Q219)-SUMPRODUCT((H219:P219&lt;$R$9:$Z$9)*H219:P219+(H219:P219&gt;=$R$9:$Z$9)*$R$9:$Z$9)),H219-MIN($R$9,H219)))</f>
        <v>0</v>
      </c>
      <c r="S219" s="33">
        <f>IF($B219="","",MIN($S$9,I219)+MIN(MAX(0,'Debt Payoff'!$D$24-SUM(Q219:R219)-SUMPRODUCT((I219:P219&lt;$S$9:$Z$9)*I219:P219+(I219:P219&gt;=$S$9:$Z$9)*$S$9:$Z$9)),I219-MIN($S$9,I219)))</f>
        <v>0</v>
      </c>
      <c r="T219" s="33">
        <f>IF($B219="","",MIN($T$9,J219)+MIN(MAX(0,'Debt Payoff'!$D$24-SUM(Q219:S219)-SUMPRODUCT((J219:P219&lt;$T$9:$Z$9)*J219:P219+(J219:P219&gt;=$T$9:$Z$9)*$T$9:$Z$9)),J219-MIN($T$9,J219)))</f>
        <v>0</v>
      </c>
      <c r="U219" s="33">
        <f>IF($B219="","",MIN($U$9,K219)+MIN(MAX(0,'Debt Payoff'!$D$24-SUM(Q219:T219)-SUMPRODUCT((K219:P219&lt;$U$9:$Z$9)*K219:P219+(K219:P219&gt;=$U$9:$Z$9)*$U$9:$Z$9)),K219-MIN($U$9,K219)))</f>
        <v>0</v>
      </c>
      <c r="V219" s="33">
        <f>IF($B219="","",MIN($V$9,L219)+MIN(MAX(0,'Debt Payoff'!$D$24-SUM(Q219:U219)-SUMPRODUCT((L219:P219&lt;$V$9:$Z$9)*L219:P219+(L219:P219&gt;=$V$9:$Z$9)*$V$9:$Z$9)),L219-MIN($V$9,L219)))</f>
        <v>0</v>
      </c>
      <c r="W219" s="33">
        <f>IF($B219="","",MIN($W$9,M219)+MIN(MAX(0,'Debt Payoff'!$D$24-SUM(Q219:V219)-SUMPRODUCT((M219:P219&lt;$W$9:$Z$9)*M219:P219+(M219:P219&gt;=$W$9:$Z$9)*$W$9:$Z$9)),M219-MIN($W$9,M219)))</f>
        <v>0</v>
      </c>
      <c r="X219" s="33">
        <f>IF($B219="","",MIN($X$9,N219)+MIN(MAX(0,'Debt Payoff'!$D$24-SUM(Q219:W219)-SUMPRODUCT((N219:P219&lt;$X$9:$Z$9)*N219:P219+(N219:P219&gt;=$X$9:$Z$9)*$X$9:$Z$9)),N219-MIN($X$9,N219)))</f>
        <v>0</v>
      </c>
      <c r="Y219" s="33">
        <f>IF($B219="","",MIN($Y$9,O219)+MIN(MAX(0,'Debt Payoff'!$D$24-SUM(Q219:X219)-SUMPRODUCT((O219:P219&lt;$Y$9:$Z$9)*O219:P219+(O219:P219&gt;=$Y$9:$Z$9)*$Y$9:$Z$9)),O219-MIN($Y$9,O219)))</f>
        <v>0</v>
      </c>
      <c r="Z219" s="33">
        <f>IF($B219="","",MIN($Z$9,P219)+MIN(MAX(0,'Debt Payoff'!$D$24-SUM(Q219:Y219)-SUMPRODUCT((P219:P219&lt;$Z$9:$Z$9)*P219:P219+(P219:P219&gt;=$Z$9:$Z$9)*$Z$9:$Z$9)),P219-MIN($Z$9,P219)))</f>
        <v>0</v>
      </c>
      <c r="AA219" s="33">
        <f>IF($B219="","",ROUND(G219-Q219,2))</f>
        <v>0</v>
      </c>
      <c r="AB219" s="33">
        <f>IF($B219="","",ROUND(H219-R219,2))</f>
        <v>0</v>
      </c>
      <c r="AC219" s="33">
        <f>IF($B219="","",ROUND(I219-S219,2))</f>
        <v>0</v>
      </c>
      <c r="AD219" s="33">
        <f>IF($B219="","",ROUND(J219-T219,2))</f>
        <v>0</v>
      </c>
      <c r="AE219" s="33">
        <f>IF($B219="","",ROUND(K219-U219,2))</f>
        <v>0</v>
      </c>
      <c r="AF219" s="33">
        <f>IF($B219="","",ROUND(L219-V219,2))</f>
        <v>0</v>
      </c>
      <c r="AG219" s="33">
        <f>IF($B219="","",ROUND(M219-W219,2))</f>
        <v>0</v>
      </c>
      <c r="AH219" s="33">
        <f>IF($B219="","",ROUND(N219-X219,2))</f>
        <v>0</v>
      </c>
      <c r="AI219" s="33">
        <f>IF($B219="","",ROUND(O219-Y219,2))</f>
        <v>0</v>
      </c>
      <c r="AJ219" s="33">
        <f>IF($B219="","",ROUND(P219-Z219,2))</f>
        <v>0</v>
      </c>
    </row>
    <row r="220" spans="2:36">
      <c r="B220" s="15">
        <f>IF(B219="","",IF(F219&gt;0.005,B219+1,""))</f>
        <v>0</v>
      </c>
      <c r="C220" s="46">
        <f>IF($B220="","",EDATE('Debt Payoff'!$D$23,$B220-1))</f>
        <v>0</v>
      </c>
      <c r="D220" s="47">
        <f>IF($B220="","",SUM(Q220:Z220))</f>
        <v>0</v>
      </c>
      <c r="E220" s="48">
        <f>IF($B220="","",SUM(G220:P220)-F219)</f>
        <v>0</v>
      </c>
      <c r="F220" s="47">
        <f>IF($B220="","",SUM(AA220:AJ220))</f>
        <v>0</v>
      </c>
      <c r="G220" s="48">
        <f>IF($B220="","",ROUND(N(AA219)*(1+$Q$8/12),2))</f>
        <v>0</v>
      </c>
      <c r="H220" s="48">
        <f>IF($B220="","",ROUND(N(AB219)*(1+$R$8/12),2))</f>
        <v>0</v>
      </c>
      <c r="I220" s="48">
        <f>IF($B220="","",ROUND(N(AC219)*(1+$S$8/12),2))</f>
        <v>0</v>
      </c>
      <c r="J220" s="48">
        <f>IF($B220="","",ROUND(N(AD219)*(1+$T$8/12),2))</f>
        <v>0</v>
      </c>
      <c r="K220" s="48">
        <f>IF($B220="","",ROUND(N(AE219)*(1+$U$8/12),2))</f>
        <v>0</v>
      </c>
      <c r="L220" s="48">
        <f>IF($B220="","",ROUND(N(AF219)*(1+$V$8/12),2))</f>
        <v>0</v>
      </c>
      <c r="M220" s="48">
        <f>IF($B220="","",ROUND(N(AG219)*(1+$W$8/12),2))</f>
        <v>0</v>
      </c>
      <c r="N220" s="48">
        <f>IF($B220="","",ROUND(N(AH219)*(1+$X$8/12),2))</f>
        <v>0</v>
      </c>
      <c r="O220" s="48">
        <f>IF($B220="","",ROUND(N(AI219)*(1+$Y$8/12),2))</f>
        <v>0</v>
      </c>
      <c r="P220" s="48">
        <f>IF($B220="","",ROUND(N(AJ219)*(1+$Z$8/12),2))</f>
        <v>0</v>
      </c>
      <c r="Q220" s="33">
        <f>IF($B220="","",MIN($Q$9,G220)+MIN(MAX(0,'Debt Payoff'!$D$24-0-SUMPRODUCT((G220:P220&lt;$Q$9:$Z$9)*G220:P220+(G220:P220&gt;=$Q$9:$Z$9)*$Q$9:$Z$9)),G220-MIN($Q$9,G220)))</f>
        <v>0</v>
      </c>
      <c r="R220" s="33">
        <f>IF($B220="","",MIN($R$9,H220)+MIN(MAX(0,'Debt Payoff'!$D$24-SUM(Q220:Q220)-SUMPRODUCT((H220:P220&lt;$R$9:$Z$9)*H220:P220+(H220:P220&gt;=$R$9:$Z$9)*$R$9:$Z$9)),H220-MIN($R$9,H220)))</f>
        <v>0</v>
      </c>
      <c r="S220" s="33">
        <f>IF($B220="","",MIN($S$9,I220)+MIN(MAX(0,'Debt Payoff'!$D$24-SUM(Q220:R220)-SUMPRODUCT((I220:P220&lt;$S$9:$Z$9)*I220:P220+(I220:P220&gt;=$S$9:$Z$9)*$S$9:$Z$9)),I220-MIN($S$9,I220)))</f>
        <v>0</v>
      </c>
      <c r="T220" s="33">
        <f>IF($B220="","",MIN($T$9,J220)+MIN(MAX(0,'Debt Payoff'!$D$24-SUM(Q220:S220)-SUMPRODUCT((J220:P220&lt;$T$9:$Z$9)*J220:P220+(J220:P220&gt;=$T$9:$Z$9)*$T$9:$Z$9)),J220-MIN($T$9,J220)))</f>
        <v>0</v>
      </c>
      <c r="U220" s="33">
        <f>IF($B220="","",MIN($U$9,K220)+MIN(MAX(0,'Debt Payoff'!$D$24-SUM(Q220:T220)-SUMPRODUCT((K220:P220&lt;$U$9:$Z$9)*K220:P220+(K220:P220&gt;=$U$9:$Z$9)*$U$9:$Z$9)),K220-MIN($U$9,K220)))</f>
        <v>0</v>
      </c>
      <c r="V220" s="33">
        <f>IF($B220="","",MIN($V$9,L220)+MIN(MAX(0,'Debt Payoff'!$D$24-SUM(Q220:U220)-SUMPRODUCT((L220:P220&lt;$V$9:$Z$9)*L220:P220+(L220:P220&gt;=$V$9:$Z$9)*$V$9:$Z$9)),L220-MIN($V$9,L220)))</f>
        <v>0</v>
      </c>
      <c r="W220" s="33">
        <f>IF($B220="","",MIN($W$9,M220)+MIN(MAX(0,'Debt Payoff'!$D$24-SUM(Q220:V220)-SUMPRODUCT((M220:P220&lt;$W$9:$Z$9)*M220:P220+(M220:P220&gt;=$W$9:$Z$9)*$W$9:$Z$9)),M220-MIN($W$9,M220)))</f>
        <v>0</v>
      </c>
      <c r="X220" s="33">
        <f>IF($B220="","",MIN($X$9,N220)+MIN(MAX(0,'Debt Payoff'!$D$24-SUM(Q220:W220)-SUMPRODUCT((N220:P220&lt;$X$9:$Z$9)*N220:P220+(N220:P220&gt;=$X$9:$Z$9)*$X$9:$Z$9)),N220-MIN($X$9,N220)))</f>
        <v>0</v>
      </c>
      <c r="Y220" s="33">
        <f>IF($B220="","",MIN($Y$9,O220)+MIN(MAX(0,'Debt Payoff'!$D$24-SUM(Q220:X220)-SUMPRODUCT((O220:P220&lt;$Y$9:$Z$9)*O220:P220+(O220:P220&gt;=$Y$9:$Z$9)*$Y$9:$Z$9)),O220-MIN($Y$9,O220)))</f>
        <v>0</v>
      </c>
      <c r="Z220" s="33">
        <f>IF($B220="","",MIN($Z$9,P220)+MIN(MAX(0,'Debt Payoff'!$D$24-SUM(Q220:Y220)-SUMPRODUCT((P220:P220&lt;$Z$9:$Z$9)*P220:P220+(P220:P220&gt;=$Z$9:$Z$9)*$Z$9:$Z$9)),P220-MIN($Z$9,P220)))</f>
        <v>0</v>
      </c>
      <c r="AA220" s="33">
        <f>IF($B220="","",ROUND(G220-Q220,2))</f>
        <v>0</v>
      </c>
      <c r="AB220" s="33">
        <f>IF($B220="","",ROUND(H220-R220,2))</f>
        <v>0</v>
      </c>
      <c r="AC220" s="33">
        <f>IF($B220="","",ROUND(I220-S220,2))</f>
        <v>0</v>
      </c>
      <c r="AD220" s="33">
        <f>IF($B220="","",ROUND(J220-T220,2))</f>
        <v>0</v>
      </c>
      <c r="AE220" s="33">
        <f>IF($B220="","",ROUND(K220-U220,2))</f>
        <v>0</v>
      </c>
      <c r="AF220" s="33">
        <f>IF($B220="","",ROUND(L220-V220,2))</f>
        <v>0</v>
      </c>
      <c r="AG220" s="33">
        <f>IF($B220="","",ROUND(M220-W220,2))</f>
        <v>0</v>
      </c>
      <c r="AH220" s="33">
        <f>IF($B220="","",ROUND(N220-X220,2))</f>
        <v>0</v>
      </c>
      <c r="AI220" s="33">
        <f>IF($B220="","",ROUND(O220-Y220,2))</f>
        <v>0</v>
      </c>
      <c r="AJ220" s="33">
        <f>IF($B220="","",ROUND(P220-Z220,2))</f>
        <v>0</v>
      </c>
    </row>
    <row r="221" spans="2:36">
      <c r="B221" s="15">
        <f>IF(B220="","",IF(F220&gt;0.005,B220+1,""))</f>
        <v>0</v>
      </c>
      <c r="C221" s="46">
        <f>IF($B221="","",EDATE('Debt Payoff'!$D$23,$B221-1))</f>
        <v>0</v>
      </c>
      <c r="D221" s="47">
        <f>IF($B221="","",SUM(Q221:Z221))</f>
        <v>0</v>
      </c>
      <c r="E221" s="48">
        <f>IF($B221="","",SUM(G221:P221)-F220)</f>
        <v>0</v>
      </c>
      <c r="F221" s="47">
        <f>IF($B221="","",SUM(AA221:AJ221))</f>
        <v>0</v>
      </c>
      <c r="G221" s="48">
        <f>IF($B221="","",ROUND(N(AA220)*(1+$Q$8/12),2))</f>
        <v>0</v>
      </c>
      <c r="H221" s="48">
        <f>IF($B221="","",ROUND(N(AB220)*(1+$R$8/12),2))</f>
        <v>0</v>
      </c>
      <c r="I221" s="48">
        <f>IF($B221="","",ROUND(N(AC220)*(1+$S$8/12),2))</f>
        <v>0</v>
      </c>
      <c r="J221" s="48">
        <f>IF($B221="","",ROUND(N(AD220)*(1+$T$8/12),2))</f>
        <v>0</v>
      </c>
      <c r="K221" s="48">
        <f>IF($B221="","",ROUND(N(AE220)*(1+$U$8/12),2))</f>
        <v>0</v>
      </c>
      <c r="L221" s="48">
        <f>IF($B221="","",ROUND(N(AF220)*(1+$V$8/12),2))</f>
        <v>0</v>
      </c>
      <c r="M221" s="48">
        <f>IF($B221="","",ROUND(N(AG220)*(1+$W$8/12),2))</f>
        <v>0</v>
      </c>
      <c r="N221" s="48">
        <f>IF($B221="","",ROUND(N(AH220)*(1+$X$8/12),2))</f>
        <v>0</v>
      </c>
      <c r="O221" s="48">
        <f>IF($B221="","",ROUND(N(AI220)*(1+$Y$8/12),2))</f>
        <v>0</v>
      </c>
      <c r="P221" s="48">
        <f>IF($B221="","",ROUND(N(AJ220)*(1+$Z$8/12),2))</f>
        <v>0</v>
      </c>
      <c r="Q221" s="33">
        <f>IF($B221="","",MIN($Q$9,G221)+MIN(MAX(0,'Debt Payoff'!$D$24-0-SUMPRODUCT((G221:P221&lt;$Q$9:$Z$9)*G221:P221+(G221:P221&gt;=$Q$9:$Z$9)*$Q$9:$Z$9)),G221-MIN($Q$9,G221)))</f>
        <v>0</v>
      </c>
      <c r="R221" s="33">
        <f>IF($B221="","",MIN($R$9,H221)+MIN(MAX(0,'Debt Payoff'!$D$24-SUM(Q221:Q221)-SUMPRODUCT((H221:P221&lt;$R$9:$Z$9)*H221:P221+(H221:P221&gt;=$R$9:$Z$9)*$R$9:$Z$9)),H221-MIN($R$9,H221)))</f>
        <v>0</v>
      </c>
      <c r="S221" s="33">
        <f>IF($B221="","",MIN($S$9,I221)+MIN(MAX(0,'Debt Payoff'!$D$24-SUM(Q221:R221)-SUMPRODUCT((I221:P221&lt;$S$9:$Z$9)*I221:P221+(I221:P221&gt;=$S$9:$Z$9)*$S$9:$Z$9)),I221-MIN($S$9,I221)))</f>
        <v>0</v>
      </c>
      <c r="T221" s="33">
        <f>IF($B221="","",MIN($T$9,J221)+MIN(MAX(0,'Debt Payoff'!$D$24-SUM(Q221:S221)-SUMPRODUCT((J221:P221&lt;$T$9:$Z$9)*J221:P221+(J221:P221&gt;=$T$9:$Z$9)*$T$9:$Z$9)),J221-MIN($T$9,J221)))</f>
        <v>0</v>
      </c>
      <c r="U221" s="33">
        <f>IF($B221="","",MIN($U$9,K221)+MIN(MAX(0,'Debt Payoff'!$D$24-SUM(Q221:T221)-SUMPRODUCT((K221:P221&lt;$U$9:$Z$9)*K221:P221+(K221:P221&gt;=$U$9:$Z$9)*$U$9:$Z$9)),K221-MIN($U$9,K221)))</f>
        <v>0</v>
      </c>
      <c r="V221" s="33">
        <f>IF($B221="","",MIN($V$9,L221)+MIN(MAX(0,'Debt Payoff'!$D$24-SUM(Q221:U221)-SUMPRODUCT((L221:P221&lt;$V$9:$Z$9)*L221:P221+(L221:P221&gt;=$V$9:$Z$9)*$V$9:$Z$9)),L221-MIN($V$9,L221)))</f>
        <v>0</v>
      </c>
      <c r="W221" s="33">
        <f>IF($B221="","",MIN($W$9,M221)+MIN(MAX(0,'Debt Payoff'!$D$24-SUM(Q221:V221)-SUMPRODUCT((M221:P221&lt;$W$9:$Z$9)*M221:P221+(M221:P221&gt;=$W$9:$Z$9)*$W$9:$Z$9)),M221-MIN($W$9,M221)))</f>
        <v>0</v>
      </c>
      <c r="X221" s="33">
        <f>IF($B221="","",MIN($X$9,N221)+MIN(MAX(0,'Debt Payoff'!$D$24-SUM(Q221:W221)-SUMPRODUCT((N221:P221&lt;$X$9:$Z$9)*N221:P221+(N221:P221&gt;=$X$9:$Z$9)*$X$9:$Z$9)),N221-MIN($X$9,N221)))</f>
        <v>0</v>
      </c>
      <c r="Y221" s="33">
        <f>IF($B221="","",MIN($Y$9,O221)+MIN(MAX(0,'Debt Payoff'!$D$24-SUM(Q221:X221)-SUMPRODUCT((O221:P221&lt;$Y$9:$Z$9)*O221:P221+(O221:P221&gt;=$Y$9:$Z$9)*$Y$9:$Z$9)),O221-MIN($Y$9,O221)))</f>
        <v>0</v>
      </c>
      <c r="Z221" s="33">
        <f>IF($B221="","",MIN($Z$9,P221)+MIN(MAX(0,'Debt Payoff'!$D$24-SUM(Q221:Y221)-SUMPRODUCT((P221:P221&lt;$Z$9:$Z$9)*P221:P221+(P221:P221&gt;=$Z$9:$Z$9)*$Z$9:$Z$9)),P221-MIN($Z$9,P221)))</f>
        <v>0</v>
      </c>
      <c r="AA221" s="33">
        <f>IF($B221="","",ROUND(G221-Q221,2))</f>
        <v>0</v>
      </c>
      <c r="AB221" s="33">
        <f>IF($B221="","",ROUND(H221-R221,2))</f>
        <v>0</v>
      </c>
      <c r="AC221" s="33">
        <f>IF($B221="","",ROUND(I221-S221,2))</f>
        <v>0</v>
      </c>
      <c r="AD221" s="33">
        <f>IF($B221="","",ROUND(J221-T221,2))</f>
        <v>0</v>
      </c>
      <c r="AE221" s="33">
        <f>IF($B221="","",ROUND(K221-U221,2))</f>
        <v>0</v>
      </c>
      <c r="AF221" s="33">
        <f>IF($B221="","",ROUND(L221-V221,2))</f>
        <v>0</v>
      </c>
      <c r="AG221" s="33">
        <f>IF($B221="","",ROUND(M221-W221,2))</f>
        <v>0</v>
      </c>
      <c r="AH221" s="33">
        <f>IF($B221="","",ROUND(N221-X221,2))</f>
        <v>0</v>
      </c>
      <c r="AI221" s="33">
        <f>IF($B221="","",ROUND(O221-Y221,2))</f>
        <v>0</v>
      </c>
      <c r="AJ221" s="33">
        <f>IF($B221="","",ROUND(P221-Z221,2))</f>
        <v>0</v>
      </c>
    </row>
    <row r="222" spans="2:36">
      <c r="B222" s="15">
        <f>IF(B221="","",IF(F221&gt;0.005,B221+1,""))</f>
        <v>0</v>
      </c>
      <c r="C222" s="46">
        <f>IF($B222="","",EDATE('Debt Payoff'!$D$23,$B222-1))</f>
        <v>0</v>
      </c>
      <c r="D222" s="47">
        <f>IF($B222="","",SUM(Q222:Z222))</f>
        <v>0</v>
      </c>
      <c r="E222" s="48">
        <f>IF($B222="","",SUM(G222:P222)-F221)</f>
        <v>0</v>
      </c>
      <c r="F222" s="47">
        <f>IF($B222="","",SUM(AA222:AJ222))</f>
        <v>0</v>
      </c>
      <c r="G222" s="48">
        <f>IF($B222="","",ROUND(N(AA221)*(1+$Q$8/12),2))</f>
        <v>0</v>
      </c>
      <c r="H222" s="48">
        <f>IF($B222="","",ROUND(N(AB221)*(1+$R$8/12),2))</f>
        <v>0</v>
      </c>
      <c r="I222" s="48">
        <f>IF($B222="","",ROUND(N(AC221)*(1+$S$8/12),2))</f>
        <v>0</v>
      </c>
      <c r="J222" s="48">
        <f>IF($B222="","",ROUND(N(AD221)*(1+$T$8/12),2))</f>
        <v>0</v>
      </c>
      <c r="K222" s="48">
        <f>IF($B222="","",ROUND(N(AE221)*(1+$U$8/12),2))</f>
        <v>0</v>
      </c>
      <c r="L222" s="48">
        <f>IF($B222="","",ROUND(N(AF221)*(1+$V$8/12),2))</f>
        <v>0</v>
      </c>
      <c r="M222" s="48">
        <f>IF($B222="","",ROUND(N(AG221)*(1+$W$8/12),2))</f>
        <v>0</v>
      </c>
      <c r="N222" s="48">
        <f>IF($B222="","",ROUND(N(AH221)*(1+$X$8/12),2))</f>
        <v>0</v>
      </c>
      <c r="O222" s="48">
        <f>IF($B222="","",ROUND(N(AI221)*(1+$Y$8/12),2))</f>
        <v>0</v>
      </c>
      <c r="P222" s="48">
        <f>IF($B222="","",ROUND(N(AJ221)*(1+$Z$8/12),2))</f>
        <v>0</v>
      </c>
      <c r="Q222" s="33">
        <f>IF($B222="","",MIN($Q$9,G222)+MIN(MAX(0,'Debt Payoff'!$D$24-0-SUMPRODUCT((G222:P222&lt;$Q$9:$Z$9)*G222:P222+(G222:P222&gt;=$Q$9:$Z$9)*$Q$9:$Z$9)),G222-MIN($Q$9,G222)))</f>
        <v>0</v>
      </c>
      <c r="R222" s="33">
        <f>IF($B222="","",MIN($R$9,H222)+MIN(MAX(0,'Debt Payoff'!$D$24-SUM(Q222:Q222)-SUMPRODUCT((H222:P222&lt;$R$9:$Z$9)*H222:P222+(H222:P222&gt;=$R$9:$Z$9)*$R$9:$Z$9)),H222-MIN($R$9,H222)))</f>
        <v>0</v>
      </c>
      <c r="S222" s="33">
        <f>IF($B222="","",MIN($S$9,I222)+MIN(MAX(0,'Debt Payoff'!$D$24-SUM(Q222:R222)-SUMPRODUCT((I222:P222&lt;$S$9:$Z$9)*I222:P222+(I222:P222&gt;=$S$9:$Z$9)*$S$9:$Z$9)),I222-MIN($S$9,I222)))</f>
        <v>0</v>
      </c>
      <c r="T222" s="33">
        <f>IF($B222="","",MIN($T$9,J222)+MIN(MAX(0,'Debt Payoff'!$D$24-SUM(Q222:S222)-SUMPRODUCT((J222:P222&lt;$T$9:$Z$9)*J222:P222+(J222:P222&gt;=$T$9:$Z$9)*$T$9:$Z$9)),J222-MIN($T$9,J222)))</f>
        <v>0</v>
      </c>
      <c r="U222" s="33">
        <f>IF($B222="","",MIN($U$9,K222)+MIN(MAX(0,'Debt Payoff'!$D$24-SUM(Q222:T222)-SUMPRODUCT((K222:P222&lt;$U$9:$Z$9)*K222:P222+(K222:P222&gt;=$U$9:$Z$9)*$U$9:$Z$9)),K222-MIN($U$9,K222)))</f>
        <v>0</v>
      </c>
      <c r="V222" s="33">
        <f>IF($B222="","",MIN($V$9,L222)+MIN(MAX(0,'Debt Payoff'!$D$24-SUM(Q222:U222)-SUMPRODUCT((L222:P222&lt;$V$9:$Z$9)*L222:P222+(L222:P222&gt;=$V$9:$Z$9)*$V$9:$Z$9)),L222-MIN($V$9,L222)))</f>
        <v>0</v>
      </c>
      <c r="W222" s="33">
        <f>IF($B222="","",MIN($W$9,M222)+MIN(MAX(0,'Debt Payoff'!$D$24-SUM(Q222:V222)-SUMPRODUCT((M222:P222&lt;$W$9:$Z$9)*M222:P222+(M222:P222&gt;=$W$9:$Z$9)*$W$9:$Z$9)),M222-MIN($W$9,M222)))</f>
        <v>0</v>
      </c>
      <c r="X222" s="33">
        <f>IF($B222="","",MIN($X$9,N222)+MIN(MAX(0,'Debt Payoff'!$D$24-SUM(Q222:W222)-SUMPRODUCT((N222:P222&lt;$X$9:$Z$9)*N222:P222+(N222:P222&gt;=$X$9:$Z$9)*$X$9:$Z$9)),N222-MIN($X$9,N222)))</f>
        <v>0</v>
      </c>
      <c r="Y222" s="33">
        <f>IF($B222="","",MIN($Y$9,O222)+MIN(MAX(0,'Debt Payoff'!$D$24-SUM(Q222:X222)-SUMPRODUCT((O222:P222&lt;$Y$9:$Z$9)*O222:P222+(O222:P222&gt;=$Y$9:$Z$9)*$Y$9:$Z$9)),O222-MIN($Y$9,O222)))</f>
        <v>0</v>
      </c>
      <c r="Z222" s="33">
        <f>IF($B222="","",MIN($Z$9,P222)+MIN(MAX(0,'Debt Payoff'!$D$24-SUM(Q222:Y222)-SUMPRODUCT((P222:P222&lt;$Z$9:$Z$9)*P222:P222+(P222:P222&gt;=$Z$9:$Z$9)*$Z$9:$Z$9)),P222-MIN($Z$9,P222)))</f>
        <v>0</v>
      </c>
      <c r="AA222" s="33">
        <f>IF($B222="","",ROUND(G222-Q222,2))</f>
        <v>0</v>
      </c>
      <c r="AB222" s="33">
        <f>IF($B222="","",ROUND(H222-R222,2))</f>
        <v>0</v>
      </c>
      <c r="AC222" s="33">
        <f>IF($B222="","",ROUND(I222-S222,2))</f>
        <v>0</v>
      </c>
      <c r="AD222" s="33">
        <f>IF($B222="","",ROUND(J222-T222,2))</f>
        <v>0</v>
      </c>
      <c r="AE222" s="33">
        <f>IF($B222="","",ROUND(K222-U222,2))</f>
        <v>0</v>
      </c>
      <c r="AF222" s="33">
        <f>IF($B222="","",ROUND(L222-V222,2))</f>
        <v>0</v>
      </c>
      <c r="AG222" s="33">
        <f>IF($B222="","",ROUND(M222-W222,2))</f>
        <v>0</v>
      </c>
      <c r="AH222" s="33">
        <f>IF($B222="","",ROUND(N222-X222,2))</f>
        <v>0</v>
      </c>
      <c r="AI222" s="33">
        <f>IF($B222="","",ROUND(O222-Y222,2))</f>
        <v>0</v>
      </c>
      <c r="AJ222" s="33">
        <f>IF($B222="","",ROUND(P222-Z222,2))</f>
        <v>0</v>
      </c>
    </row>
    <row r="223" spans="2:36">
      <c r="B223" s="15">
        <f>IF(B222="","",IF(F222&gt;0.005,B222+1,""))</f>
        <v>0</v>
      </c>
      <c r="C223" s="46">
        <f>IF($B223="","",EDATE('Debt Payoff'!$D$23,$B223-1))</f>
        <v>0</v>
      </c>
      <c r="D223" s="47">
        <f>IF($B223="","",SUM(Q223:Z223))</f>
        <v>0</v>
      </c>
      <c r="E223" s="48">
        <f>IF($B223="","",SUM(G223:P223)-F222)</f>
        <v>0</v>
      </c>
      <c r="F223" s="47">
        <f>IF($B223="","",SUM(AA223:AJ223))</f>
        <v>0</v>
      </c>
      <c r="G223" s="48">
        <f>IF($B223="","",ROUND(N(AA222)*(1+$Q$8/12),2))</f>
        <v>0</v>
      </c>
      <c r="H223" s="48">
        <f>IF($B223="","",ROUND(N(AB222)*(1+$R$8/12),2))</f>
        <v>0</v>
      </c>
      <c r="I223" s="48">
        <f>IF($B223="","",ROUND(N(AC222)*(1+$S$8/12),2))</f>
        <v>0</v>
      </c>
      <c r="J223" s="48">
        <f>IF($B223="","",ROUND(N(AD222)*(1+$T$8/12),2))</f>
        <v>0</v>
      </c>
      <c r="K223" s="48">
        <f>IF($B223="","",ROUND(N(AE222)*(1+$U$8/12),2))</f>
        <v>0</v>
      </c>
      <c r="L223" s="48">
        <f>IF($B223="","",ROUND(N(AF222)*(1+$V$8/12),2))</f>
        <v>0</v>
      </c>
      <c r="M223" s="48">
        <f>IF($B223="","",ROUND(N(AG222)*(1+$W$8/12),2))</f>
        <v>0</v>
      </c>
      <c r="N223" s="48">
        <f>IF($B223="","",ROUND(N(AH222)*(1+$X$8/12),2))</f>
        <v>0</v>
      </c>
      <c r="O223" s="48">
        <f>IF($B223="","",ROUND(N(AI222)*(1+$Y$8/12),2))</f>
        <v>0</v>
      </c>
      <c r="P223" s="48">
        <f>IF($B223="","",ROUND(N(AJ222)*(1+$Z$8/12),2))</f>
        <v>0</v>
      </c>
      <c r="Q223" s="33">
        <f>IF($B223="","",MIN($Q$9,G223)+MIN(MAX(0,'Debt Payoff'!$D$24-0-SUMPRODUCT((G223:P223&lt;$Q$9:$Z$9)*G223:P223+(G223:P223&gt;=$Q$9:$Z$9)*$Q$9:$Z$9)),G223-MIN($Q$9,G223)))</f>
        <v>0</v>
      </c>
      <c r="R223" s="33">
        <f>IF($B223="","",MIN($R$9,H223)+MIN(MAX(0,'Debt Payoff'!$D$24-SUM(Q223:Q223)-SUMPRODUCT((H223:P223&lt;$R$9:$Z$9)*H223:P223+(H223:P223&gt;=$R$9:$Z$9)*$R$9:$Z$9)),H223-MIN($R$9,H223)))</f>
        <v>0</v>
      </c>
      <c r="S223" s="33">
        <f>IF($B223="","",MIN($S$9,I223)+MIN(MAX(0,'Debt Payoff'!$D$24-SUM(Q223:R223)-SUMPRODUCT((I223:P223&lt;$S$9:$Z$9)*I223:P223+(I223:P223&gt;=$S$9:$Z$9)*$S$9:$Z$9)),I223-MIN($S$9,I223)))</f>
        <v>0</v>
      </c>
      <c r="T223" s="33">
        <f>IF($B223="","",MIN($T$9,J223)+MIN(MAX(0,'Debt Payoff'!$D$24-SUM(Q223:S223)-SUMPRODUCT((J223:P223&lt;$T$9:$Z$9)*J223:P223+(J223:P223&gt;=$T$9:$Z$9)*$T$9:$Z$9)),J223-MIN($T$9,J223)))</f>
        <v>0</v>
      </c>
      <c r="U223" s="33">
        <f>IF($B223="","",MIN($U$9,K223)+MIN(MAX(0,'Debt Payoff'!$D$24-SUM(Q223:T223)-SUMPRODUCT((K223:P223&lt;$U$9:$Z$9)*K223:P223+(K223:P223&gt;=$U$9:$Z$9)*$U$9:$Z$9)),K223-MIN($U$9,K223)))</f>
        <v>0</v>
      </c>
      <c r="V223" s="33">
        <f>IF($B223="","",MIN($V$9,L223)+MIN(MAX(0,'Debt Payoff'!$D$24-SUM(Q223:U223)-SUMPRODUCT((L223:P223&lt;$V$9:$Z$9)*L223:P223+(L223:P223&gt;=$V$9:$Z$9)*$V$9:$Z$9)),L223-MIN($V$9,L223)))</f>
        <v>0</v>
      </c>
      <c r="W223" s="33">
        <f>IF($B223="","",MIN($W$9,M223)+MIN(MAX(0,'Debt Payoff'!$D$24-SUM(Q223:V223)-SUMPRODUCT((M223:P223&lt;$W$9:$Z$9)*M223:P223+(M223:P223&gt;=$W$9:$Z$9)*$W$9:$Z$9)),M223-MIN($W$9,M223)))</f>
        <v>0</v>
      </c>
      <c r="X223" s="33">
        <f>IF($B223="","",MIN($X$9,N223)+MIN(MAX(0,'Debt Payoff'!$D$24-SUM(Q223:W223)-SUMPRODUCT((N223:P223&lt;$X$9:$Z$9)*N223:P223+(N223:P223&gt;=$X$9:$Z$9)*$X$9:$Z$9)),N223-MIN($X$9,N223)))</f>
        <v>0</v>
      </c>
      <c r="Y223" s="33">
        <f>IF($B223="","",MIN($Y$9,O223)+MIN(MAX(0,'Debt Payoff'!$D$24-SUM(Q223:X223)-SUMPRODUCT((O223:P223&lt;$Y$9:$Z$9)*O223:P223+(O223:P223&gt;=$Y$9:$Z$9)*$Y$9:$Z$9)),O223-MIN($Y$9,O223)))</f>
        <v>0</v>
      </c>
      <c r="Z223" s="33">
        <f>IF($B223="","",MIN($Z$9,P223)+MIN(MAX(0,'Debt Payoff'!$D$24-SUM(Q223:Y223)-SUMPRODUCT((P223:P223&lt;$Z$9:$Z$9)*P223:P223+(P223:P223&gt;=$Z$9:$Z$9)*$Z$9:$Z$9)),P223-MIN($Z$9,P223)))</f>
        <v>0</v>
      </c>
      <c r="AA223" s="33">
        <f>IF($B223="","",ROUND(G223-Q223,2))</f>
        <v>0</v>
      </c>
      <c r="AB223" s="33">
        <f>IF($B223="","",ROUND(H223-R223,2))</f>
        <v>0</v>
      </c>
      <c r="AC223" s="33">
        <f>IF($B223="","",ROUND(I223-S223,2))</f>
        <v>0</v>
      </c>
      <c r="AD223" s="33">
        <f>IF($B223="","",ROUND(J223-T223,2))</f>
        <v>0</v>
      </c>
      <c r="AE223" s="33">
        <f>IF($B223="","",ROUND(K223-U223,2))</f>
        <v>0</v>
      </c>
      <c r="AF223" s="33">
        <f>IF($B223="","",ROUND(L223-V223,2))</f>
        <v>0</v>
      </c>
      <c r="AG223" s="33">
        <f>IF($B223="","",ROUND(M223-W223,2))</f>
        <v>0</v>
      </c>
      <c r="AH223" s="33">
        <f>IF($B223="","",ROUND(N223-X223,2))</f>
        <v>0</v>
      </c>
      <c r="AI223" s="33">
        <f>IF($B223="","",ROUND(O223-Y223,2))</f>
        <v>0</v>
      </c>
      <c r="AJ223" s="33">
        <f>IF($B223="","",ROUND(P223-Z223,2))</f>
        <v>0</v>
      </c>
    </row>
    <row r="224" spans="2:36">
      <c r="B224" s="15">
        <f>IF(B223="","",IF(F223&gt;0.005,B223+1,""))</f>
        <v>0</v>
      </c>
      <c r="C224" s="46">
        <f>IF($B224="","",EDATE('Debt Payoff'!$D$23,$B224-1))</f>
        <v>0</v>
      </c>
      <c r="D224" s="47">
        <f>IF($B224="","",SUM(Q224:Z224))</f>
        <v>0</v>
      </c>
      <c r="E224" s="48">
        <f>IF($B224="","",SUM(G224:P224)-F223)</f>
        <v>0</v>
      </c>
      <c r="F224" s="47">
        <f>IF($B224="","",SUM(AA224:AJ224))</f>
        <v>0</v>
      </c>
      <c r="G224" s="48">
        <f>IF($B224="","",ROUND(N(AA223)*(1+$Q$8/12),2))</f>
        <v>0</v>
      </c>
      <c r="H224" s="48">
        <f>IF($B224="","",ROUND(N(AB223)*(1+$R$8/12),2))</f>
        <v>0</v>
      </c>
      <c r="I224" s="48">
        <f>IF($B224="","",ROUND(N(AC223)*(1+$S$8/12),2))</f>
        <v>0</v>
      </c>
      <c r="J224" s="48">
        <f>IF($B224="","",ROUND(N(AD223)*(1+$T$8/12),2))</f>
        <v>0</v>
      </c>
      <c r="K224" s="48">
        <f>IF($B224="","",ROUND(N(AE223)*(1+$U$8/12),2))</f>
        <v>0</v>
      </c>
      <c r="L224" s="48">
        <f>IF($B224="","",ROUND(N(AF223)*(1+$V$8/12),2))</f>
        <v>0</v>
      </c>
      <c r="M224" s="48">
        <f>IF($B224="","",ROUND(N(AG223)*(1+$W$8/12),2))</f>
        <v>0</v>
      </c>
      <c r="N224" s="48">
        <f>IF($B224="","",ROUND(N(AH223)*(1+$X$8/12),2))</f>
        <v>0</v>
      </c>
      <c r="O224" s="48">
        <f>IF($B224="","",ROUND(N(AI223)*(1+$Y$8/12),2))</f>
        <v>0</v>
      </c>
      <c r="P224" s="48">
        <f>IF($B224="","",ROUND(N(AJ223)*(1+$Z$8/12),2))</f>
        <v>0</v>
      </c>
      <c r="Q224" s="33">
        <f>IF($B224="","",MIN($Q$9,G224)+MIN(MAX(0,'Debt Payoff'!$D$24-0-SUMPRODUCT((G224:P224&lt;$Q$9:$Z$9)*G224:P224+(G224:P224&gt;=$Q$9:$Z$9)*$Q$9:$Z$9)),G224-MIN($Q$9,G224)))</f>
        <v>0</v>
      </c>
      <c r="R224" s="33">
        <f>IF($B224="","",MIN($R$9,H224)+MIN(MAX(0,'Debt Payoff'!$D$24-SUM(Q224:Q224)-SUMPRODUCT((H224:P224&lt;$R$9:$Z$9)*H224:P224+(H224:P224&gt;=$R$9:$Z$9)*$R$9:$Z$9)),H224-MIN($R$9,H224)))</f>
        <v>0</v>
      </c>
      <c r="S224" s="33">
        <f>IF($B224="","",MIN($S$9,I224)+MIN(MAX(0,'Debt Payoff'!$D$24-SUM(Q224:R224)-SUMPRODUCT((I224:P224&lt;$S$9:$Z$9)*I224:P224+(I224:P224&gt;=$S$9:$Z$9)*$S$9:$Z$9)),I224-MIN($S$9,I224)))</f>
        <v>0</v>
      </c>
      <c r="T224" s="33">
        <f>IF($B224="","",MIN($T$9,J224)+MIN(MAX(0,'Debt Payoff'!$D$24-SUM(Q224:S224)-SUMPRODUCT((J224:P224&lt;$T$9:$Z$9)*J224:P224+(J224:P224&gt;=$T$9:$Z$9)*$T$9:$Z$9)),J224-MIN($T$9,J224)))</f>
        <v>0</v>
      </c>
      <c r="U224" s="33">
        <f>IF($B224="","",MIN($U$9,K224)+MIN(MAX(0,'Debt Payoff'!$D$24-SUM(Q224:T224)-SUMPRODUCT((K224:P224&lt;$U$9:$Z$9)*K224:P224+(K224:P224&gt;=$U$9:$Z$9)*$U$9:$Z$9)),K224-MIN($U$9,K224)))</f>
        <v>0</v>
      </c>
      <c r="V224" s="33">
        <f>IF($B224="","",MIN($V$9,L224)+MIN(MAX(0,'Debt Payoff'!$D$24-SUM(Q224:U224)-SUMPRODUCT((L224:P224&lt;$V$9:$Z$9)*L224:P224+(L224:P224&gt;=$V$9:$Z$9)*$V$9:$Z$9)),L224-MIN($V$9,L224)))</f>
        <v>0</v>
      </c>
      <c r="W224" s="33">
        <f>IF($B224="","",MIN($W$9,M224)+MIN(MAX(0,'Debt Payoff'!$D$24-SUM(Q224:V224)-SUMPRODUCT((M224:P224&lt;$W$9:$Z$9)*M224:P224+(M224:P224&gt;=$W$9:$Z$9)*$W$9:$Z$9)),M224-MIN($W$9,M224)))</f>
        <v>0</v>
      </c>
      <c r="X224" s="33">
        <f>IF($B224="","",MIN($X$9,N224)+MIN(MAX(0,'Debt Payoff'!$D$24-SUM(Q224:W224)-SUMPRODUCT((N224:P224&lt;$X$9:$Z$9)*N224:P224+(N224:P224&gt;=$X$9:$Z$9)*$X$9:$Z$9)),N224-MIN($X$9,N224)))</f>
        <v>0</v>
      </c>
      <c r="Y224" s="33">
        <f>IF($B224="","",MIN($Y$9,O224)+MIN(MAX(0,'Debt Payoff'!$D$24-SUM(Q224:X224)-SUMPRODUCT((O224:P224&lt;$Y$9:$Z$9)*O224:P224+(O224:P224&gt;=$Y$9:$Z$9)*$Y$9:$Z$9)),O224-MIN($Y$9,O224)))</f>
        <v>0</v>
      </c>
      <c r="Z224" s="33">
        <f>IF($B224="","",MIN($Z$9,P224)+MIN(MAX(0,'Debt Payoff'!$D$24-SUM(Q224:Y224)-SUMPRODUCT((P224:P224&lt;$Z$9:$Z$9)*P224:P224+(P224:P224&gt;=$Z$9:$Z$9)*$Z$9:$Z$9)),P224-MIN($Z$9,P224)))</f>
        <v>0</v>
      </c>
      <c r="AA224" s="33">
        <f>IF($B224="","",ROUND(G224-Q224,2))</f>
        <v>0</v>
      </c>
      <c r="AB224" s="33">
        <f>IF($B224="","",ROUND(H224-R224,2))</f>
        <v>0</v>
      </c>
      <c r="AC224" s="33">
        <f>IF($B224="","",ROUND(I224-S224,2))</f>
        <v>0</v>
      </c>
      <c r="AD224" s="33">
        <f>IF($B224="","",ROUND(J224-T224,2))</f>
        <v>0</v>
      </c>
      <c r="AE224" s="33">
        <f>IF($B224="","",ROUND(K224-U224,2))</f>
        <v>0</v>
      </c>
      <c r="AF224" s="33">
        <f>IF($B224="","",ROUND(L224-V224,2))</f>
        <v>0</v>
      </c>
      <c r="AG224" s="33">
        <f>IF($B224="","",ROUND(M224-W224,2))</f>
        <v>0</v>
      </c>
      <c r="AH224" s="33">
        <f>IF($B224="","",ROUND(N224-X224,2))</f>
        <v>0</v>
      </c>
      <c r="AI224" s="33">
        <f>IF($B224="","",ROUND(O224-Y224,2))</f>
        <v>0</v>
      </c>
      <c r="AJ224" s="33">
        <f>IF($B224="","",ROUND(P224-Z224,2))</f>
        <v>0</v>
      </c>
    </row>
    <row r="225" spans="2:36">
      <c r="B225" s="15">
        <f>IF(B224="","",IF(F224&gt;0.005,B224+1,""))</f>
        <v>0</v>
      </c>
      <c r="C225" s="46">
        <f>IF($B225="","",EDATE('Debt Payoff'!$D$23,$B225-1))</f>
        <v>0</v>
      </c>
      <c r="D225" s="47">
        <f>IF($B225="","",SUM(Q225:Z225))</f>
        <v>0</v>
      </c>
      <c r="E225" s="48">
        <f>IF($B225="","",SUM(G225:P225)-F224)</f>
        <v>0</v>
      </c>
      <c r="F225" s="47">
        <f>IF($B225="","",SUM(AA225:AJ225))</f>
        <v>0</v>
      </c>
      <c r="G225" s="48">
        <f>IF($B225="","",ROUND(N(AA224)*(1+$Q$8/12),2))</f>
        <v>0</v>
      </c>
      <c r="H225" s="48">
        <f>IF($B225="","",ROUND(N(AB224)*(1+$R$8/12),2))</f>
        <v>0</v>
      </c>
      <c r="I225" s="48">
        <f>IF($B225="","",ROUND(N(AC224)*(1+$S$8/12),2))</f>
        <v>0</v>
      </c>
      <c r="J225" s="48">
        <f>IF($B225="","",ROUND(N(AD224)*(1+$T$8/12),2))</f>
        <v>0</v>
      </c>
      <c r="K225" s="48">
        <f>IF($B225="","",ROUND(N(AE224)*(1+$U$8/12),2))</f>
        <v>0</v>
      </c>
      <c r="L225" s="48">
        <f>IF($B225="","",ROUND(N(AF224)*(1+$V$8/12),2))</f>
        <v>0</v>
      </c>
      <c r="M225" s="48">
        <f>IF($B225="","",ROUND(N(AG224)*(1+$W$8/12),2))</f>
        <v>0</v>
      </c>
      <c r="N225" s="48">
        <f>IF($B225="","",ROUND(N(AH224)*(1+$X$8/12),2))</f>
        <v>0</v>
      </c>
      <c r="O225" s="48">
        <f>IF($B225="","",ROUND(N(AI224)*(1+$Y$8/12),2))</f>
        <v>0</v>
      </c>
      <c r="P225" s="48">
        <f>IF($B225="","",ROUND(N(AJ224)*(1+$Z$8/12),2))</f>
        <v>0</v>
      </c>
      <c r="Q225" s="33">
        <f>IF($B225="","",MIN($Q$9,G225)+MIN(MAX(0,'Debt Payoff'!$D$24-0-SUMPRODUCT((G225:P225&lt;$Q$9:$Z$9)*G225:P225+(G225:P225&gt;=$Q$9:$Z$9)*$Q$9:$Z$9)),G225-MIN($Q$9,G225)))</f>
        <v>0</v>
      </c>
      <c r="R225" s="33">
        <f>IF($B225="","",MIN($R$9,H225)+MIN(MAX(0,'Debt Payoff'!$D$24-SUM(Q225:Q225)-SUMPRODUCT((H225:P225&lt;$R$9:$Z$9)*H225:P225+(H225:P225&gt;=$R$9:$Z$9)*$R$9:$Z$9)),H225-MIN($R$9,H225)))</f>
        <v>0</v>
      </c>
      <c r="S225" s="33">
        <f>IF($B225="","",MIN($S$9,I225)+MIN(MAX(0,'Debt Payoff'!$D$24-SUM(Q225:R225)-SUMPRODUCT((I225:P225&lt;$S$9:$Z$9)*I225:P225+(I225:P225&gt;=$S$9:$Z$9)*$S$9:$Z$9)),I225-MIN($S$9,I225)))</f>
        <v>0</v>
      </c>
      <c r="T225" s="33">
        <f>IF($B225="","",MIN($T$9,J225)+MIN(MAX(0,'Debt Payoff'!$D$24-SUM(Q225:S225)-SUMPRODUCT((J225:P225&lt;$T$9:$Z$9)*J225:P225+(J225:P225&gt;=$T$9:$Z$9)*$T$9:$Z$9)),J225-MIN($T$9,J225)))</f>
        <v>0</v>
      </c>
      <c r="U225" s="33">
        <f>IF($B225="","",MIN($U$9,K225)+MIN(MAX(0,'Debt Payoff'!$D$24-SUM(Q225:T225)-SUMPRODUCT((K225:P225&lt;$U$9:$Z$9)*K225:P225+(K225:P225&gt;=$U$9:$Z$9)*$U$9:$Z$9)),K225-MIN($U$9,K225)))</f>
        <v>0</v>
      </c>
      <c r="V225" s="33">
        <f>IF($B225="","",MIN($V$9,L225)+MIN(MAX(0,'Debt Payoff'!$D$24-SUM(Q225:U225)-SUMPRODUCT((L225:P225&lt;$V$9:$Z$9)*L225:P225+(L225:P225&gt;=$V$9:$Z$9)*$V$9:$Z$9)),L225-MIN($V$9,L225)))</f>
        <v>0</v>
      </c>
      <c r="W225" s="33">
        <f>IF($B225="","",MIN($W$9,M225)+MIN(MAX(0,'Debt Payoff'!$D$24-SUM(Q225:V225)-SUMPRODUCT((M225:P225&lt;$W$9:$Z$9)*M225:P225+(M225:P225&gt;=$W$9:$Z$9)*$W$9:$Z$9)),M225-MIN($W$9,M225)))</f>
        <v>0</v>
      </c>
      <c r="X225" s="33">
        <f>IF($B225="","",MIN($X$9,N225)+MIN(MAX(0,'Debt Payoff'!$D$24-SUM(Q225:W225)-SUMPRODUCT((N225:P225&lt;$X$9:$Z$9)*N225:P225+(N225:P225&gt;=$X$9:$Z$9)*$X$9:$Z$9)),N225-MIN($X$9,N225)))</f>
        <v>0</v>
      </c>
      <c r="Y225" s="33">
        <f>IF($B225="","",MIN($Y$9,O225)+MIN(MAX(0,'Debt Payoff'!$D$24-SUM(Q225:X225)-SUMPRODUCT((O225:P225&lt;$Y$9:$Z$9)*O225:P225+(O225:P225&gt;=$Y$9:$Z$9)*$Y$9:$Z$9)),O225-MIN($Y$9,O225)))</f>
        <v>0</v>
      </c>
      <c r="Z225" s="33">
        <f>IF($B225="","",MIN($Z$9,P225)+MIN(MAX(0,'Debt Payoff'!$D$24-SUM(Q225:Y225)-SUMPRODUCT((P225:P225&lt;$Z$9:$Z$9)*P225:P225+(P225:P225&gt;=$Z$9:$Z$9)*$Z$9:$Z$9)),P225-MIN($Z$9,P225)))</f>
        <v>0</v>
      </c>
      <c r="AA225" s="33">
        <f>IF($B225="","",ROUND(G225-Q225,2))</f>
        <v>0</v>
      </c>
      <c r="AB225" s="33">
        <f>IF($B225="","",ROUND(H225-R225,2))</f>
        <v>0</v>
      </c>
      <c r="AC225" s="33">
        <f>IF($B225="","",ROUND(I225-S225,2))</f>
        <v>0</v>
      </c>
      <c r="AD225" s="33">
        <f>IF($B225="","",ROUND(J225-T225,2))</f>
        <v>0</v>
      </c>
      <c r="AE225" s="33">
        <f>IF($B225="","",ROUND(K225-U225,2))</f>
        <v>0</v>
      </c>
      <c r="AF225" s="33">
        <f>IF($B225="","",ROUND(L225-V225,2))</f>
        <v>0</v>
      </c>
      <c r="AG225" s="33">
        <f>IF($B225="","",ROUND(M225-W225,2))</f>
        <v>0</v>
      </c>
      <c r="AH225" s="33">
        <f>IF($B225="","",ROUND(N225-X225,2))</f>
        <v>0</v>
      </c>
      <c r="AI225" s="33">
        <f>IF($B225="","",ROUND(O225-Y225,2))</f>
        <v>0</v>
      </c>
      <c r="AJ225" s="33">
        <f>IF($B225="","",ROUND(P225-Z225,2))</f>
        <v>0</v>
      </c>
    </row>
    <row r="226" spans="2:36">
      <c r="B226" s="15">
        <f>IF(B225="","",IF(F225&gt;0.005,B225+1,""))</f>
        <v>0</v>
      </c>
      <c r="C226" s="46">
        <f>IF($B226="","",EDATE('Debt Payoff'!$D$23,$B226-1))</f>
        <v>0</v>
      </c>
      <c r="D226" s="47">
        <f>IF($B226="","",SUM(Q226:Z226))</f>
        <v>0</v>
      </c>
      <c r="E226" s="48">
        <f>IF($B226="","",SUM(G226:P226)-F225)</f>
        <v>0</v>
      </c>
      <c r="F226" s="47">
        <f>IF($B226="","",SUM(AA226:AJ226))</f>
        <v>0</v>
      </c>
      <c r="G226" s="48">
        <f>IF($B226="","",ROUND(N(AA225)*(1+$Q$8/12),2))</f>
        <v>0</v>
      </c>
      <c r="H226" s="48">
        <f>IF($B226="","",ROUND(N(AB225)*(1+$R$8/12),2))</f>
        <v>0</v>
      </c>
      <c r="I226" s="48">
        <f>IF($B226="","",ROUND(N(AC225)*(1+$S$8/12),2))</f>
        <v>0</v>
      </c>
      <c r="J226" s="48">
        <f>IF($B226="","",ROUND(N(AD225)*(1+$T$8/12),2))</f>
        <v>0</v>
      </c>
      <c r="K226" s="48">
        <f>IF($B226="","",ROUND(N(AE225)*(1+$U$8/12),2))</f>
        <v>0</v>
      </c>
      <c r="L226" s="48">
        <f>IF($B226="","",ROUND(N(AF225)*(1+$V$8/12),2))</f>
        <v>0</v>
      </c>
      <c r="M226" s="48">
        <f>IF($B226="","",ROUND(N(AG225)*(1+$W$8/12),2))</f>
        <v>0</v>
      </c>
      <c r="N226" s="48">
        <f>IF($B226="","",ROUND(N(AH225)*(1+$X$8/12),2))</f>
        <v>0</v>
      </c>
      <c r="O226" s="48">
        <f>IF($B226="","",ROUND(N(AI225)*(1+$Y$8/12),2))</f>
        <v>0</v>
      </c>
      <c r="P226" s="48">
        <f>IF($B226="","",ROUND(N(AJ225)*(1+$Z$8/12),2))</f>
        <v>0</v>
      </c>
      <c r="Q226" s="33">
        <f>IF($B226="","",MIN($Q$9,G226)+MIN(MAX(0,'Debt Payoff'!$D$24-0-SUMPRODUCT((G226:P226&lt;$Q$9:$Z$9)*G226:P226+(G226:P226&gt;=$Q$9:$Z$9)*$Q$9:$Z$9)),G226-MIN($Q$9,G226)))</f>
        <v>0</v>
      </c>
      <c r="R226" s="33">
        <f>IF($B226="","",MIN($R$9,H226)+MIN(MAX(0,'Debt Payoff'!$D$24-SUM(Q226:Q226)-SUMPRODUCT((H226:P226&lt;$R$9:$Z$9)*H226:P226+(H226:P226&gt;=$R$9:$Z$9)*$R$9:$Z$9)),H226-MIN($R$9,H226)))</f>
        <v>0</v>
      </c>
      <c r="S226" s="33">
        <f>IF($B226="","",MIN($S$9,I226)+MIN(MAX(0,'Debt Payoff'!$D$24-SUM(Q226:R226)-SUMPRODUCT((I226:P226&lt;$S$9:$Z$9)*I226:P226+(I226:P226&gt;=$S$9:$Z$9)*$S$9:$Z$9)),I226-MIN($S$9,I226)))</f>
        <v>0</v>
      </c>
      <c r="T226" s="33">
        <f>IF($B226="","",MIN($T$9,J226)+MIN(MAX(0,'Debt Payoff'!$D$24-SUM(Q226:S226)-SUMPRODUCT((J226:P226&lt;$T$9:$Z$9)*J226:P226+(J226:P226&gt;=$T$9:$Z$9)*$T$9:$Z$9)),J226-MIN($T$9,J226)))</f>
        <v>0</v>
      </c>
      <c r="U226" s="33">
        <f>IF($B226="","",MIN($U$9,K226)+MIN(MAX(0,'Debt Payoff'!$D$24-SUM(Q226:T226)-SUMPRODUCT((K226:P226&lt;$U$9:$Z$9)*K226:P226+(K226:P226&gt;=$U$9:$Z$9)*$U$9:$Z$9)),K226-MIN($U$9,K226)))</f>
        <v>0</v>
      </c>
      <c r="V226" s="33">
        <f>IF($B226="","",MIN($V$9,L226)+MIN(MAX(0,'Debt Payoff'!$D$24-SUM(Q226:U226)-SUMPRODUCT((L226:P226&lt;$V$9:$Z$9)*L226:P226+(L226:P226&gt;=$V$9:$Z$9)*$V$9:$Z$9)),L226-MIN($V$9,L226)))</f>
        <v>0</v>
      </c>
      <c r="W226" s="33">
        <f>IF($B226="","",MIN($W$9,M226)+MIN(MAX(0,'Debt Payoff'!$D$24-SUM(Q226:V226)-SUMPRODUCT((M226:P226&lt;$W$9:$Z$9)*M226:P226+(M226:P226&gt;=$W$9:$Z$9)*$W$9:$Z$9)),M226-MIN($W$9,M226)))</f>
        <v>0</v>
      </c>
      <c r="X226" s="33">
        <f>IF($B226="","",MIN($X$9,N226)+MIN(MAX(0,'Debt Payoff'!$D$24-SUM(Q226:W226)-SUMPRODUCT((N226:P226&lt;$X$9:$Z$9)*N226:P226+(N226:P226&gt;=$X$9:$Z$9)*$X$9:$Z$9)),N226-MIN($X$9,N226)))</f>
        <v>0</v>
      </c>
      <c r="Y226" s="33">
        <f>IF($B226="","",MIN($Y$9,O226)+MIN(MAX(0,'Debt Payoff'!$D$24-SUM(Q226:X226)-SUMPRODUCT((O226:P226&lt;$Y$9:$Z$9)*O226:P226+(O226:P226&gt;=$Y$9:$Z$9)*$Y$9:$Z$9)),O226-MIN($Y$9,O226)))</f>
        <v>0</v>
      </c>
      <c r="Z226" s="33">
        <f>IF($B226="","",MIN($Z$9,P226)+MIN(MAX(0,'Debt Payoff'!$D$24-SUM(Q226:Y226)-SUMPRODUCT((P226:P226&lt;$Z$9:$Z$9)*P226:P226+(P226:P226&gt;=$Z$9:$Z$9)*$Z$9:$Z$9)),P226-MIN($Z$9,P226)))</f>
        <v>0</v>
      </c>
      <c r="AA226" s="33">
        <f>IF($B226="","",ROUND(G226-Q226,2))</f>
        <v>0</v>
      </c>
      <c r="AB226" s="33">
        <f>IF($B226="","",ROUND(H226-R226,2))</f>
        <v>0</v>
      </c>
      <c r="AC226" s="33">
        <f>IF($B226="","",ROUND(I226-S226,2))</f>
        <v>0</v>
      </c>
      <c r="AD226" s="33">
        <f>IF($B226="","",ROUND(J226-T226,2))</f>
        <v>0</v>
      </c>
      <c r="AE226" s="33">
        <f>IF($B226="","",ROUND(K226-U226,2))</f>
        <v>0</v>
      </c>
      <c r="AF226" s="33">
        <f>IF($B226="","",ROUND(L226-V226,2))</f>
        <v>0</v>
      </c>
      <c r="AG226" s="33">
        <f>IF($B226="","",ROUND(M226-W226,2))</f>
        <v>0</v>
      </c>
      <c r="AH226" s="33">
        <f>IF($B226="","",ROUND(N226-X226,2))</f>
        <v>0</v>
      </c>
      <c r="AI226" s="33">
        <f>IF($B226="","",ROUND(O226-Y226,2))</f>
        <v>0</v>
      </c>
      <c r="AJ226" s="33">
        <f>IF($B226="","",ROUND(P226-Z226,2))</f>
        <v>0</v>
      </c>
    </row>
    <row r="227" spans="2:36">
      <c r="B227" s="15">
        <f>IF(B226="","",IF(F226&gt;0.005,B226+1,""))</f>
        <v>0</v>
      </c>
      <c r="C227" s="46">
        <f>IF($B227="","",EDATE('Debt Payoff'!$D$23,$B227-1))</f>
        <v>0</v>
      </c>
      <c r="D227" s="47">
        <f>IF($B227="","",SUM(Q227:Z227))</f>
        <v>0</v>
      </c>
      <c r="E227" s="48">
        <f>IF($B227="","",SUM(G227:P227)-F226)</f>
        <v>0</v>
      </c>
      <c r="F227" s="47">
        <f>IF($B227="","",SUM(AA227:AJ227))</f>
        <v>0</v>
      </c>
      <c r="G227" s="48">
        <f>IF($B227="","",ROUND(N(AA226)*(1+$Q$8/12),2))</f>
        <v>0</v>
      </c>
      <c r="H227" s="48">
        <f>IF($B227="","",ROUND(N(AB226)*(1+$R$8/12),2))</f>
        <v>0</v>
      </c>
      <c r="I227" s="48">
        <f>IF($B227="","",ROUND(N(AC226)*(1+$S$8/12),2))</f>
        <v>0</v>
      </c>
      <c r="J227" s="48">
        <f>IF($B227="","",ROUND(N(AD226)*(1+$T$8/12),2))</f>
        <v>0</v>
      </c>
      <c r="K227" s="48">
        <f>IF($B227="","",ROUND(N(AE226)*(1+$U$8/12),2))</f>
        <v>0</v>
      </c>
      <c r="L227" s="48">
        <f>IF($B227="","",ROUND(N(AF226)*(1+$V$8/12),2))</f>
        <v>0</v>
      </c>
      <c r="M227" s="48">
        <f>IF($B227="","",ROUND(N(AG226)*(1+$W$8/12),2))</f>
        <v>0</v>
      </c>
      <c r="N227" s="48">
        <f>IF($B227="","",ROUND(N(AH226)*(1+$X$8/12),2))</f>
        <v>0</v>
      </c>
      <c r="O227" s="48">
        <f>IF($B227="","",ROUND(N(AI226)*(1+$Y$8/12),2))</f>
        <v>0</v>
      </c>
      <c r="P227" s="48">
        <f>IF($B227="","",ROUND(N(AJ226)*(1+$Z$8/12),2))</f>
        <v>0</v>
      </c>
      <c r="Q227" s="33">
        <f>IF($B227="","",MIN($Q$9,G227)+MIN(MAX(0,'Debt Payoff'!$D$24-0-SUMPRODUCT((G227:P227&lt;$Q$9:$Z$9)*G227:P227+(G227:P227&gt;=$Q$9:$Z$9)*$Q$9:$Z$9)),G227-MIN($Q$9,G227)))</f>
        <v>0</v>
      </c>
      <c r="R227" s="33">
        <f>IF($B227="","",MIN($R$9,H227)+MIN(MAX(0,'Debt Payoff'!$D$24-SUM(Q227:Q227)-SUMPRODUCT((H227:P227&lt;$R$9:$Z$9)*H227:P227+(H227:P227&gt;=$R$9:$Z$9)*$R$9:$Z$9)),H227-MIN($R$9,H227)))</f>
        <v>0</v>
      </c>
      <c r="S227" s="33">
        <f>IF($B227="","",MIN($S$9,I227)+MIN(MAX(0,'Debt Payoff'!$D$24-SUM(Q227:R227)-SUMPRODUCT((I227:P227&lt;$S$9:$Z$9)*I227:P227+(I227:P227&gt;=$S$9:$Z$9)*$S$9:$Z$9)),I227-MIN($S$9,I227)))</f>
        <v>0</v>
      </c>
      <c r="T227" s="33">
        <f>IF($B227="","",MIN($T$9,J227)+MIN(MAX(0,'Debt Payoff'!$D$24-SUM(Q227:S227)-SUMPRODUCT((J227:P227&lt;$T$9:$Z$9)*J227:P227+(J227:P227&gt;=$T$9:$Z$9)*$T$9:$Z$9)),J227-MIN($T$9,J227)))</f>
        <v>0</v>
      </c>
      <c r="U227" s="33">
        <f>IF($B227="","",MIN($U$9,K227)+MIN(MAX(0,'Debt Payoff'!$D$24-SUM(Q227:T227)-SUMPRODUCT((K227:P227&lt;$U$9:$Z$9)*K227:P227+(K227:P227&gt;=$U$9:$Z$9)*$U$9:$Z$9)),K227-MIN($U$9,K227)))</f>
        <v>0</v>
      </c>
      <c r="V227" s="33">
        <f>IF($B227="","",MIN($V$9,L227)+MIN(MAX(0,'Debt Payoff'!$D$24-SUM(Q227:U227)-SUMPRODUCT((L227:P227&lt;$V$9:$Z$9)*L227:P227+(L227:P227&gt;=$V$9:$Z$9)*$V$9:$Z$9)),L227-MIN($V$9,L227)))</f>
        <v>0</v>
      </c>
      <c r="W227" s="33">
        <f>IF($B227="","",MIN($W$9,M227)+MIN(MAX(0,'Debt Payoff'!$D$24-SUM(Q227:V227)-SUMPRODUCT((M227:P227&lt;$W$9:$Z$9)*M227:P227+(M227:P227&gt;=$W$9:$Z$9)*$W$9:$Z$9)),M227-MIN($W$9,M227)))</f>
        <v>0</v>
      </c>
      <c r="X227" s="33">
        <f>IF($B227="","",MIN($X$9,N227)+MIN(MAX(0,'Debt Payoff'!$D$24-SUM(Q227:W227)-SUMPRODUCT((N227:P227&lt;$X$9:$Z$9)*N227:P227+(N227:P227&gt;=$X$9:$Z$9)*$X$9:$Z$9)),N227-MIN($X$9,N227)))</f>
        <v>0</v>
      </c>
      <c r="Y227" s="33">
        <f>IF($B227="","",MIN($Y$9,O227)+MIN(MAX(0,'Debt Payoff'!$D$24-SUM(Q227:X227)-SUMPRODUCT((O227:P227&lt;$Y$9:$Z$9)*O227:P227+(O227:P227&gt;=$Y$9:$Z$9)*$Y$9:$Z$9)),O227-MIN($Y$9,O227)))</f>
        <v>0</v>
      </c>
      <c r="Z227" s="33">
        <f>IF($B227="","",MIN($Z$9,P227)+MIN(MAX(0,'Debt Payoff'!$D$24-SUM(Q227:Y227)-SUMPRODUCT((P227:P227&lt;$Z$9:$Z$9)*P227:P227+(P227:P227&gt;=$Z$9:$Z$9)*$Z$9:$Z$9)),P227-MIN($Z$9,P227)))</f>
        <v>0</v>
      </c>
      <c r="AA227" s="33">
        <f>IF($B227="","",ROUND(G227-Q227,2))</f>
        <v>0</v>
      </c>
      <c r="AB227" s="33">
        <f>IF($B227="","",ROUND(H227-R227,2))</f>
        <v>0</v>
      </c>
      <c r="AC227" s="33">
        <f>IF($B227="","",ROUND(I227-S227,2))</f>
        <v>0</v>
      </c>
      <c r="AD227" s="33">
        <f>IF($B227="","",ROUND(J227-T227,2))</f>
        <v>0</v>
      </c>
      <c r="AE227" s="33">
        <f>IF($B227="","",ROUND(K227-U227,2))</f>
        <v>0</v>
      </c>
      <c r="AF227" s="33">
        <f>IF($B227="","",ROUND(L227-V227,2))</f>
        <v>0</v>
      </c>
      <c r="AG227" s="33">
        <f>IF($B227="","",ROUND(M227-W227,2))</f>
        <v>0</v>
      </c>
      <c r="AH227" s="33">
        <f>IF($B227="","",ROUND(N227-X227,2))</f>
        <v>0</v>
      </c>
      <c r="AI227" s="33">
        <f>IF($B227="","",ROUND(O227-Y227,2))</f>
        <v>0</v>
      </c>
      <c r="AJ227" s="33">
        <f>IF($B227="","",ROUND(P227-Z227,2))</f>
        <v>0</v>
      </c>
    </row>
    <row r="228" spans="2:36">
      <c r="B228" s="15">
        <f>IF(B227="","",IF(F227&gt;0.005,B227+1,""))</f>
        <v>0</v>
      </c>
      <c r="C228" s="46">
        <f>IF($B228="","",EDATE('Debt Payoff'!$D$23,$B228-1))</f>
        <v>0</v>
      </c>
      <c r="D228" s="47">
        <f>IF($B228="","",SUM(Q228:Z228))</f>
        <v>0</v>
      </c>
      <c r="E228" s="48">
        <f>IF($B228="","",SUM(G228:P228)-F227)</f>
        <v>0</v>
      </c>
      <c r="F228" s="47">
        <f>IF($B228="","",SUM(AA228:AJ228))</f>
        <v>0</v>
      </c>
      <c r="G228" s="48">
        <f>IF($B228="","",ROUND(N(AA227)*(1+$Q$8/12),2))</f>
        <v>0</v>
      </c>
      <c r="H228" s="48">
        <f>IF($B228="","",ROUND(N(AB227)*(1+$R$8/12),2))</f>
        <v>0</v>
      </c>
      <c r="I228" s="48">
        <f>IF($B228="","",ROUND(N(AC227)*(1+$S$8/12),2))</f>
        <v>0</v>
      </c>
      <c r="J228" s="48">
        <f>IF($B228="","",ROUND(N(AD227)*(1+$T$8/12),2))</f>
        <v>0</v>
      </c>
      <c r="K228" s="48">
        <f>IF($B228="","",ROUND(N(AE227)*(1+$U$8/12),2))</f>
        <v>0</v>
      </c>
      <c r="L228" s="48">
        <f>IF($B228="","",ROUND(N(AF227)*(1+$V$8/12),2))</f>
        <v>0</v>
      </c>
      <c r="M228" s="48">
        <f>IF($B228="","",ROUND(N(AG227)*(1+$W$8/12),2))</f>
        <v>0</v>
      </c>
      <c r="N228" s="48">
        <f>IF($B228="","",ROUND(N(AH227)*(1+$X$8/12),2))</f>
        <v>0</v>
      </c>
      <c r="O228" s="48">
        <f>IF($B228="","",ROUND(N(AI227)*(1+$Y$8/12),2))</f>
        <v>0</v>
      </c>
      <c r="P228" s="48">
        <f>IF($B228="","",ROUND(N(AJ227)*(1+$Z$8/12),2))</f>
        <v>0</v>
      </c>
      <c r="Q228" s="33">
        <f>IF($B228="","",MIN($Q$9,G228)+MIN(MAX(0,'Debt Payoff'!$D$24-0-SUMPRODUCT((G228:P228&lt;$Q$9:$Z$9)*G228:P228+(G228:P228&gt;=$Q$9:$Z$9)*$Q$9:$Z$9)),G228-MIN($Q$9,G228)))</f>
        <v>0</v>
      </c>
      <c r="R228" s="33">
        <f>IF($B228="","",MIN($R$9,H228)+MIN(MAX(0,'Debt Payoff'!$D$24-SUM(Q228:Q228)-SUMPRODUCT((H228:P228&lt;$R$9:$Z$9)*H228:P228+(H228:P228&gt;=$R$9:$Z$9)*$R$9:$Z$9)),H228-MIN($R$9,H228)))</f>
        <v>0</v>
      </c>
      <c r="S228" s="33">
        <f>IF($B228="","",MIN($S$9,I228)+MIN(MAX(0,'Debt Payoff'!$D$24-SUM(Q228:R228)-SUMPRODUCT((I228:P228&lt;$S$9:$Z$9)*I228:P228+(I228:P228&gt;=$S$9:$Z$9)*$S$9:$Z$9)),I228-MIN($S$9,I228)))</f>
        <v>0</v>
      </c>
      <c r="T228" s="33">
        <f>IF($B228="","",MIN($T$9,J228)+MIN(MAX(0,'Debt Payoff'!$D$24-SUM(Q228:S228)-SUMPRODUCT((J228:P228&lt;$T$9:$Z$9)*J228:P228+(J228:P228&gt;=$T$9:$Z$9)*$T$9:$Z$9)),J228-MIN($T$9,J228)))</f>
        <v>0</v>
      </c>
      <c r="U228" s="33">
        <f>IF($B228="","",MIN($U$9,K228)+MIN(MAX(0,'Debt Payoff'!$D$24-SUM(Q228:T228)-SUMPRODUCT((K228:P228&lt;$U$9:$Z$9)*K228:P228+(K228:P228&gt;=$U$9:$Z$9)*$U$9:$Z$9)),K228-MIN($U$9,K228)))</f>
        <v>0</v>
      </c>
      <c r="V228" s="33">
        <f>IF($B228="","",MIN($V$9,L228)+MIN(MAX(0,'Debt Payoff'!$D$24-SUM(Q228:U228)-SUMPRODUCT((L228:P228&lt;$V$9:$Z$9)*L228:P228+(L228:P228&gt;=$V$9:$Z$9)*$V$9:$Z$9)),L228-MIN($V$9,L228)))</f>
        <v>0</v>
      </c>
      <c r="W228" s="33">
        <f>IF($B228="","",MIN($W$9,M228)+MIN(MAX(0,'Debt Payoff'!$D$24-SUM(Q228:V228)-SUMPRODUCT((M228:P228&lt;$W$9:$Z$9)*M228:P228+(M228:P228&gt;=$W$9:$Z$9)*$W$9:$Z$9)),M228-MIN($W$9,M228)))</f>
        <v>0</v>
      </c>
      <c r="X228" s="33">
        <f>IF($B228="","",MIN($X$9,N228)+MIN(MAX(0,'Debt Payoff'!$D$24-SUM(Q228:W228)-SUMPRODUCT((N228:P228&lt;$X$9:$Z$9)*N228:P228+(N228:P228&gt;=$X$9:$Z$9)*$X$9:$Z$9)),N228-MIN($X$9,N228)))</f>
        <v>0</v>
      </c>
      <c r="Y228" s="33">
        <f>IF($B228="","",MIN($Y$9,O228)+MIN(MAX(0,'Debt Payoff'!$D$24-SUM(Q228:X228)-SUMPRODUCT((O228:P228&lt;$Y$9:$Z$9)*O228:P228+(O228:P228&gt;=$Y$9:$Z$9)*$Y$9:$Z$9)),O228-MIN($Y$9,O228)))</f>
        <v>0</v>
      </c>
      <c r="Z228" s="33">
        <f>IF($B228="","",MIN($Z$9,P228)+MIN(MAX(0,'Debt Payoff'!$D$24-SUM(Q228:Y228)-SUMPRODUCT((P228:P228&lt;$Z$9:$Z$9)*P228:P228+(P228:P228&gt;=$Z$9:$Z$9)*$Z$9:$Z$9)),P228-MIN($Z$9,P228)))</f>
        <v>0</v>
      </c>
      <c r="AA228" s="33">
        <f>IF($B228="","",ROUND(G228-Q228,2))</f>
        <v>0</v>
      </c>
      <c r="AB228" s="33">
        <f>IF($B228="","",ROUND(H228-R228,2))</f>
        <v>0</v>
      </c>
      <c r="AC228" s="33">
        <f>IF($B228="","",ROUND(I228-S228,2))</f>
        <v>0</v>
      </c>
      <c r="AD228" s="33">
        <f>IF($B228="","",ROUND(J228-T228,2))</f>
        <v>0</v>
      </c>
      <c r="AE228" s="33">
        <f>IF($B228="","",ROUND(K228-U228,2))</f>
        <v>0</v>
      </c>
      <c r="AF228" s="33">
        <f>IF($B228="","",ROUND(L228-V228,2))</f>
        <v>0</v>
      </c>
      <c r="AG228" s="33">
        <f>IF($B228="","",ROUND(M228-W228,2))</f>
        <v>0</v>
      </c>
      <c r="AH228" s="33">
        <f>IF($B228="","",ROUND(N228-X228,2))</f>
        <v>0</v>
      </c>
      <c r="AI228" s="33">
        <f>IF($B228="","",ROUND(O228-Y228,2))</f>
        <v>0</v>
      </c>
      <c r="AJ228" s="33">
        <f>IF($B228="","",ROUND(P228-Z228,2))</f>
        <v>0</v>
      </c>
    </row>
    <row r="229" spans="2:36">
      <c r="B229" s="15">
        <f>IF(B228="","",IF(F228&gt;0.005,B228+1,""))</f>
        <v>0</v>
      </c>
      <c r="C229" s="46">
        <f>IF($B229="","",EDATE('Debt Payoff'!$D$23,$B229-1))</f>
        <v>0</v>
      </c>
      <c r="D229" s="47">
        <f>IF($B229="","",SUM(Q229:Z229))</f>
        <v>0</v>
      </c>
      <c r="E229" s="48">
        <f>IF($B229="","",SUM(G229:P229)-F228)</f>
        <v>0</v>
      </c>
      <c r="F229" s="47">
        <f>IF($B229="","",SUM(AA229:AJ229))</f>
        <v>0</v>
      </c>
      <c r="G229" s="48">
        <f>IF($B229="","",ROUND(N(AA228)*(1+$Q$8/12),2))</f>
        <v>0</v>
      </c>
      <c r="H229" s="48">
        <f>IF($B229="","",ROUND(N(AB228)*(1+$R$8/12),2))</f>
        <v>0</v>
      </c>
      <c r="I229" s="48">
        <f>IF($B229="","",ROUND(N(AC228)*(1+$S$8/12),2))</f>
        <v>0</v>
      </c>
      <c r="J229" s="48">
        <f>IF($B229="","",ROUND(N(AD228)*(1+$T$8/12),2))</f>
        <v>0</v>
      </c>
      <c r="K229" s="48">
        <f>IF($B229="","",ROUND(N(AE228)*(1+$U$8/12),2))</f>
        <v>0</v>
      </c>
      <c r="L229" s="48">
        <f>IF($B229="","",ROUND(N(AF228)*(1+$V$8/12),2))</f>
        <v>0</v>
      </c>
      <c r="M229" s="48">
        <f>IF($B229="","",ROUND(N(AG228)*(1+$W$8/12),2))</f>
        <v>0</v>
      </c>
      <c r="N229" s="48">
        <f>IF($B229="","",ROUND(N(AH228)*(1+$X$8/12),2))</f>
        <v>0</v>
      </c>
      <c r="O229" s="48">
        <f>IF($B229="","",ROUND(N(AI228)*(1+$Y$8/12),2))</f>
        <v>0</v>
      </c>
      <c r="P229" s="48">
        <f>IF($B229="","",ROUND(N(AJ228)*(1+$Z$8/12),2))</f>
        <v>0</v>
      </c>
      <c r="Q229" s="33">
        <f>IF($B229="","",MIN($Q$9,G229)+MIN(MAX(0,'Debt Payoff'!$D$24-0-SUMPRODUCT((G229:P229&lt;$Q$9:$Z$9)*G229:P229+(G229:P229&gt;=$Q$9:$Z$9)*$Q$9:$Z$9)),G229-MIN($Q$9,G229)))</f>
        <v>0</v>
      </c>
      <c r="R229" s="33">
        <f>IF($B229="","",MIN($R$9,H229)+MIN(MAX(0,'Debt Payoff'!$D$24-SUM(Q229:Q229)-SUMPRODUCT((H229:P229&lt;$R$9:$Z$9)*H229:P229+(H229:P229&gt;=$R$9:$Z$9)*$R$9:$Z$9)),H229-MIN($R$9,H229)))</f>
        <v>0</v>
      </c>
      <c r="S229" s="33">
        <f>IF($B229="","",MIN($S$9,I229)+MIN(MAX(0,'Debt Payoff'!$D$24-SUM(Q229:R229)-SUMPRODUCT((I229:P229&lt;$S$9:$Z$9)*I229:P229+(I229:P229&gt;=$S$9:$Z$9)*$S$9:$Z$9)),I229-MIN($S$9,I229)))</f>
        <v>0</v>
      </c>
      <c r="T229" s="33">
        <f>IF($B229="","",MIN($T$9,J229)+MIN(MAX(0,'Debt Payoff'!$D$24-SUM(Q229:S229)-SUMPRODUCT((J229:P229&lt;$T$9:$Z$9)*J229:P229+(J229:P229&gt;=$T$9:$Z$9)*$T$9:$Z$9)),J229-MIN($T$9,J229)))</f>
        <v>0</v>
      </c>
      <c r="U229" s="33">
        <f>IF($B229="","",MIN($U$9,K229)+MIN(MAX(0,'Debt Payoff'!$D$24-SUM(Q229:T229)-SUMPRODUCT((K229:P229&lt;$U$9:$Z$9)*K229:P229+(K229:P229&gt;=$U$9:$Z$9)*$U$9:$Z$9)),K229-MIN($U$9,K229)))</f>
        <v>0</v>
      </c>
      <c r="V229" s="33">
        <f>IF($B229="","",MIN($V$9,L229)+MIN(MAX(0,'Debt Payoff'!$D$24-SUM(Q229:U229)-SUMPRODUCT((L229:P229&lt;$V$9:$Z$9)*L229:P229+(L229:P229&gt;=$V$9:$Z$9)*$V$9:$Z$9)),L229-MIN($V$9,L229)))</f>
        <v>0</v>
      </c>
      <c r="W229" s="33">
        <f>IF($B229="","",MIN($W$9,M229)+MIN(MAX(0,'Debt Payoff'!$D$24-SUM(Q229:V229)-SUMPRODUCT((M229:P229&lt;$W$9:$Z$9)*M229:P229+(M229:P229&gt;=$W$9:$Z$9)*$W$9:$Z$9)),M229-MIN($W$9,M229)))</f>
        <v>0</v>
      </c>
      <c r="X229" s="33">
        <f>IF($B229="","",MIN($X$9,N229)+MIN(MAX(0,'Debt Payoff'!$D$24-SUM(Q229:W229)-SUMPRODUCT((N229:P229&lt;$X$9:$Z$9)*N229:P229+(N229:P229&gt;=$X$9:$Z$9)*$X$9:$Z$9)),N229-MIN($X$9,N229)))</f>
        <v>0</v>
      </c>
      <c r="Y229" s="33">
        <f>IF($B229="","",MIN($Y$9,O229)+MIN(MAX(0,'Debt Payoff'!$D$24-SUM(Q229:X229)-SUMPRODUCT((O229:P229&lt;$Y$9:$Z$9)*O229:P229+(O229:P229&gt;=$Y$9:$Z$9)*$Y$9:$Z$9)),O229-MIN($Y$9,O229)))</f>
        <v>0</v>
      </c>
      <c r="Z229" s="33">
        <f>IF($B229="","",MIN($Z$9,P229)+MIN(MAX(0,'Debt Payoff'!$D$24-SUM(Q229:Y229)-SUMPRODUCT((P229:P229&lt;$Z$9:$Z$9)*P229:P229+(P229:P229&gt;=$Z$9:$Z$9)*$Z$9:$Z$9)),P229-MIN($Z$9,P229)))</f>
        <v>0</v>
      </c>
      <c r="AA229" s="33">
        <f>IF($B229="","",ROUND(G229-Q229,2))</f>
        <v>0</v>
      </c>
      <c r="AB229" s="33">
        <f>IF($B229="","",ROUND(H229-R229,2))</f>
        <v>0</v>
      </c>
      <c r="AC229" s="33">
        <f>IF($B229="","",ROUND(I229-S229,2))</f>
        <v>0</v>
      </c>
      <c r="AD229" s="33">
        <f>IF($B229="","",ROUND(J229-T229,2))</f>
        <v>0</v>
      </c>
      <c r="AE229" s="33">
        <f>IF($B229="","",ROUND(K229-U229,2))</f>
        <v>0</v>
      </c>
      <c r="AF229" s="33">
        <f>IF($B229="","",ROUND(L229-V229,2))</f>
        <v>0</v>
      </c>
      <c r="AG229" s="33">
        <f>IF($B229="","",ROUND(M229-W229,2))</f>
        <v>0</v>
      </c>
      <c r="AH229" s="33">
        <f>IF($B229="","",ROUND(N229-X229,2))</f>
        <v>0</v>
      </c>
      <c r="AI229" s="33">
        <f>IF($B229="","",ROUND(O229-Y229,2))</f>
        <v>0</v>
      </c>
      <c r="AJ229" s="33">
        <f>IF($B229="","",ROUND(P229-Z229,2))</f>
        <v>0</v>
      </c>
    </row>
    <row r="230" spans="2:36">
      <c r="B230" s="15">
        <f>IF(B229="","",IF(F229&gt;0.005,B229+1,""))</f>
        <v>0</v>
      </c>
      <c r="C230" s="46">
        <f>IF($B230="","",EDATE('Debt Payoff'!$D$23,$B230-1))</f>
        <v>0</v>
      </c>
      <c r="D230" s="47">
        <f>IF($B230="","",SUM(Q230:Z230))</f>
        <v>0</v>
      </c>
      <c r="E230" s="48">
        <f>IF($B230="","",SUM(G230:P230)-F229)</f>
        <v>0</v>
      </c>
      <c r="F230" s="47">
        <f>IF($B230="","",SUM(AA230:AJ230))</f>
        <v>0</v>
      </c>
      <c r="G230" s="48">
        <f>IF($B230="","",ROUND(N(AA229)*(1+$Q$8/12),2))</f>
        <v>0</v>
      </c>
      <c r="H230" s="48">
        <f>IF($B230="","",ROUND(N(AB229)*(1+$R$8/12),2))</f>
        <v>0</v>
      </c>
      <c r="I230" s="48">
        <f>IF($B230="","",ROUND(N(AC229)*(1+$S$8/12),2))</f>
        <v>0</v>
      </c>
      <c r="J230" s="48">
        <f>IF($B230="","",ROUND(N(AD229)*(1+$T$8/12),2))</f>
        <v>0</v>
      </c>
      <c r="K230" s="48">
        <f>IF($B230="","",ROUND(N(AE229)*(1+$U$8/12),2))</f>
        <v>0</v>
      </c>
      <c r="L230" s="48">
        <f>IF($B230="","",ROUND(N(AF229)*(1+$V$8/12),2))</f>
        <v>0</v>
      </c>
      <c r="M230" s="48">
        <f>IF($B230="","",ROUND(N(AG229)*(1+$W$8/12),2))</f>
        <v>0</v>
      </c>
      <c r="N230" s="48">
        <f>IF($B230="","",ROUND(N(AH229)*(1+$X$8/12),2))</f>
        <v>0</v>
      </c>
      <c r="O230" s="48">
        <f>IF($B230="","",ROUND(N(AI229)*(1+$Y$8/12),2))</f>
        <v>0</v>
      </c>
      <c r="P230" s="48">
        <f>IF($B230="","",ROUND(N(AJ229)*(1+$Z$8/12),2))</f>
        <v>0</v>
      </c>
      <c r="Q230" s="33">
        <f>IF($B230="","",MIN($Q$9,G230)+MIN(MAX(0,'Debt Payoff'!$D$24-0-SUMPRODUCT((G230:P230&lt;$Q$9:$Z$9)*G230:P230+(G230:P230&gt;=$Q$9:$Z$9)*$Q$9:$Z$9)),G230-MIN($Q$9,G230)))</f>
        <v>0</v>
      </c>
      <c r="R230" s="33">
        <f>IF($B230="","",MIN($R$9,H230)+MIN(MAX(0,'Debt Payoff'!$D$24-SUM(Q230:Q230)-SUMPRODUCT((H230:P230&lt;$R$9:$Z$9)*H230:P230+(H230:P230&gt;=$R$9:$Z$9)*$R$9:$Z$9)),H230-MIN($R$9,H230)))</f>
        <v>0</v>
      </c>
      <c r="S230" s="33">
        <f>IF($B230="","",MIN($S$9,I230)+MIN(MAX(0,'Debt Payoff'!$D$24-SUM(Q230:R230)-SUMPRODUCT((I230:P230&lt;$S$9:$Z$9)*I230:P230+(I230:P230&gt;=$S$9:$Z$9)*$S$9:$Z$9)),I230-MIN($S$9,I230)))</f>
        <v>0</v>
      </c>
      <c r="T230" s="33">
        <f>IF($B230="","",MIN($T$9,J230)+MIN(MAX(0,'Debt Payoff'!$D$24-SUM(Q230:S230)-SUMPRODUCT((J230:P230&lt;$T$9:$Z$9)*J230:P230+(J230:P230&gt;=$T$9:$Z$9)*$T$9:$Z$9)),J230-MIN($T$9,J230)))</f>
        <v>0</v>
      </c>
      <c r="U230" s="33">
        <f>IF($B230="","",MIN($U$9,K230)+MIN(MAX(0,'Debt Payoff'!$D$24-SUM(Q230:T230)-SUMPRODUCT((K230:P230&lt;$U$9:$Z$9)*K230:P230+(K230:P230&gt;=$U$9:$Z$9)*$U$9:$Z$9)),K230-MIN($U$9,K230)))</f>
        <v>0</v>
      </c>
      <c r="V230" s="33">
        <f>IF($B230="","",MIN($V$9,L230)+MIN(MAX(0,'Debt Payoff'!$D$24-SUM(Q230:U230)-SUMPRODUCT((L230:P230&lt;$V$9:$Z$9)*L230:P230+(L230:P230&gt;=$V$9:$Z$9)*$V$9:$Z$9)),L230-MIN($V$9,L230)))</f>
        <v>0</v>
      </c>
      <c r="W230" s="33">
        <f>IF($B230="","",MIN($W$9,M230)+MIN(MAX(0,'Debt Payoff'!$D$24-SUM(Q230:V230)-SUMPRODUCT((M230:P230&lt;$W$9:$Z$9)*M230:P230+(M230:P230&gt;=$W$9:$Z$9)*$W$9:$Z$9)),M230-MIN($W$9,M230)))</f>
        <v>0</v>
      </c>
      <c r="X230" s="33">
        <f>IF($B230="","",MIN($X$9,N230)+MIN(MAX(0,'Debt Payoff'!$D$24-SUM(Q230:W230)-SUMPRODUCT((N230:P230&lt;$X$9:$Z$9)*N230:P230+(N230:P230&gt;=$X$9:$Z$9)*$X$9:$Z$9)),N230-MIN($X$9,N230)))</f>
        <v>0</v>
      </c>
      <c r="Y230" s="33">
        <f>IF($B230="","",MIN($Y$9,O230)+MIN(MAX(0,'Debt Payoff'!$D$24-SUM(Q230:X230)-SUMPRODUCT((O230:P230&lt;$Y$9:$Z$9)*O230:P230+(O230:P230&gt;=$Y$9:$Z$9)*$Y$9:$Z$9)),O230-MIN($Y$9,O230)))</f>
        <v>0</v>
      </c>
      <c r="Z230" s="33">
        <f>IF($B230="","",MIN($Z$9,P230)+MIN(MAX(0,'Debt Payoff'!$D$24-SUM(Q230:Y230)-SUMPRODUCT((P230:P230&lt;$Z$9:$Z$9)*P230:P230+(P230:P230&gt;=$Z$9:$Z$9)*$Z$9:$Z$9)),P230-MIN($Z$9,P230)))</f>
        <v>0</v>
      </c>
      <c r="AA230" s="33">
        <f>IF($B230="","",ROUND(G230-Q230,2))</f>
        <v>0</v>
      </c>
      <c r="AB230" s="33">
        <f>IF($B230="","",ROUND(H230-R230,2))</f>
        <v>0</v>
      </c>
      <c r="AC230" s="33">
        <f>IF($B230="","",ROUND(I230-S230,2))</f>
        <v>0</v>
      </c>
      <c r="AD230" s="33">
        <f>IF($B230="","",ROUND(J230-T230,2))</f>
        <v>0</v>
      </c>
      <c r="AE230" s="33">
        <f>IF($B230="","",ROUND(K230-U230,2))</f>
        <v>0</v>
      </c>
      <c r="AF230" s="33">
        <f>IF($B230="","",ROUND(L230-V230,2))</f>
        <v>0</v>
      </c>
      <c r="AG230" s="33">
        <f>IF($B230="","",ROUND(M230-W230,2))</f>
        <v>0</v>
      </c>
      <c r="AH230" s="33">
        <f>IF($B230="","",ROUND(N230-X230,2))</f>
        <v>0</v>
      </c>
      <c r="AI230" s="33">
        <f>IF($B230="","",ROUND(O230-Y230,2))</f>
        <v>0</v>
      </c>
      <c r="AJ230" s="33">
        <f>IF($B230="","",ROUND(P230-Z230,2))</f>
        <v>0</v>
      </c>
    </row>
    <row r="231" spans="2:36">
      <c r="B231" s="15">
        <f>IF(B230="","",IF(F230&gt;0.005,B230+1,""))</f>
        <v>0</v>
      </c>
      <c r="C231" s="46">
        <f>IF($B231="","",EDATE('Debt Payoff'!$D$23,$B231-1))</f>
        <v>0</v>
      </c>
      <c r="D231" s="47">
        <f>IF($B231="","",SUM(Q231:Z231))</f>
        <v>0</v>
      </c>
      <c r="E231" s="48">
        <f>IF($B231="","",SUM(G231:P231)-F230)</f>
        <v>0</v>
      </c>
      <c r="F231" s="47">
        <f>IF($B231="","",SUM(AA231:AJ231))</f>
        <v>0</v>
      </c>
      <c r="G231" s="48">
        <f>IF($B231="","",ROUND(N(AA230)*(1+$Q$8/12),2))</f>
        <v>0</v>
      </c>
      <c r="H231" s="48">
        <f>IF($B231="","",ROUND(N(AB230)*(1+$R$8/12),2))</f>
        <v>0</v>
      </c>
      <c r="I231" s="48">
        <f>IF($B231="","",ROUND(N(AC230)*(1+$S$8/12),2))</f>
        <v>0</v>
      </c>
      <c r="J231" s="48">
        <f>IF($B231="","",ROUND(N(AD230)*(1+$T$8/12),2))</f>
        <v>0</v>
      </c>
      <c r="K231" s="48">
        <f>IF($B231="","",ROUND(N(AE230)*(1+$U$8/12),2))</f>
        <v>0</v>
      </c>
      <c r="L231" s="48">
        <f>IF($B231="","",ROUND(N(AF230)*(1+$V$8/12),2))</f>
        <v>0</v>
      </c>
      <c r="M231" s="48">
        <f>IF($B231="","",ROUND(N(AG230)*(1+$W$8/12),2))</f>
        <v>0</v>
      </c>
      <c r="N231" s="48">
        <f>IF($B231="","",ROUND(N(AH230)*(1+$X$8/12),2))</f>
        <v>0</v>
      </c>
      <c r="O231" s="48">
        <f>IF($B231="","",ROUND(N(AI230)*(1+$Y$8/12),2))</f>
        <v>0</v>
      </c>
      <c r="P231" s="48">
        <f>IF($B231="","",ROUND(N(AJ230)*(1+$Z$8/12),2))</f>
        <v>0</v>
      </c>
      <c r="Q231" s="33">
        <f>IF($B231="","",MIN($Q$9,G231)+MIN(MAX(0,'Debt Payoff'!$D$24-0-SUMPRODUCT((G231:P231&lt;$Q$9:$Z$9)*G231:P231+(G231:P231&gt;=$Q$9:$Z$9)*$Q$9:$Z$9)),G231-MIN($Q$9,G231)))</f>
        <v>0</v>
      </c>
      <c r="R231" s="33">
        <f>IF($B231="","",MIN($R$9,H231)+MIN(MAX(0,'Debt Payoff'!$D$24-SUM(Q231:Q231)-SUMPRODUCT((H231:P231&lt;$R$9:$Z$9)*H231:P231+(H231:P231&gt;=$R$9:$Z$9)*$R$9:$Z$9)),H231-MIN($R$9,H231)))</f>
        <v>0</v>
      </c>
      <c r="S231" s="33">
        <f>IF($B231="","",MIN($S$9,I231)+MIN(MAX(0,'Debt Payoff'!$D$24-SUM(Q231:R231)-SUMPRODUCT((I231:P231&lt;$S$9:$Z$9)*I231:P231+(I231:P231&gt;=$S$9:$Z$9)*$S$9:$Z$9)),I231-MIN($S$9,I231)))</f>
        <v>0</v>
      </c>
      <c r="T231" s="33">
        <f>IF($B231="","",MIN($T$9,J231)+MIN(MAX(0,'Debt Payoff'!$D$24-SUM(Q231:S231)-SUMPRODUCT((J231:P231&lt;$T$9:$Z$9)*J231:P231+(J231:P231&gt;=$T$9:$Z$9)*$T$9:$Z$9)),J231-MIN($T$9,J231)))</f>
        <v>0</v>
      </c>
      <c r="U231" s="33">
        <f>IF($B231="","",MIN($U$9,K231)+MIN(MAX(0,'Debt Payoff'!$D$24-SUM(Q231:T231)-SUMPRODUCT((K231:P231&lt;$U$9:$Z$9)*K231:P231+(K231:P231&gt;=$U$9:$Z$9)*$U$9:$Z$9)),K231-MIN($U$9,K231)))</f>
        <v>0</v>
      </c>
      <c r="V231" s="33">
        <f>IF($B231="","",MIN($V$9,L231)+MIN(MAX(0,'Debt Payoff'!$D$24-SUM(Q231:U231)-SUMPRODUCT((L231:P231&lt;$V$9:$Z$9)*L231:P231+(L231:P231&gt;=$V$9:$Z$9)*$V$9:$Z$9)),L231-MIN($V$9,L231)))</f>
        <v>0</v>
      </c>
      <c r="W231" s="33">
        <f>IF($B231="","",MIN($W$9,M231)+MIN(MAX(0,'Debt Payoff'!$D$24-SUM(Q231:V231)-SUMPRODUCT((M231:P231&lt;$W$9:$Z$9)*M231:P231+(M231:P231&gt;=$W$9:$Z$9)*$W$9:$Z$9)),M231-MIN($W$9,M231)))</f>
        <v>0</v>
      </c>
      <c r="X231" s="33">
        <f>IF($B231="","",MIN($X$9,N231)+MIN(MAX(0,'Debt Payoff'!$D$24-SUM(Q231:W231)-SUMPRODUCT((N231:P231&lt;$X$9:$Z$9)*N231:P231+(N231:P231&gt;=$X$9:$Z$9)*$X$9:$Z$9)),N231-MIN($X$9,N231)))</f>
        <v>0</v>
      </c>
      <c r="Y231" s="33">
        <f>IF($B231="","",MIN($Y$9,O231)+MIN(MAX(0,'Debt Payoff'!$D$24-SUM(Q231:X231)-SUMPRODUCT((O231:P231&lt;$Y$9:$Z$9)*O231:P231+(O231:P231&gt;=$Y$9:$Z$9)*$Y$9:$Z$9)),O231-MIN($Y$9,O231)))</f>
        <v>0</v>
      </c>
      <c r="Z231" s="33">
        <f>IF($B231="","",MIN($Z$9,P231)+MIN(MAX(0,'Debt Payoff'!$D$24-SUM(Q231:Y231)-SUMPRODUCT((P231:P231&lt;$Z$9:$Z$9)*P231:P231+(P231:P231&gt;=$Z$9:$Z$9)*$Z$9:$Z$9)),P231-MIN($Z$9,P231)))</f>
        <v>0</v>
      </c>
      <c r="AA231" s="33">
        <f>IF($B231="","",ROUND(G231-Q231,2))</f>
        <v>0</v>
      </c>
      <c r="AB231" s="33">
        <f>IF($B231="","",ROUND(H231-R231,2))</f>
        <v>0</v>
      </c>
      <c r="AC231" s="33">
        <f>IF($B231="","",ROUND(I231-S231,2))</f>
        <v>0</v>
      </c>
      <c r="AD231" s="33">
        <f>IF($B231="","",ROUND(J231-T231,2))</f>
        <v>0</v>
      </c>
      <c r="AE231" s="33">
        <f>IF($B231="","",ROUND(K231-U231,2))</f>
        <v>0</v>
      </c>
      <c r="AF231" s="33">
        <f>IF($B231="","",ROUND(L231-V231,2))</f>
        <v>0</v>
      </c>
      <c r="AG231" s="33">
        <f>IF($B231="","",ROUND(M231-W231,2))</f>
        <v>0</v>
      </c>
      <c r="AH231" s="33">
        <f>IF($B231="","",ROUND(N231-X231,2))</f>
        <v>0</v>
      </c>
      <c r="AI231" s="33">
        <f>IF($B231="","",ROUND(O231-Y231,2))</f>
        <v>0</v>
      </c>
      <c r="AJ231" s="33">
        <f>IF($B231="","",ROUND(P231-Z231,2))</f>
        <v>0</v>
      </c>
    </row>
    <row r="232" spans="2:36">
      <c r="B232" s="15">
        <f>IF(B231="","",IF(F231&gt;0.005,B231+1,""))</f>
        <v>0</v>
      </c>
      <c r="C232" s="46">
        <f>IF($B232="","",EDATE('Debt Payoff'!$D$23,$B232-1))</f>
        <v>0</v>
      </c>
      <c r="D232" s="47">
        <f>IF($B232="","",SUM(Q232:Z232))</f>
        <v>0</v>
      </c>
      <c r="E232" s="48">
        <f>IF($B232="","",SUM(G232:P232)-F231)</f>
        <v>0</v>
      </c>
      <c r="F232" s="47">
        <f>IF($B232="","",SUM(AA232:AJ232))</f>
        <v>0</v>
      </c>
      <c r="G232" s="48">
        <f>IF($B232="","",ROUND(N(AA231)*(1+$Q$8/12),2))</f>
        <v>0</v>
      </c>
      <c r="H232" s="48">
        <f>IF($B232="","",ROUND(N(AB231)*(1+$R$8/12),2))</f>
        <v>0</v>
      </c>
      <c r="I232" s="48">
        <f>IF($B232="","",ROUND(N(AC231)*(1+$S$8/12),2))</f>
        <v>0</v>
      </c>
      <c r="J232" s="48">
        <f>IF($B232="","",ROUND(N(AD231)*(1+$T$8/12),2))</f>
        <v>0</v>
      </c>
      <c r="K232" s="48">
        <f>IF($B232="","",ROUND(N(AE231)*(1+$U$8/12),2))</f>
        <v>0</v>
      </c>
      <c r="L232" s="48">
        <f>IF($B232="","",ROUND(N(AF231)*(1+$V$8/12),2))</f>
        <v>0</v>
      </c>
      <c r="M232" s="48">
        <f>IF($B232="","",ROUND(N(AG231)*(1+$W$8/12),2))</f>
        <v>0</v>
      </c>
      <c r="N232" s="48">
        <f>IF($B232="","",ROUND(N(AH231)*(1+$X$8/12),2))</f>
        <v>0</v>
      </c>
      <c r="O232" s="48">
        <f>IF($B232="","",ROUND(N(AI231)*(1+$Y$8/12),2))</f>
        <v>0</v>
      </c>
      <c r="P232" s="48">
        <f>IF($B232="","",ROUND(N(AJ231)*(1+$Z$8/12),2))</f>
        <v>0</v>
      </c>
      <c r="Q232" s="33">
        <f>IF($B232="","",MIN($Q$9,G232)+MIN(MAX(0,'Debt Payoff'!$D$24-0-SUMPRODUCT((G232:P232&lt;$Q$9:$Z$9)*G232:P232+(G232:P232&gt;=$Q$9:$Z$9)*$Q$9:$Z$9)),G232-MIN($Q$9,G232)))</f>
        <v>0</v>
      </c>
      <c r="R232" s="33">
        <f>IF($B232="","",MIN($R$9,H232)+MIN(MAX(0,'Debt Payoff'!$D$24-SUM(Q232:Q232)-SUMPRODUCT((H232:P232&lt;$R$9:$Z$9)*H232:P232+(H232:P232&gt;=$R$9:$Z$9)*$R$9:$Z$9)),H232-MIN($R$9,H232)))</f>
        <v>0</v>
      </c>
      <c r="S232" s="33">
        <f>IF($B232="","",MIN($S$9,I232)+MIN(MAX(0,'Debt Payoff'!$D$24-SUM(Q232:R232)-SUMPRODUCT((I232:P232&lt;$S$9:$Z$9)*I232:P232+(I232:P232&gt;=$S$9:$Z$9)*$S$9:$Z$9)),I232-MIN($S$9,I232)))</f>
        <v>0</v>
      </c>
      <c r="T232" s="33">
        <f>IF($B232="","",MIN($T$9,J232)+MIN(MAX(0,'Debt Payoff'!$D$24-SUM(Q232:S232)-SUMPRODUCT((J232:P232&lt;$T$9:$Z$9)*J232:P232+(J232:P232&gt;=$T$9:$Z$9)*$T$9:$Z$9)),J232-MIN($T$9,J232)))</f>
        <v>0</v>
      </c>
      <c r="U232" s="33">
        <f>IF($B232="","",MIN($U$9,K232)+MIN(MAX(0,'Debt Payoff'!$D$24-SUM(Q232:T232)-SUMPRODUCT((K232:P232&lt;$U$9:$Z$9)*K232:P232+(K232:P232&gt;=$U$9:$Z$9)*$U$9:$Z$9)),K232-MIN($U$9,K232)))</f>
        <v>0</v>
      </c>
      <c r="V232" s="33">
        <f>IF($B232="","",MIN($V$9,L232)+MIN(MAX(0,'Debt Payoff'!$D$24-SUM(Q232:U232)-SUMPRODUCT((L232:P232&lt;$V$9:$Z$9)*L232:P232+(L232:P232&gt;=$V$9:$Z$9)*$V$9:$Z$9)),L232-MIN($V$9,L232)))</f>
        <v>0</v>
      </c>
      <c r="W232" s="33">
        <f>IF($B232="","",MIN($W$9,M232)+MIN(MAX(0,'Debt Payoff'!$D$24-SUM(Q232:V232)-SUMPRODUCT((M232:P232&lt;$W$9:$Z$9)*M232:P232+(M232:P232&gt;=$W$9:$Z$9)*$W$9:$Z$9)),M232-MIN($W$9,M232)))</f>
        <v>0</v>
      </c>
      <c r="X232" s="33">
        <f>IF($B232="","",MIN($X$9,N232)+MIN(MAX(0,'Debt Payoff'!$D$24-SUM(Q232:W232)-SUMPRODUCT((N232:P232&lt;$X$9:$Z$9)*N232:P232+(N232:P232&gt;=$X$9:$Z$9)*$X$9:$Z$9)),N232-MIN($X$9,N232)))</f>
        <v>0</v>
      </c>
      <c r="Y232" s="33">
        <f>IF($B232="","",MIN($Y$9,O232)+MIN(MAX(0,'Debt Payoff'!$D$24-SUM(Q232:X232)-SUMPRODUCT((O232:P232&lt;$Y$9:$Z$9)*O232:P232+(O232:P232&gt;=$Y$9:$Z$9)*$Y$9:$Z$9)),O232-MIN($Y$9,O232)))</f>
        <v>0</v>
      </c>
      <c r="Z232" s="33">
        <f>IF($B232="","",MIN($Z$9,P232)+MIN(MAX(0,'Debt Payoff'!$D$24-SUM(Q232:Y232)-SUMPRODUCT((P232:P232&lt;$Z$9:$Z$9)*P232:P232+(P232:P232&gt;=$Z$9:$Z$9)*$Z$9:$Z$9)),P232-MIN($Z$9,P232)))</f>
        <v>0</v>
      </c>
      <c r="AA232" s="33">
        <f>IF($B232="","",ROUND(G232-Q232,2))</f>
        <v>0</v>
      </c>
      <c r="AB232" s="33">
        <f>IF($B232="","",ROUND(H232-R232,2))</f>
        <v>0</v>
      </c>
      <c r="AC232" s="33">
        <f>IF($B232="","",ROUND(I232-S232,2))</f>
        <v>0</v>
      </c>
      <c r="AD232" s="33">
        <f>IF($B232="","",ROUND(J232-T232,2))</f>
        <v>0</v>
      </c>
      <c r="AE232" s="33">
        <f>IF($B232="","",ROUND(K232-U232,2))</f>
        <v>0</v>
      </c>
      <c r="AF232" s="33">
        <f>IF($B232="","",ROUND(L232-V232,2))</f>
        <v>0</v>
      </c>
      <c r="AG232" s="33">
        <f>IF($B232="","",ROUND(M232-W232,2))</f>
        <v>0</v>
      </c>
      <c r="AH232" s="33">
        <f>IF($B232="","",ROUND(N232-X232,2))</f>
        <v>0</v>
      </c>
      <c r="AI232" s="33">
        <f>IF($B232="","",ROUND(O232-Y232,2))</f>
        <v>0</v>
      </c>
      <c r="AJ232" s="33">
        <f>IF($B232="","",ROUND(P232-Z232,2))</f>
        <v>0</v>
      </c>
    </row>
    <row r="233" spans="2:36">
      <c r="B233" s="15">
        <f>IF(B232="","",IF(F232&gt;0.005,B232+1,""))</f>
        <v>0</v>
      </c>
      <c r="C233" s="46">
        <f>IF($B233="","",EDATE('Debt Payoff'!$D$23,$B233-1))</f>
        <v>0</v>
      </c>
      <c r="D233" s="47">
        <f>IF($B233="","",SUM(Q233:Z233))</f>
        <v>0</v>
      </c>
      <c r="E233" s="48">
        <f>IF($B233="","",SUM(G233:P233)-F232)</f>
        <v>0</v>
      </c>
      <c r="F233" s="47">
        <f>IF($B233="","",SUM(AA233:AJ233))</f>
        <v>0</v>
      </c>
      <c r="G233" s="48">
        <f>IF($B233="","",ROUND(N(AA232)*(1+$Q$8/12),2))</f>
        <v>0</v>
      </c>
      <c r="H233" s="48">
        <f>IF($B233="","",ROUND(N(AB232)*(1+$R$8/12),2))</f>
        <v>0</v>
      </c>
      <c r="I233" s="48">
        <f>IF($B233="","",ROUND(N(AC232)*(1+$S$8/12),2))</f>
        <v>0</v>
      </c>
      <c r="J233" s="48">
        <f>IF($B233="","",ROUND(N(AD232)*(1+$T$8/12),2))</f>
        <v>0</v>
      </c>
      <c r="K233" s="48">
        <f>IF($B233="","",ROUND(N(AE232)*(1+$U$8/12),2))</f>
        <v>0</v>
      </c>
      <c r="L233" s="48">
        <f>IF($B233="","",ROUND(N(AF232)*(1+$V$8/12),2))</f>
        <v>0</v>
      </c>
      <c r="M233" s="48">
        <f>IF($B233="","",ROUND(N(AG232)*(1+$W$8/12),2))</f>
        <v>0</v>
      </c>
      <c r="N233" s="48">
        <f>IF($B233="","",ROUND(N(AH232)*(1+$X$8/12),2))</f>
        <v>0</v>
      </c>
      <c r="O233" s="48">
        <f>IF($B233="","",ROUND(N(AI232)*(1+$Y$8/12),2))</f>
        <v>0</v>
      </c>
      <c r="P233" s="48">
        <f>IF($B233="","",ROUND(N(AJ232)*(1+$Z$8/12),2))</f>
        <v>0</v>
      </c>
      <c r="Q233" s="33">
        <f>IF($B233="","",MIN($Q$9,G233)+MIN(MAX(0,'Debt Payoff'!$D$24-0-SUMPRODUCT((G233:P233&lt;$Q$9:$Z$9)*G233:P233+(G233:P233&gt;=$Q$9:$Z$9)*$Q$9:$Z$9)),G233-MIN($Q$9,G233)))</f>
        <v>0</v>
      </c>
      <c r="R233" s="33">
        <f>IF($B233="","",MIN($R$9,H233)+MIN(MAX(0,'Debt Payoff'!$D$24-SUM(Q233:Q233)-SUMPRODUCT((H233:P233&lt;$R$9:$Z$9)*H233:P233+(H233:P233&gt;=$R$9:$Z$9)*$R$9:$Z$9)),H233-MIN($R$9,H233)))</f>
        <v>0</v>
      </c>
      <c r="S233" s="33">
        <f>IF($B233="","",MIN($S$9,I233)+MIN(MAX(0,'Debt Payoff'!$D$24-SUM(Q233:R233)-SUMPRODUCT((I233:P233&lt;$S$9:$Z$9)*I233:P233+(I233:P233&gt;=$S$9:$Z$9)*$S$9:$Z$9)),I233-MIN($S$9,I233)))</f>
        <v>0</v>
      </c>
      <c r="T233" s="33">
        <f>IF($B233="","",MIN($T$9,J233)+MIN(MAX(0,'Debt Payoff'!$D$24-SUM(Q233:S233)-SUMPRODUCT((J233:P233&lt;$T$9:$Z$9)*J233:P233+(J233:P233&gt;=$T$9:$Z$9)*$T$9:$Z$9)),J233-MIN($T$9,J233)))</f>
        <v>0</v>
      </c>
      <c r="U233" s="33">
        <f>IF($B233="","",MIN($U$9,K233)+MIN(MAX(0,'Debt Payoff'!$D$24-SUM(Q233:T233)-SUMPRODUCT((K233:P233&lt;$U$9:$Z$9)*K233:P233+(K233:P233&gt;=$U$9:$Z$9)*$U$9:$Z$9)),K233-MIN($U$9,K233)))</f>
        <v>0</v>
      </c>
      <c r="V233" s="33">
        <f>IF($B233="","",MIN($V$9,L233)+MIN(MAX(0,'Debt Payoff'!$D$24-SUM(Q233:U233)-SUMPRODUCT((L233:P233&lt;$V$9:$Z$9)*L233:P233+(L233:P233&gt;=$V$9:$Z$9)*$V$9:$Z$9)),L233-MIN($V$9,L233)))</f>
        <v>0</v>
      </c>
      <c r="W233" s="33">
        <f>IF($B233="","",MIN($W$9,M233)+MIN(MAX(0,'Debt Payoff'!$D$24-SUM(Q233:V233)-SUMPRODUCT((M233:P233&lt;$W$9:$Z$9)*M233:P233+(M233:P233&gt;=$W$9:$Z$9)*$W$9:$Z$9)),M233-MIN($W$9,M233)))</f>
        <v>0</v>
      </c>
      <c r="X233" s="33">
        <f>IF($B233="","",MIN($X$9,N233)+MIN(MAX(0,'Debt Payoff'!$D$24-SUM(Q233:W233)-SUMPRODUCT((N233:P233&lt;$X$9:$Z$9)*N233:P233+(N233:P233&gt;=$X$9:$Z$9)*$X$9:$Z$9)),N233-MIN($X$9,N233)))</f>
        <v>0</v>
      </c>
      <c r="Y233" s="33">
        <f>IF($B233="","",MIN($Y$9,O233)+MIN(MAX(0,'Debt Payoff'!$D$24-SUM(Q233:X233)-SUMPRODUCT((O233:P233&lt;$Y$9:$Z$9)*O233:P233+(O233:P233&gt;=$Y$9:$Z$9)*$Y$9:$Z$9)),O233-MIN($Y$9,O233)))</f>
        <v>0</v>
      </c>
      <c r="Z233" s="33">
        <f>IF($B233="","",MIN($Z$9,P233)+MIN(MAX(0,'Debt Payoff'!$D$24-SUM(Q233:Y233)-SUMPRODUCT((P233:P233&lt;$Z$9:$Z$9)*P233:P233+(P233:P233&gt;=$Z$9:$Z$9)*$Z$9:$Z$9)),P233-MIN($Z$9,P233)))</f>
        <v>0</v>
      </c>
      <c r="AA233" s="33">
        <f>IF($B233="","",ROUND(G233-Q233,2))</f>
        <v>0</v>
      </c>
      <c r="AB233" s="33">
        <f>IF($B233="","",ROUND(H233-R233,2))</f>
        <v>0</v>
      </c>
      <c r="AC233" s="33">
        <f>IF($B233="","",ROUND(I233-S233,2))</f>
        <v>0</v>
      </c>
      <c r="AD233" s="33">
        <f>IF($B233="","",ROUND(J233-T233,2))</f>
        <v>0</v>
      </c>
      <c r="AE233" s="33">
        <f>IF($B233="","",ROUND(K233-U233,2))</f>
        <v>0</v>
      </c>
      <c r="AF233" s="33">
        <f>IF($B233="","",ROUND(L233-V233,2))</f>
        <v>0</v>
      </c>
      <c r="AG233" s="33">
        <f>IF($B233="","",ROUND(M233-W233,2))</f>
        <v>0</v>
      </c>
      <c r="AH233" s="33">
        <f>IF($B233="","",ROUND(N233-X233,2))</f>
        <v>0</v>
      </c>
      <c r="AI233" s="33">
        <f>IF($B233="","",ROUND(O233-Y233,2))</f>
        <v>0</v>
      </c>
      <c r="AJ233" s="33">
        <f>IF($B233="","",ROUND(P233-Z233,2))</f>
        <v>0</v>
      </c>
    </row>
    <row r="234" spans="2:36">
      <c r="B234" s="15">
        <f>IF(B233="","",IF(F233&gt;0.005,B233+1,""))</f>
        <v>0</v>
      </c>
      <c r="C234" s="46">
        <f>IF($B234="","",EDATE('Debt Payoff'!$D$23,$B234-1))</f>
        <v>0</v>
      </c>
      <c r="D234" s="47">
        <f>IF($B234="","",SUM(Q234:Z234))</f>
        <v>0</v>
      </c>
      <c r="E234" s="48">
        <f>IF($B234="","",SUM(G234:P234)-F233)</f>
        <v>0</v>
      </c>
      <c r="F234" s="47">
        <f>IF($B234="","",SUM(AA234:AJ234))</f>
        <v>0</v>
      </c>
      <c r="G234" s="48">
        <f>IF($B234="","",ROUND(N(AA233)*(1+$Q$8/12),2))</f>
        <v>0</v>
      </c>
      <c r="H234" s="48">
        <f>IF($B234="","",ROUND(N(AB233)*(1+$R$8/12),2))</f>
        <v>0</v>
      </c>
      <c r="I234" s="48">
        <f>IF($B234="","",ROUND(N(AC233)*(1+$S$8/12),2))</f>
        <v>0</v>
      </c>
      <c r="J234" s="48">
        <f>IF($B234="","",ROUND(N(AD233)*(1+$T$8/12),2))</f>
        <v>0</v>
      </c>
      <c r="K234" s="48">
        <f>IF($B234="","",ROUND(N(AE233)*(1+$U$8/12),2))</f>
        <v>0</v>
      </c>
      <c r="L234" s="48">
        <f>IF($B234="","",ROUND(N(AF233)*(1+$V$8/12),2))</f>
        <v>0</v>
      </c>
      <c r="M234" s="48">
        <f>IF($B234="","",ROUND(N(AG233)*(1+$W$8/12),2))</f>
        <v>0</v>
      </c>
      <c r="N234" s="48">
        <f>IF($B234="","",ROUND(N(AH233)*(1+$X$8/12),2))</f>
        <v>0</v>
      </c>
      <c r="O234" s="48">
        <f>IF($B234="","",ROUND(N(AI233)*(1+$Y$8/12),2))</f>
        <v>0</v>
      </c>
      <c r="P234" s="48">
        <f>IF($B234="","",ROUND(N(AJ233)*(1+$Z$8/12),2))</f>
        <v>0</v>
      </c>
      <c r="Q234" s="33">
        <f>IF($B234="","",MIN($Q$9,G234)+MIN(MAX(0,'Debt Payoff'!$D$24-0-SUMPRODUCT((G234:P234&lt;$Q$9:$Z$9)*G234:P234+(G234:P234&gt;=$Q$9:$Z$9)*$Q$9:$Z$9)),G234-MIN($Q$9,G234)))</f>
        <v>0</v>
      </c>
      <c r="R234" s="33">
        <f>IF($B234="","",MIN($R$9,H234)+MIN(MAX(0,'Debt Payoff'!$D$24-SUM(Q234:Q234)-SUMPRODUCT((H234:P234&lt;$R$9:$Z$9)*H234:P234+(H234:P234&gt;=$R$9:$Z$9)*$R$9:$Z$9)),H234-MIN($R$9,H234)))</f>
        <v>0</v>
      </c>
      <c r="S234" s="33">
        <f>IF($B234="","",MIN($S$9,I234)+MIN(MAX(0,'Debt Payoff'!$D$24-SUM(Q234:R234)-SUMPRODUCT((I234:P234&lt;$S$9:$Z$9)*I234:P234+(I234:P234&gt;=$S$9:$Z$9)*$S$9:$Z$9)),I234-MIN($S$9,I234)))</f>
        <v>0</v>
      </c>
      <c r="T234" s="33">
        <f>IF($B234="","",MIN($T$9,J234)+MIN(MAX(0,'Debt Payoff'!$D$24-SUM(Q234:S234)-SUMPRODUCT((J234:P234&lt;$T$9:$Z$9)*J234:P234+(J234:P234&gt;=$T$9:$Z$9)*$T$9:$Z$9)),J234-MIN($T$9,J234)))</f>
        <v>0</v>
      </c>
      <c r="U234" s="33">
        <f>IF($B234="","",MIN($U$9,K234)+MIN(MAX(0,'Debt Payoff'!$D$24-SUM(Q234:T234)-SUMPRODUCT((K234:P234&lt;$U$9:$Z$9)*K234:P234+(K234:P234&gt;=$U$9:$Z$9)*$U$9:$Z$9)),K234-MIN($U$9,K234)))</f>
        <v>0</v>
      </c>
      <c r="V234" s="33">
        <f>IF($B234="","",MIN($V$9,L234)+MIN(MAX(0,'Debt Payoff'!$D$24-SUM(Q234:U234)-SUMPRODUCT((L234:P234&lt;$V$9:$Z$9)*L234:P234+(L234:P234&gt;=$V$9:$Z$9)*$V$9:$Z$9)),L234-MIN($V$9,L234)))</f>
        <v>0</v>
      </c>
      <c r="W234" s="33">
        <f>IF($B234="","",MIN($W$9,M234)+MIN(MAX(0,'Debt Payoff'!$D$24-SUM(Q234:V234)-SUMPRODUCT((M234:P234&lt;$W$9:$Z$9)*M234:P234+(M234:P234&gt;=$W$9:$Z$9)*$W$9:$Z$9)),M234-MIN($W$9,M234)))</f>
        <v>0</v>
      </c>
      <c r="X234" s="33">
        <f>IF($B234="","",MIN($X$9,N234)+MIN(MAX(0,'Debt Payoff'!$D$24-SUM(Q234:W234)-SUMPRODUCT((N234:P234&lt;$X$9:$Z$9)*N234:P234+(N234:P234&gt;=$X$9:$Z$9)*$X$9:$Z$9)),N234-MIN($X$9,N234)))</f>
        <v>0</v>
      </c>
      <c r="Y234" s="33">
        <f>IF($B234="","",MIN($Y$9,O234)+MIN(MAX(0,'Debt Payoff'!$D$24-SUM(Q234:X234)-SUMPRODUCT((O234:P234&lt;$Y$9:$Z$9)*O234:P234+(O234:P234&gt;=$Y$9:$Z$9)*$Y$9:$Z$9)),O234-MIN($Y$9,O234)))</f>
        <v>0</v>
      </c>
      <c r="Z234" s="33">
        <f>IF($B234="","",MIN($Z$9,P234)+MIN(MAX(0,'Debt Payoff'!$D$24-SUM(Q234:Y234)-SUMPRODUCT((P234:P234&lt;$Z$9:$Z$9)*P234:P234+(P234:P234&gt;=$Z$9:$Z$9)*$Z$9:$Z$9)),P234-MIN($Z$9,P234)))</f>
        <v>0</v>
      </c>
      <c r="AA234" s="33">
        <f>IF($B234="","",ROUND(G234-Q234,2))</f>
        <v>0</v>
      </c>
      <c r="AB234" s="33">
        <f>IF($B234="","",ROUND(H234-R234,2))</f>
        <v>0</v>
      </c>
      <c r="AC234" s="33">
        <f>IF($B234="","",ROUND(I234-S234,2))</f>
        <v>0</v>
      </c>
      <c r="AD234" s="33">
        <f>IF($B234="","",ROUND(J234-T234,2))</f>
        <v>0</v>
      </c>
      <c r="AE234" s="33">
        <f>IF($B234="","",ROUND(K234-U234,2))</f>
        <v>0</v>
      </c>
      <c r="AF234" s="33">
        <f>IF($B234="","",ROUND(L234-V234,2))</f>
        <v>0</v>
      </c>
      <c r="AG234" s="33">
        <f>IF($B234="","",ROUND(M234-W234,2))</f>
        <v>0</v>
      </c>
      <c r="AH234" s="33">
        <f>IF($B234="","",ROUND(N234-X234,2))</f>
        <v>0</v>
      </c>
      <c r="AI234" s="33">
        <f>IF($B234="","",ROUND(O234-Y234,2))</f>
        <v>0</v>
      </c>
      <c r="AJ234" s="33">
        <f>IF($B234="","",ROUND(P234-Z234,2))</f>
        <v>0</v>
      </c>
    </row>
    <row r="235" spans="2:36">
      <c r="B235" s="15">
        <f>IF(B234="","",IF(F234&gt;0.005,B234+1,""))</f>
        <v>0</v>
      </c>
      <c r="C235" s="46">
        <f>IF($B235="","",EDATE('Debt Payoff'!$D$23,$B235-1))</f>
        <v>0</v>
      </c>
      <c r="D235" s="47">
        <f>IF($B235="","",SUM(Q235:Z235))</f>
        <v>0</v>
      </c>
      <c r="E235" s="48">
        <f>IF($B235="","",SUM(G235:P235)-F234)</f>
        <v>0</v>
      </c>
      <c r="F235" s="47">
        <f>IF($B235="","",SUM(AA235:AJ235))</f>
        <v>0</v>
      </c>
      <c r="G235" s="48">
        <f>IF($B235="","",ROUND(N(AA234)*(1+$Q$8/12),2))</f>
        <v>0</v>
      </c>
      <c r="H235" s="48">
        <f>IF($B235="","",ROUND(N(AB234)*(1+$R$8/12),2))</f>
        <v>0</v>
      </c>
      <c r="I235" s="48">
        <f>IF($B235="","",ROUND(N(AC234)*(1+$S$8/12),2))</f>
        <v>0</v>
      </c>
      <c r="J235" s="48">
        <f>IF($B235="","",ROUND(N(AD234)*(1+$T$8/12),2))</f>
        <v>0</v>
      </c>
      <c r="K235" s="48">
        <f>IF($B235="","",ROUND(N(AE234)*(1+$U$8/12),2))</f>
        <v>0</v>
      </c>
      <c r="L235" s="48">
        <f>IF($B235="","",ROUND(N(AF234)*(1+$V$8/12),2))</f>
        <v>0</v>
      </c>
      <c r="M235" s="48">
        <f>IF($B235="","",ROUND(N(AG234)*(1+$W$8/12),2))</f>
        <v>0</v>
      </c>
      <c r="N235" s="48">
        <f>IF($B235="","",ROUND(N(AH234)*(1+$X$8/12),2))</f>
        <v>0</v>
      </c>
      <c r="O235" s="48">
        <f>IF($B235="","",ROUND(N(AI234)*(1+$Y$8/12),2))</f>
        <v>0</v>
      </c>
      <c r="P235" s="48">
        <f>IF($B235="","",ROUND(N(AJ234)*(1+$Z$8/12),2))</f>
        <v>0</v>
      </c>
      <c r="Q235" s="33">
        <f>IF($B235="","",MIN($Q$9,G235)+MIN(MAX(0,'Debt Payoff'!$D$24-0-SUMPRODUCT((G235:P235&lt;$Q$9:$Z$9)*G235:P235+(G235:P235&gt;=$Q$9:$Z$9)*$Q$9:$Z$9)),G235-MIN($Q$9,G235)))</f>
        <v>0</v>
      </c>
      <c r="R235" s="33">
        <f>IF($B235="","",MIN($R$9,H235)+MIN(MAX(0,'Debt Payoff'!$D$24-SUM(Q235:Q235)-SUMPRODUCT((H235:P235&lt;$R$9:$Z$9)*H235:P235+(H235:P235&gt;=$R$9:$Z$9)*$R$9:$Z$9)),H235-MIN($R$9,H235)))</f>
        <v>0</v>
      </c>
      <c r="S235" s="33">
        <f>IF($B235="","",MIN($S$9,I235)+MIN(MAX(0,'Debt Payoff'!$D$24-SUM(Q235:R235)-SUMPRODUCT((I235:P235&lt;$S$9:$Z$9)*I235:P235+(I235:P235&gt;=$S$9:$Z$9)*$S$9:$Z$9)),I235-MIN($S$9,I235)))</f>
        <v>0</v>
      </c>
      <c r="T235" s="33">
        <f>IF($B235="","",MIN($T$9,J235)+MIN(MAX(0,'Debt Payoff'!$D$24-SUM(Q235:S235)-SUMPRODUCT((J235:P235&lt;$T$9:$Z$9)*J235:P235+(J235:P235&gt;=$T$9:$Z$9)*$T$9:$Z$9)),J235-MIN($T$9,J235)))</f>
        <v>0</v>
      </c>
      <c r="U235" s="33">
        <f>IF($B235="","",MIN($U$9,K235)+MIN(MAX(0,'Debt Payoff'!$D$24-SUM(Q235:T235)-SUMPRODUCT((K235:P235&lt;$U$9:$Z$9)*K235:P235+(K235:P235&gt;=$U$9:$Z$9)*$U$9:$Z$9)),K235-MIN($U$9,K235)))</f>
        <v>0</v>
      </c>
      <c r="V235" s="33">
        <f>IF($B235="","",MIN($V$9,L235)+MIN(MAX(0,'Debt Payoff'!$D$24-SUM(Q235:U235)-SUMPRODUCT((L235:P235&lt;$V$9:$Z$9)*L235:P235+(L235:P235&gt;=$V$9:$Z$9)*$V$9:$Z$9)),L235-MIN($V$9,L235)))</f>
        <v>0</v>
      </c>
      <c r="W235" s="33">
        <f>IF($B235="","",MIN($W$9,M235)+MIN(MAX(0,'Debt Payoff'!$D$24-SUM(Q235:V235)-SUMPRODUCT((M235:P235&lt;$W$9:$Z$9)*M235:P235+(M235:P235&gt;=$W$9:$Z$9)*$W$9:$Z$9)),M235-MIN($W$9,M235)))</f>
        <v>0</v>
      </c>
      <c r="X235" s="33">
        <f>IF($B235="","",MIN($X$9,N235)+MIN(MAX(0,'Debt Payoff'!$D$24-SUM(Q235:W235)-SUMPRODUCT((N235:P235&lt;$X$9:$Z$9)*N235:P235+(N235:P235&gt;=$X$9:$Z$9)*$X$9:$Z$9)),N235-MIN($X$9,N235)))</f>
        <v>0</v>
      </c>
      <c r="Y235" s="33">
        <f>IF($B235="","",MIN($Y$9,O235)+MIN(MAX(0,'Debt Payoff'!$D$24-SUM(Q235:X235)-SUMPRODUCT((O235:P235&lt;$Y$9:$Z$9)*O235:P235+(O235:P235&gt;=$Y$9:$Z$9)*$Y$9:$Z$9)),O235-MIN($Y$9,O235)))</f>
        <v>0</v>
      </c>
      <c r="Z235" s="33">
        <f>IF($B235="","",MIN($Z$9,P235)+MIN(MAX(0,'Debt Payoff'!$D$24-SUM(Q235:Y235)-SUMPRODUCT((P235:P235&lt;$Z$9:$Z$9)*P235:P235+(P235:P235&gt;=$Z$9:$Z$9)*$Z$9:$Z$9)),P235-MIN($Z$9,P235)))</f>
        <v>0</v>
      </c>
      <c r="AA235" s="33">
        <f>IF($B235="","",ROUND(G235-Q235,2))</f>
        <v>0</v>
      </c>
      <c r="AB235" s="33">
        <f>IF($B235="","",ROUND(H235-R235,2))</f>
        <v>0</v>
      </c>
      <c r="AC235" s="33">
        <f>IF($B235="","",ROUND(I235-S235,2))</f>
        <v>0</v>
      </c>
      <c r="AD235" s="33">
        <f>IF($B235="","",ROUND(J235-T235,2))</f>
        <v>0</v>
      </c>
      <c r="AE235" s="33">
        <f>IF($B235="","",ROUND(K235-U235,2))</f>
        <v>0</v>
      </c>
      <c r="AF235" s="33">
        <f>IF($B235="","",ROUND(L235-V235,2))</f>
        <v>0</v>
      </c>
      <c r="AG235" s="33">
        <f>IF($B235="","",ROUND(M235-W235,2))</f>
        <v>0</v>
      </c>
      <c r="AH235" s="33">
        <f>IF($B235="","",ROUND(N235-X235,2))</f>
        <v>0</v>
      </c>
      <c r="AI235" s="33">
        <f>IF($B235="","",ROUND(O235-Y235,2))</f>
        <v>0</v>
      </c>
      <c r="AJ235" s="33">
        <f>IF($B235="","",ROUND(P235-Z235,2))</f>
        <v>0</v>
      </c>
    </row>
    <row r="236" spans="2:36">
      <c r="B236" s="15">
        <f>IF(B235="","",IF(F235&gt;0.005,B235+1,""))</f>
        <v>0</v>
      </c>
      <c r="C236" s="46">
        <f>IF($B236="","",EDATE('Debt Payoff'!$D$23,$B236-1))</f>
        <v>0</v>
      </c>
      <c r="D236" s="47">
        <f>IF($B236="","",SUM(Q236:Z236))</f>
        <v>0</v>
      </c>
      <c r="E236" s="48">
        <f>IF($B236="","",SUM(G236:P236)-F235)</f>
        <v>0</v>
      </c>
      <c r="F236" s="47">
        <f>IF($B236="","",SUM(AA236:AJ236))</f>
        <v>0</v>
      </c>
      <c r="G236" s="48">
        <f>IF($B236="","",ROUND(N(AA235)*(1+$Q$8/12),2))</f>
        <v>0</v>
      </c>
      <c r="H236" s="48">
        <f>IF($B236="","",ROUND(N(AB235)*(1+$R$8/12),2))</f>
        <v>0</v>
      </c>
      <c r="I236" s="48">
        <f>IF($B236="","",ROUND(N(AC235)*(1+$S$8/12),2))</f>
        <v>0</v>
      </c>
      <c r="J236" s="48">
        <f>IF($B236="","",ROUND(N(AD235)*(1+$T$8/12),2))</f>
        <v>0</v>
      </c>
      <c r="K236" s="48">
        <f>IF($B236="","",ROUND(N(AE235)*(1+$U$8/12),2))</f>
        <v>0</v>
      </c>
      <c r="L236" s="48">
        <f>IF($B236="","",ROUND(N(AF235)*(1+$V$8/12),2))</f>
        <v>0</v>
      </c>
      <c r="M236" s="48">
        <f>IF($B236="","",ROUND(N(AG235)*(1+$W$8/12),2))</f>
        <v>0</v>
      </c>
      <c r="N236" s="48">
        <f>IF($B236="","",ROUND(N(AH235)*(1+$X$8/12),2))</f>
        <v>0</v>
      </c>
      <c r="O236" s="48">
        <f>IF($B236="","",ROUND(N(AI235)*(1+$Y$8/12),2))</f>
        <v>0</v>
      </c>
      <c r="P236" s="48">
        <f>IF($B236="","",ROUND(N(AJ235)*(1+$Z$8/12),2))</f>
        <v>0</v>
      </c>
      <c r="Q236" s="33">
        <f>IF($B236="","",MIN($Q$9,G236)+MIN(MAX(0,'Debt Payoff'!$D$24-0-SUMPRODUCT((G236:P236&lt;$Q$9:$Z$9)*G236:P236+(G236:P236&gt;=$Q$9:$Z$9)*$Q$9:$Z$9)),G236-MIN($Q$9,G236)))</f>
        <v>0</v>
      </c>
      <c r="R236" s="33">
        <f>IF($B236="","",MIN($R$9,H236)+MIN(MAX(0,'Debt Payoff'!$D$24-SUM(Q236:Q236)-SUMPRODUCT((H236:P236&lt;$R$9:$Z$9)*H236:P236+(H236:P236&gt;=$R$9:$Z$9)*$R$9:$Z$9)),H236-MIN($R$9,H236)))</f>
        <v>0</v>
      </c>
      <c r="S236" s="33">
        <f>IF($B236="","",MIN($S$9,I236)+MIN(MAX(0,'Debt Payoff'!$D$24-SUM(Q236:R236)-SUMPRODUCT((I236:P236&lt;$S$9:$Z$9)*I236:P236+(I236:P236&gt;=$S$9:$Z$9)*$S$9:$Z$9)),I236-MIN($S$9,I236)))</f>
        <v>0</v>
      </c>
      <c r="T236" s="33">
        <f>IF($B236="","",MIN($T$9,J236)+MIN(MAX(0,'Debt Payoff'!$D$24-SUM(Q236:S236)-SUMPRODUCT((J236:P236&lt;$T$9:$Z$9)*J236:P236+(J236:P236&gt;=$T$9:$Z$9)*$T$9:$Z$9)),J236-MIN($T$9,J236)))</f>
        <v>0</v>
      </c>
      <c r="U236" s="33">
        <f>IF($B236="","",MIN($U$9,K236)+MIN(MAX(0,'Debt Payoff'!$D$24-SUM(Q236:T236)-SUMPRODUCT((K236:P236&lt;$U$9:$Z$9)*K236:P236+(K236:P236&gt;=$U$9:$Z$9)*$U$9:$Z$9)),K236-MIN($U$9,K236)))</f>
        <v>0</v>
      </c>
      <c r="V236" s="33">
        <f>IF($B236="","",MIN($V$9,L236)+MIN(MAX(0,'Debt Payoff'!$D$24-SUM(Q236:U236)-SUMPRODUCT((L236:P236&lt;$V$9:$Z$9)*L236:P236+(L236:P236&gt;=$V$9:$Z$9)*$V$9:$Z$9)),L236-MIN($V$9,L236)))</f>
        <v>0</v>
      </c>
      <c r="W236" s="33">
        <f>IF($B236="","",MIN($W$9,M236)+MIN(MAX(0,'Debt Payoff'!$D$24-SUM(Q236:V236)-SUMPRODUCT((M236:P236&lt;$W$9:$Z$9)*M236:P236+(M236:P236&gt;=$W$9:$Z$9)*$W$9:$Z$9)),M236-MIN($W$9,M236)))</f>
        <v>0</v>
      </c>
      <c r="X236" s="33">
        <f>IF($B236="","",MIN($X$9,N236)+MIN(MAX(0,'Debt Payoff'!$D$24-SUM(Q236:W236)-SUMPRODUCT((N236:P236&lt;$X$9:$Z$9)*N236:P236+(N236:P236&gt;=$X$9:$Z$9)*$X$9:$Z$9)),N236-MIN($X$9,N236)))</f>
        <v>0</v>
      </c>
      <c r="Y236" s="33">
        <f>IF($B236="","",MIN($Y$9,O236)+MIN(MAX(0,'Debt Payoff'!$D$24-SUM(Q236:X236)-SUMPRODUCT((O236:P236&lt;$Y$9:$Z$9)*O236:P236+(O236:P236&gt;=$Y$9:$Z$9)*$Y$9:$Z$9)),O236-MIN($Y$9,O236)))</f>
        <v>0</v>
      </c>
      <c r="Z236" s="33">
        <f>IF($B236="","",MIN($Z$9,P236)+MIN(MAX(0,'Debt Payoff'!$D$24-SUM(Q236:Y236)-SUMPRODUCT((P236:P236&lt;$Z$9:$Z$9)*P236:P236+(P236:P236&gt;=$Z$9:$Z$9)*$Z$9:$Z$9)),P236-MIN($Z$9,P236)))</f>
        <v>0</v>
      </c>
      <c r="AA236" s="33">
        <f>IF($B236="","",ROUND(G236-Q236,2))</f>
        <v>0</v>
      </c>
      <c r="AB236" s="33">
        <f>IF($B236="","",ROUND(H236-R236,2))</f>
        <v>0</v>
      </c>
      <c r="AC236" s="33">
        <f>IF($B236="","",ROUND(I236-S236,2))</f>
        <v>0</v>
      </c>
      <c r="AD236" s="33">
        <f>IF($B236="","",ROUND(J236-T236,2))</f>
        <v>0</v>
      </c>
      <c r="AE236" s="33">
        <f>IF($B236="","",ROUND(K236-U236,2))</f>
        <v>0</v>
      </c>
      <c r="AF236" s="33">
        <f>IF($B236="","",ROUND(L236-V236,2))</f>
        <v>0</v>
      </c>
      <c r="AG236" s="33">
        <f>IF($B236="","",ROUND(M236-W236,2))</f>
        <v>0</v>
      </c>
      <c r="AH236" s="33">
        <f>IF($B236="","",ROUND(N236-X236,2))</f>
        <v>0</v>
      </c>
      <c r="AI236" s="33">
        <f>IF($B236="","",ROUND(O236-Y236,2))</f>
        <v>0</v>
      </c>
      <c r="AJ236" s="33">
        <f>IF($B236="","",ROUND(P236-Z236,2))</f>
        <v>0</v>
      </c>
    </row>
    <row r="237" spans="2:36">
      <c r="B237" s="15">
        <f>IF(B236="","",IF(F236&gt;0.005,B236+1,""))</f>
        <v>0</v>
      </c>
      <c r="C237" s="46">
        <f>IF($B237="","",EDATE('Debt Payoff'!$D$23,$B237-1))</f>
        <v>0</v>
      </c>
      <c r="D237" s="47">
        <f>IF($B237="","",SUM(Q237:Z237))</f>
        <v>0</v>
      </c>
      <c r="E237" s="48">
        <f>IF($B237="","",SUM(G237:P237)-F236)</f>
        <v>0</v>
      </c>
      <c r="F237" s="47">
        <f>IF($B237="","",SUM(AA237:AJ237))</f>
        <v>0</v>
      </c>
      <c r="G237" s="48">
        <f>IF($B237="","",ROUND(N(AA236)*(1+$Q$8/12),2))</f>
        <v>0</v>
      </c>
      <c r="H237" s="48">
        <f>IF($B237="","",ROUND(N(AB236)*(1+$R$8/12),2))</f>
        <v>0</v>
      </c>
      <c r="I237" s="48">
        <f>IF($B237="","",ROUND(N(AC236)*(1+$S$8/12),2))</f>
        <v>0</v>
      </c>
      <c r="J237" s="48">
        <f>IF($B237="","",ROUND(N(AD236)*(1+$T$8/12),2))</f>
        <v>0</v>
      </c>
      <c r="K237" s="48">
        <f>IF($B237="","",ROUND(N(AE236)*(1+$U$8/12),2))</f>
        <v>0</v>
      </c>
      <c r="L237" s="48">
        <f>IF($B237="","",ROUND(N(AF236)*(1+$V$8/12),2))</f>
        <v>0</v>
      </c>
      <c r="M237" s="48">
        <f>IF($B237="","",ROUND(N(AG236)*(1+$W$8/12),2))</f>
        <v>0</v>
      </c>
      <c r="N237" s="48">
        <f>IF($B237="","",ROUND(N(AH236)*(1+$X$8/12),2))</f>
        <v>0</v>
      </c>
      <c r="O237" s="48">
        <f>IF($B237="","",ROUND(N(AI236)*(1+$Y$8/12),2))</f>
        <v>0</v>
      </c>
      <c r="P237" s="48">
        <f>IF($B237="","",ROUND(N(AJ236)*(1+$Z$8/12),2))</f>
        <v>0</v>
      </c>
      <c r="Q237" s="33">
        <f>IF($B237="","",MIN($Q$9,G237)+MIN(MAX(0,'Debt Payoff'!$D$24-0-SUMPRODUCT((G237:P237&lt;$Q$9:$Z$9)*G237:P237+(G237:P237&gt;=$Q$9:$Z$9)*$Q$9:$Z$9)),G237-MIN($Q$9,G237)))</f>
        <v>0</v>
      </c>
      <c r="R237" s="33">
        <f>IF($B237="","",MIN($R$9,H237)+MIN(MAX(0,'Debt Payoff'!$D$24-SUM(Q237:Q237)-SUMPRODUCT((H237:P237&lt;$R$9:$Z$9)*H237:P237+(H237:P237&gt;=$R$9:$Z$9)*$R$9:$Z$9)),H237-MIN($R$9,H237)))</f>
        <v>0</v>
      </c>
      <c r="S237" s="33">
        <f>IF($B237="","",MIN($S$9,I237)+MIN(MAX(0,'Debt Payoff'!$D$24-SUM(Q237:R237)-SUMPRODUCT((I237:P237&lt;$S$9:$Z$9)*I237:P237+(I237:P237&gt;=$S$9:$Z$9)*$S$9:$Z$9)),I237-MIN($S$9,I237)))</f>
        <v>0</v>
      </c>
      <c r="T237" s="33">
        <f>IF($B237="","",MIN($T$9,J237)+MIN(MAX(0,'Debt Payoff'!$D$24-SUM(Q237:S237)-SUMPRODUCT((J237:P237&lt;$T$9:$Z$9)*J237:P237+(J237:P237&gt;=$T$9:$Z$9)*$T$9:$Z$9)),J237-MIN($T$9,J237)))</f>
        <v>0</v>
      </c>
      <c r="U237" s="33">
        <f>IF($B237="","",MIN($U$9,K237)+MIN(MAX(0,'Debt Payoff'!$D$24-SUM(Q237:T237)-SUMPRODUCT((K237:P237&lt;$U$9:$Z$9)*K237:P237+(K237:P237&gt;=$U$9:$Z$9)*$U$9:$Z$9)),K237-MIN($U$9,K237)))</f>
        <v>0</v>
      </c>
      <c r="V237" s="33">
        <f>IF($B237="","",MIN($V$9,L237)+MIN(MAX(0,'Debt Payoff'!$D$24-SUM(Q237:U237)-SUMPRODUCT((L237:P237&lt;$V$9:$Z$9)*L237:P237+(L237:P237&gt;=$V$9:$Z$9)*$V$9:$Z$9)),L237-MIN($V$9,L237)))</f>
        <v>0</v>
      </c>
      <c r="W237" s="33">
        <f>IF($B237="","",MIN($W$9,M237)+MIN(MAX(0,'Debt Payoff'!$D$24-SUM(Q237:V237)-SUMPRODUCT((M237:P237&lt;$W$9:$Z$9)*M237:P237+(M237:P237&gt;=$W$9:$Z$9)*$W$9:$Z$9)),M237-MIN($W$9,M237)))</f>
        <v>0</v>
      </c>
      <c r="X237" s="33">
        <f>IF($B237="","",MIN($X$9,N237)+MIN(MAX(0,'Debt Payoff'!$D$24-SUM(Q237:W237)-SUMPRODUCT((N237:P237&lt;$X$9:$Z$9)*N237:P237+(N237:P237&gt;=$X$9:$Z$9)*$X$9:$Z$9)),N237-MIN($X$9,N237)))</f>
        <v>0</v>
      </c>
      <c r="Y237" s="33">
        <f>IF($B237="","",MIN($Y$9,O237)+MIN(MAX(0,'Debt Payoff'!$D$24-SUM(Q237:X237)-SUMPRODUCT((O237:P237&lt;$Y$9:$Z$9)*O237:P237+(O237:P237&gt;=$Y$9:$Z$9)*$Y$9:$Z$9)),O237-MIN($Y$9,O237)))</f>
        <v>0</v>
      </c>
      <c r="Z237" s="33">
        <f>IF($B237="","",MIN($Z$9,P237)+MIN(MAX(0,'Debt Payoff'!$D$24-SUM(Q237:Y237)-SUMPRODUCT((P237:P237&lt;$Z$9:$Z$9)*P237:P237+(P237:P237&gt;=$Z$9:$Z$9)*$Z$9:$Z$9)),P237-MIN($Z$9,P237)))</f>
        <v>0</v>
      </c>
      <c r="AA237" s="33">
        <f>IF($B237="","",ROUND(G237-Q237,2))</f>
        <v>0</v>
      </c>
      <c r="AB237" s="33">
        <f>IF($B237="","",ROUND(H237-R237,2))</f>
        <v>0</v>
      </c>
      <c r="AC237" s="33">
        <f>IF($B237="","",ROUND(I237-S237,2))</f>
        <v>0</v>
      </c>
      <c r="AD237" s="33">
        <f>IF($B237="","",ROUND(J237-T237,2))</f>
        <v>0</v>
      </c>
      <c r="AE237" s="33">
        <f>IF($B237="","",ROUND(K237-U237,2))</f>
        <v>0</v>
      </c>
      <c r="AF237" s="33">
        <f>IF($B237="","",ROUND(L237-V237,2))</f>
        <v>0</v>
      </c>
      <c r="AG237" s="33">
        <f>IF($B237="","",ROUND(M237-W237,2))</f>
        <v>0</v>
      </c>
      <c r="AH237" s="33">
        <f>IF($B237="","",ROUND(N237-X237,2))</f>
        <v>0</v>
      </c>
      <c r="AI237" s="33">
        <f>IF($B237="","",ROUND(O237-Y237,2))</f>
        <v>0</v>
      </c>
      <c r="AJ237" s="33">
        <f>IF($B237="","",ROUND(P237-Z237,2))</f>
        <v>0</v>
      </c>
    </row>
    <row r="238" spans="2:36">
      <c r="B238" s="15">
        <f>IF(B237="","",IF(F237&gt;0.005,B237+1,""))</f>
        <v>0</v>
      </c>
      <c r="C238" s="46">
        <f>IF($B238="","",EDATE('Debt Payoff'!$D$23,$B238-1))</f>
        <v>0</v>
      </c>
      <c r="D238" s="47">
        <f>IF($B238="","",SUM(Q238:Z238))</f>
        <v>0</v>
      </c>
      <c r="E238" s="48">
        <f>IF($B238="","",SUM(G238:P238)-F237)</f>
        <v>0</v>
      </c>
      <c r="F238" s="47">
        <f>IF($B238="","",SUM(AA238:AJ238))</f>
        <v>0</v>
      </c>
      <c r="G238" s="48">
        <f>IF($B238="","",ROUND(N(AA237)*(1+$Q$8/12),2))</f>
        <v>0</v>
      </c>
      <c r="H238" s="48">
        <f>IF($B238="","",ROUND(N(AB237)*(1+$R$8/12),2))</f>
        <v>0</v>
      </c>
      <c r="I238" s="48">
        <f>IF($B238="","",ROUND(N(AC237)*(1+$S$8/12),2))</f>
        <v>0</v>
      </c>
      <c r="J238" s="48">
        <f>IF($B238="","",ROUND(N(AD237)*(1+$T$8/12),2))</f>
        <v>0</v>
      </c>
      <c r="K238" s="48">
        <f>IF($B238="","",ROUND(N(AE237)*(1+$U$8/12),2))</f>
        <v>0</v>
      </c>
      <c r="L238" s="48">
        <f>IF($B238="","",ROUND(N(AF237)*(1+$V$8/12),2))</f>
        <v>0</v>
      </c>
      <c r="M238" s="48">
        <f>IF($B238="","",ROUND(N(AG237)*(1+$W$8/12),2))</f>
        <v>0</v>
      </c>
      <c r="N238" s="48">
        <f>IF($B238="","",ROUND(N(AH237)*(1+$X$8/12),2))</f>
        <v>0</v>
      </c>
      <c r="O238" s="48">
        <f>IF($B238="","",ROUND(N(AI237)*(1+$Y$8/12),2))</f>
        <v>0</v>
      </c>
      <c r="P238" s="48">
        <f>IF($B238="","",ROUND(N(AJ237)*(1+$Z$8/12),2))</f>
        <v>0</v>
      </c>
      <c r="Q238" s="33">
        <f>IF($B238="","",MIN($Q$9,G238)+MIN(MAX(0,'Debt Payoff'!$D$24-0-SUMPRODUCT((G238:P238&lt;$Q$9:$Z$9)*G238:P238+(G238:P238&gt;=$Q$9:$Z$9)*$Q$9:$Z$9)),G238-MIN($Q$9,G238)))</f>
        <v>0</v>
      </c>
      <c r="R238" s="33">
        <f>IF($B238="","",MIN($R$9,H238)+MIN(MAX(0,'Debt Payoff'!$D$24-SUM(Q238:Q238)-SUMPRODUCT((H238:P238&lt;$R$9:$Z$9)*H238:P238+(H238:P238&gt;=$R$9:$Z$9)*$R$9:$Z$9)),H238-MIN($R$9,H238)))</f>
        <v>0</v>
      </c>
      <c r="S238" s="33">
        <f>IF($B238="","",MIN($S$9,I238)+MIN(MAX(0,'Debt Payoff'!$D$24-SUM(Q238:R238)-SUMPRODUCT((I238:P238&lt;$S$9:$Z$9)*I238:P238+(I238:P238&gt;=$S$9:$Z$9)*$S$9:$Z$9)),I238-MIN($S$9,I238)))</f>
        <v>0</v>
      </c>
      <c r="T238" s="33">
        <f>IF($B238="","",MIN($T$9,J238)+MIN(MAX(0,'Debt Payoff'!$D$24-SUM(Q238:S238)-SUMPRODUCT((J238:P238&lt;$T$9:$Z$9)*J238:P238+(J238:P238&gt;=$T$9:$Z$9)*$T$9:$Z$9)),J238-MIN($T$9,J238)))</f>
        <v>0</v>
      </c>
      <c r="U238" s="33">
        <f>IF($B238="","",MIN($U$9,K238)+MIN(MAX(0,'Debt Payoff'!$D$24-SUM(Q238:T238)-SUMPRODUCT((K238:P238&lt;$U$9:$Z$9)*K238:P238+(K238:P238&gt;=$U$9:$Z$9)*$U$9:$Z$9)),K238-MIN($U$9,K238)))</f>
        <v>0</v>
      </c>
      <c r="V238" s="33">
        <f>IF($B238="","",MIN($V$9,L238)+MIN(MAX(0,'Debt Payoff'!$D$24-SUM(Q238:U238)-SUMPRODUCT((L238:P238&lt;$V$9:$Z$9)*L238:P238+(L238:P238&gt;=$V$9:$Z$9)*$V$9:$Z$9)),L238-MIN($V$9,L238)))</f>
        <v>0</v>
      </c>
      <c r="W238" s="33">
        <f>IF($B238="","",MIN($W$9,M238)+MIN(MAX(0,'Debt Payoff'!$D$24-SUM(Q238:V238)-SUMPRODUCT((M238:P238&lt;$W$9:$Z$9)*M238:P238+(M238:P238&gt;=$W$9:$Z$9)*$W$9:$Z$9)),M238-MIN($W$9,M238)))</f>
        <v>0</v>
      </c>
      <c r="X238" s="33">
        <f>IF($B238="","",MIN($X$9,N238)+MIN(MAX(0,'Debt Payoff'!$D$24-SUM(Q238:W238)-SUMPRODUCT((N238:P238&lt;$X$9:$Z$9)*N238:P238+(N238:P238&gt;=$X$9:$Z$9)*$X$9:$Z$9)),N238-MIN($X$9,N238)))</f>
        <v>0</v>
      </c>
      <c r="Y238" s="33">
        <f>IF($B238="","",MIN($Y$9,O238)+MIN(MAX(0,'Debt Payoff'!$D$24-SUM(Q238:X238)-SUMPRODUCT((O238:P238&lt;$Y$9:$Z$9)*O238:P238+(O238:P238&gt;=$Y$9:$Z$9)*$Y$9:$Z$9)),O238-MIN($Y$9,O238)))</f>
        <v>0</v>
      </c>
      <c r="Z238" s="33">
        <f>IF($B238="","",MIN($Z$9,P238)+MIN(MAX(0,'Debt Payoff'!$D$24-SUM(Q238:Y238)-SUMPRODUCT((P238:P238&lt;$Z$9:$Z$9)*P238:P238+(P238:P238&gt;=$Z$9:$Z$9)*$Z$9:$Z$9)),P238-MIN($Z$9,P238)))</f>
        <v>0</v>
      </c>
      <c r="AA238" s="33">
        <f>IF($B238="","",ROUND(G238-Q238,2))</f>
        <v>0</v>
      </c>
      <c r="AB238" s="33">
        <f>IF($B238="","",ROUND(H238-R238,2))</f>
        <v>0</v>
      </c>
      <c r="AC238" s="33">
        <f>IF($B238="","",ROUND(I238-S238,2))</f>
        <v>0</v>
      </c>
      <c r="AD238" s="33">
        <f>IF($B238="","",ROUND(J238-T238,2))</f>
        <v>0</v>
      </c>
      <c r="AE238" s="33">
        <f>IF($B238="","",ROUND(K238-U238,2))</f>
        <v>0</v>
      </c>
      <c r="AF238" s="33">
        <f>IF($B238="","",ROUND(L238-V238,2))</f>
        <v>0</v>
      </c>
      <c r="AG238" s="33">
        <f>IF($B238="","",ROUND(M238-W238,2))</f>
        <v>0</v>
      </c>
      <c r="AH238" s="33">
        <f>IF($B238="","",ROUND(N238-X238,2))</f>
        <v>0</v>
      </c>
      <c r="AI238" s="33">
        <f>IF($B238="","",ROUND(O238-Y238,2))</f>
        <v>0</v>
      </c>
      <c r="AJ238" s="33">
        <f>IF($B238="","",ROUND(P238-Z238,2))</f>
        <v>0</v>
      </c>
    </row>
    <row r="239" spans="2:36">
      <c r="B239" s="15">
        <f>IF(B238="","",IF(F238&gt;0.005,B238+1,""))</f>
        <v>0</v>
      </c>
      <c r="C239" s="46">
        <f>IF($B239="","",EDATE('Debt Payoff'!$D$23,$B239-1))</f>
        <v>0</v>
      </c>
      <c r="D239" s="47">
        <f>IF($B239="","",SUM(Q239:Z239))</f>
        <v>0</v>
      </c>
      <c r="E239" s="48">
        <f>IF($B239="","",SUM(G239:P239)-F238)</f>
        <v>0</v>
      </c>
      <c r="F239" s="47">
        <f>IF($B239="","",SUM(AA239:AJ239))</f>
        <v>0</v>
      </c>
      <c r="G239" s="48">
        <f>IF($B239="","",ROUND(N(AA238)*(1+$Q$8/12),2))</f>
        <v>0</v>
      </c>
      <c r="H239" s="48">
        <f>IF($B239="","",ROUND(N(AB238)*(1+$R$8/12),2))</f>
        <v>0</v>
      </c>
      <c r="I239" s="48">
        <f>IF($B239="","",ROUND(N(AC238)*(1+$S$8/12),2))</f>
        <v>0</v>
      </c>
      <c r="J239" s="48">
        <f>IF($B239="","",ROUND(N(AD238)*(1+$T$8/12),2))</f>
        <v>0</v>
      </c>
      <c r="K239" s="48">
        <f>IF($B239="","",ROUND(N(AE238)*(1+$U$8/12),2))</f>
        <v>0</v>
      </c>
      <c r="L239" s="48">
        <f>IF($B239="","",ROUND(N(AF238)*(1+$V$8/12),2))</f>
        <v>0</v>
      </c>
      <c r="M239" s="48">
        <f>IF($B239="","",ROUND(N(AG238)*(1+$W$8/12),2))</f>
        <v>0</v>
      </c>
      <c r="N239" s="48">
        <f>IF($B239="","",ROUND(N(AH238)*(1+$X$8/12),2))</f>
        <v>0</v>
      </c>
      <c r="O239" s="48">
        <f>IF($B239="","",ROUND(N(AI238)*(1+$Y$8/12),2))</f>
        <v>0</v>
      </c>
      <c r="P239" s="48">
        <f>IF($B239="","",ROUND(N(AJ238)*(1+$Z$8/12),2))</f>
        <v>0</v>
      </c>
      <c r="Q239" s="33">
        <f>IF($B239="","",MIN($Q$9,G239)+MIN(MAX(0,'Debt Payoff'!$D$24-0-SUMPRODUCT((G239:P239&lt;$Q$9:$Z$9)*G239:P239+(G239:P239&gt;=$Q$9:$Z$9)*$Q$9:$Z$9)),G239-MIN($Q$9,G239)))</f>
        <v>0</v>
      </c>
      <c r="R239" s="33">
        <f>IF($B239="","",MIN($R$9,H239)+MIN(MAX(0,'Debt Payoff'!$D$24-SUM(Q239:Q239)-SUMPRODUCT((H239:P239&lt;$R$9:$Z$9)*H239:P239+(H239:P239&gt;=$R$9:$Z$9)*$R$9:$Z$9)),H239-MIN($R$9,H239)))</f>
        <v>0</v>
      </c>
      <c r="S239" s="33">
        <f>IF($B239="","",MIN($S$9,I239)+MIN(MAX(0,'Debt Payoff'!$D$24-SUM(Q239:R239)-SUMPRODUCT((I239:P239&lt;$S$9:$Z$9)*I239:P239+(I239:P239&gt;=$S$9:$Z$9)*$S$9:$Z$9)),I239-MIN($S$9,I239)))</f>
        <v>0</v>
      </c>
      <c r="T239" s="33">
        <f>IF($B239="","",MIN($T$9,J239)+MIN(MAX(0,'Debt Payoff'!$D$24-SUM(Q239:S239)-SUMPRODUCT((J239:P239&lt;$T$9:$Z$9)*J239:P239+(J239:P239&gt;=$T$9:$Z$9)*$T$9:$Z$9)),J239-MIN($T$9,J239)))</f>
        <v>0</v>
      </c>
      <c r="U239" s="33">
        <f>IF($B239="","",MIN($U$9,K239)+MIN(MAX(0,'Debt Payoff'!$D$24-SUM(Q239:T239)-SUMPRODUCT((K239:P239&lt;$U$9:$Z$9)*K239:P239+(K239:P239&gt;=$U$9:$Z$9)*$U$9:$Z$9)),K239-MIN($U$9,K239)))</f>
        <v>0</v>
      </c>
      <c r="V239" s="33">
        <f>IF($B239="","",MIN($V$9,L239)+MIN(MAX(0,'Debt Payoff'!$D$24-SUM(Q239:U239)-SUMPRODUCT((L239:P239&lt;$V$9:$Z$9)*L239:P239+(L239:P239&gt;=$V$9:$Z$9)*$V$9:$Z$9)),L239-MIN($V$9,L239)))</f>
        <v>0</v>
      </c>
      <c r="W239" s="33">
        <f>IF($B239="","",MIN($W$9,M239)+MIN(MAX(0,'Debt Payoff'!$D$24-SUM(Q239:V239)-SUMPRODUCT((M239:P239&lt;$W$9:$Z$9)*M239:P239+(M239:P239&gt;=$W$9:$Z$9)*$W$9:$Z$9)),M239-MIN($W$9,M239)))</f>
        <v>0</v>
      </c>
      <c r="X239" s="33">
        <f>IF($B239="","",MIN($X$9,N239)+MIN(MAX(0,'Debt Payoff'!$D$24-SUM(Q239:W239)-SUMPRODUCT((N239:P239&lt;$X$9:$Z$9)*N239:P239+(N239:P239&gt;=$X$9:$Z$9)*$X$9:$Z$9)),N239-MIN($X$9,N239)))</f>
        <v>0</v>
      </c>
      <c r="Y239" s="33">
        <f>IF($B239="","",MIN($Y$9,O239)+MIN(MAX(0,'Debt Payoff'!$D$24-SUM(Q239:X239)-SUMPRODUCT((O239:P239&lt;$Y$9:$Z$9)*O239:P239+(O239:P239&gt;=$Y$9:$Z$9)*$Y$9:$Z$9)),O239-MIN($Y$9,O239)))</f>
        <v>0</v>
      </c>
      <c r="Z239" s="33">
        <f>IF($B239="","",MIN($Z$9,P239)+MIN(MAX(0,'Debt Payoff'!$D$24-SUM(Q239:Y239)-SUMPRODUCT((P239:P239&lt;$Z$9:$Z$9)*P239:P239+(P239:P239&gt;=$Z$9:$Z$9)*$Z$9:$Z$9)),P239-MIN($Z$9,P239)))</f>
        <v>0</v>
      </c>
      <c r="AA239" s="33">
        <f>IF($B239="","",ROUND(G239-Q239,2))</f>
        <v>0</v>
      </c>
      <c r="AB239" s="33">
        <f>IF($B239="","",ROUND(H239-R239,2))</f>
        <v>0</v>
      </c>
      <c r="AC239" s="33">
        <f>IF($B239="","",ROUND(I239-S239,2))</f>
        <v>0</v>
      </c>
      <c r="AD239" s="33">
        <f>IF($B239="","",ROUND(J239-T239,2))</f>
        <v>0</v>
      </c>
      <c r="AE239" s="33">
        <f>IF($B239="","",ROUND(K239-U239,2))</f>
        <v>0</v>
      </c>
      <c r="AF239" s="33">
        <f>IF($B239="","",ROUND(L239-V239,2))</f>
        <v>0</v>
      </c>
      <c r="AG239" s="33">
        <f>IF($B239="","",ROUND(M239-W239,2))</f>
        <v>0</v>
      </c>
      <c r="AH239" s="33">
        <f>IF($B239="","",ROUND(N239-X239,2))</f>
        <v>0</v>
      </c>
      <c r="AI239" s="33">
        <f>IF($B239="","",ROUND(O239-Y239,2))</f>
        <v>0</v>
      </c>
      <c r="AJ239" s="33">
        <f>IF($B239="","",ROUND(P239-Z239,2))</f>
        <v>0</v>
      </c>
    </row>
    <row r="240" spans="2:36">
      <c r="B240" s="15">
        <f>IF(B239="","",IF(F239&gt;0.005,B239+1,""))</f>
        <v>0</v>
      </c>
      <c r="C240" s="46">
        <f>IF($B240="","",EDATE('Debt Payoff'!$D$23,$B240-1))</f>
        <v>0</v>
      </c>
      <c r="D240" s="47">
        <f>IF($B240="","",SUM(Q240:Z240))</f>
        <v>0</v>
      </c>
      <c r="E240" s="48">
        <f>IF($B240="","",SUM(G240:P240)-F239)</f>
        <v>0</v>
      </c>
      <c r="F240" s="47">
        <f>IF($B240="","",SUM(AA240:AJ240))</f>
        <v>0</v>
      </c>
      <c r="G240" s="48">
        <f>IF($B240="","",ROUND(N(AA239)*(1+$Q$8/12),2))</f>
        <v>0</v>
      </c>
      <c r="H240" s="48">
        <f>IF($B240="","",ROUND(N(AB239)*(1+$R$8/12),2))</f>
        <v>0</v>
      </c>
      <c r="I240" s="48">
        <f>IF($B240="","",ROUND(N(AC239)*(1+$S$8/12),2))</f>
        <v>0</v>
      </c>
      <c r="J240" s="48">
        <f>IF($B240="","",ROUND(N(AD239)*(1+$T$8/12),2))</f>
        <v>0</v>
      </c>
      <c r="K240" s="48">
        <f>IF($B240="","",ROUND(N(AE239)*(1+$U$8/12),2))</f>
        <v>0</v>
      </c>
      <c r="L240" s="48">
        <f>IF($B240="","",ROUND(N(AF239)*(1+$V$8/12),2))</f>
        <v>0</v>
      </c>
      <c r="M240" s="48">
        <f>IF($B240="","",ROUND(N(AG239)*(1+$W$8/12),2))</f>
        <v>0</v>
      </c>
      <c r="N240" s="48">
        <f>IF($B240="","",ROUND(N(AH239)*(1+$X$8/12),2))</f>
        <v>0</v>
      </c>
      <c r="O240" s="48">
        <f>IF($B240="","",ROUND(N(AI239)*(1+$Y$8/12),2))</f>
        <v>0</v>
      </c>
      <c r="P240" s="48">
        <f>IF($B240="","",ROUND(N(AJ239)*(1+$Z$8/12),2))</f>
        <v>0</v>
      </c>
      <c r="Q240" s="33">
        <f>IF($B240="","",MIN($Q$9,G240)+MIN(MAX(0,'Debt Payoff'!$D$24-0-SUMPRODUCT((G240:P240&lt;$Q$9:$Z$9)*G240:P240+(G240:P240&gt;=$Q$9:$Z$9)*$Q$9:$Z$9)),G240-MIN($Q$9,G240)))</f>
        <v>0</v>
      </c>
      <c r="R240" s="33">
        <f>IF($B240="","",MIN($R$9,H240)+MIN(MAX(0,'Debt Payoff'!$D$24-SUM(Q240:Q240)-SUMPRODUCT((H240:P240&lt;$R$9:$Z$9)*H240:P240+(H240:P240&gt;=$R$9:$Z$9)*$R$9:$Z$9)),H240-MIN($R$9,H240)))</f>
        <v>0</v>
      </c>
      <c r="S240" s="33">
        <f>IF($B240="","",MIN($S$9,I240)+MIN(MAX(0,'Debt Payoff'!$D$24-SUM(Q240:R240)-SUMPRODUCT((I240:P240&lt;$S$9:$Z$9)*I240:P240+(I240:P240&gt;=$S$9:$Z$9)*$S$9:$Z$9)),I240-MIN($S$9,I240)))</f>
        <v>0</v>
      </c>
      <c r="T240" s="33">
        <f>IF($B240="","",MIN($T$9,J240)+MIN(MAX(0,'Debt Payoff'!$D$24-SUM(Q240:S240)-SUMPRODUCT((J240:P240&lt;$T$9:$Z$9)*J240:P240+(J240:P240&gt;=$T$9:$Z$9)*$T$9:$Z$9)),J240-MIN($T$9,J240)))</f>
        <v>0</v>
      </c>
      <c r="U240" s="33">
        <f>IF($B240="","",MIN($U$9,K240)+MIN(MAX(0,'Debt Payoff'!$D$24-SUM(Q240:T240)-SUMPRODUCT((K240:P240&lt;$U$9:$Z$9)*K240:P240+(K240:P240&gt;=$U$9:$Z$9)*$U$9:$Z$9)),K240-MIN($U$9,K240)))</f>
        <v>0</v>
      </c>
      <c r="V240" s="33">
        <f>IF($B240="","",MIN($V$9,L240)+MIN(MAX(0,'Debt Payoff'!$D$24-SUM(Q240:U240)-SUMPRODUCT((L240:P240&lt;$V$9:$Z$9)*L240:P240+(L240:P240&gt;=$V$9:$Z$9)*$V$9:$Z$9)),L240-MIN($V$9,L240)))</f>
        <v>0</v>
      </c>
      <c r="W240" s="33">
        <f>IF($B240="","",MIN($W$9,M240)+MIN(MAX(0,'Debt Payoff'!$D$24-SUM(Q240:V240)-SUMPRODUCT((M240:P240&lt;$W$9:$Z$9)*M240:P240+(M240:P240&gt;=$W$9:$Z$9)*$W$9:$Z$9)),M240-MIN($W$9,M240)))</f>
        <v>0</v>
      </c>
      <c r="X240" s="33">
        <f>IF($B240="","",MIN($X$9,N240)+MIN(MAX(0,'Debt Payoff'!$D$24-SUM(Q240:W240)-SUMPRODUCT((N240:P240&lt;$X$9:$Z$9)*N240:P240+(N240:P240&gt;=$X$9:$Z$9)*$X$9:$Z$9)),N240-MIN($X$9,N240)))</f>
        <v>0</v>
      </c>
      <c r="Y240" s="33">
        <f>IF($B240="","",MIN($Y$9,O240)+MIN(MAX(0,'Debt Payoff'!$D$24-SUM(Q240:X240)-SUMPRODUCT((O240:P240&lt;$Y$9:$Z$9)*O240:P240+(O240:P240&gt;=$Y$9:$Z$9)*$Y$9:$Z$9)),O240-MIN($Y$9,O240)))</f>
        <v>0</v>
      </c>
      <c r="Z240" s="33">
        <f>IF($B240="","",MIN($Z$9,P240)+MIN(MAX(0,'Debt Payoff'!$D$24-SUM(Q240:Y240)-SUMPRODUCT((P240:P240&lt;$Z$9:$Z$9)*P240:P240+(P240:P240&gt;=$Z$9:$Z$9)*$Z$9:$Z$9)),P240-MIN($Z$9,P240)))</f>
        <v>0</v>
      </c>
      <c r="AA240" s="33">
        <f>IF($B240="","",ROUND(G240-Q240,2))</f>
        <v>0</v>
      </c>
      <c r="AB240" s="33">
        <f>IF($B240="","",ROUND(H240-R240,2))</f>
        <v>0</v>
      </c>
      <c r="AC240" s="33">
        <f>IF($B240="","",ROUND(I240-S240,2))</f>
        <v>0</v>
      </c>
      <c r="AD240" s="33">
        <f>IF($B240="","",ROUND(J240-T240,2))</f>
        <v>0</v>
      </c>
      <c r="AE240" s="33">
        <f>IF($B240="","",ROUND(K240-U240,2))</f>
        <v>0</v>
      </c>
      <c r="AF240" s="33">
        <f>IF($B240="","",ROUND(L240-V240,2))</f>
        <v>0</v>
      </c>
      <c r="AG240" s="33">
        <f>IF($B240="","",ROUND(M240-W240,2))</f>
        <v>0</v>
      </c>
      <c r="AH240" s="33">
        <f>IF($B240="","",ROUND(N240-X240,2))</f>
        <v>0</v>
      </c>
      <c r="AI240" s="33">
        <f>IF($B240="","",ROUND(O240-Y240,2))</f>
        <v>0</v>
      </c>
      <c r="AJ240" s="33">
        <f>IF($B240="","",ROUND(P240-Z240,2))</f>
        <v>0</v>
      </c>
    </row>
    <row r="241" spans="2:36">
      <c r="B241" s="15">
        <f>IF(B240="","",IF(F240&gt;0.005,B240+1,""))</f>
        <v>0</v>
      </c>
      <c r="C241" s="46">
        <f>IF($B241="","",EDATE('Debt Payoff'!$D$23,$B241-1))</f>
        <v>0</v>
      </c>
      <c r="D241" s="47">
        <f>IF($B241="","",SUM(Q241:Z241))</f>
        <v>0</v>
      </c>
      <c r="E241" s="48">
        <f>IF($B241="","",SUM(G241:P241)-F240)</f>
        <v>0</v>
      </c>
      <c r="F241" s="47">
        <f>IF($B241="","",SUM(AA241:AJ241))</f>
        <v>0</v>
      </c>
      <c r="G241" s="48">
        <f>IF($B241="","",ROUND(N(AA240)*(1+$Q$8/12),2))</f>
        <v>0</v>
      </c>
      <c r="H241" s="48">
        <f>IF($B241="","",ROUND(N(AB240)*(1+$R$8/12),2))</f>
        <v>0</v>
      </c>
      <c r="I241" s="48">
        <f>IF($B241="","",ROUND(N(AC240)*(1+$S$8/12),2))</f>
        <v>0</v>
      </c>
      <c r="J241" s="48">
        <f>IF($B241="","",ROUND(N(AD240)*(1+$T$8/12),2))</f>
        <v>0</v>
      </c>
      <c r="K241" s="48">
        <f>IF($B241="","",ROUND(N(AE240)*(1+$U$8/12),2))</f>
        <v>0</v>
      </c>
      <c r="L241" s="48">
        <f>IF($B241="","",ROUND(N(AF240)*(1+$V$8/12),2))</f>
        <v>0</v>
      </c>
      <c r="M241" s="48">
        <f>IF($B241="","",ROUND(N(AG240)*(1+$W$8/12),2))</f>
        <v>0</v>
      </c>
      <c r="N241" s="48">
        <f>IF($B241="","",ROUND(N(AH240)*(1+$X$8/12),2))</f>
        <v>0</v>
      </c>
      <c r="O241" s="48">
        <f>IF($B241="","",ROUND(N(AI240)*(1+$Y$8/12),2))</f>
        <v>0</v>
      </c>
      <c r="P241" s="48">
        <f>IF($B241="","",ROUND(N(AJ240)*(1+$Z$8/12),2))</f>
        <v>0</v>
      </c>
      <c r="Q241" s="33">
        <f>IF($B241="","",MIN($Q$9,G241)+MIN(MAX(0,'Debt Payoff'!$D$24-0-SUMPRODUCT((G241:P241&lt;$Q$9:$Z$9)*G241:P241+(G241:P241&gt;=$Q$9:$Z$9)*$Q$9:$Z$9)),G241-MIN($Q$9,G241)))</f>
        <v>0</v>
      </c>
      <c r="R241" s="33">
        <f>IF($B241="","",MIN($R$9,H241)+MIN(MAX(0,'Debt Payoff'!$D$24-SUM(Q241:Q241)-SUMPRODUCT((H241:P241&lt;$R$9:$Z$9)*H241:P241+(H241:P241&gt;=$R$9:$Z$9)*$R$9:$Z$9)),H241-MIN($R$9,H241)))</f>
        <v>0</v>
      </c>
      <c r="S241" s="33">
        <f>IF($B241="","",MIN($S$9,I241)+MIN(MAX(0,'Debt Payoff'!$D$24-SUM(Q241:R241)-SUMPRODUCT((I241:P241&lt;$S$9:$Z$9)*I241:P241+(I241:P241&gt;=$S$9:$Z$9)*$S$9:$Z$9)),I241-MIN($S$9,I241)))</f>
        <v>0</v>
      </c>
      <c r="T241" s="33">
        <f>IF($B241="","",MIN($T$9,J241)+MIN(MAX(0,'Debt Payoff'!$D$24-SUM(Q241:S241)-SUMPRODUCT((J241:P241&lt;$T$9:$Z$9)*J241:P241+(J241:P241&gt;=$T$9:$Z$9)*$T$9:$Z$9)),J241-MIN($T$9,J241)))</f>
        <v>0</v>
      </c>
      <c r="U241" s="33">
        <f>IF($B241="","",MIN($U$9,K241)+MIN(MAX(0,'Debt Payoff'!$D$24-SUM(Q241:T241)-SUMPRODUCT((K241:P241&lt;$U$9:$Z$9)*K241:P241+(K241:P241&gt;=$U$9:$Z$9)*$U$9:$Z$9)),K241-MIN($U$9,K241)))</f>
        <v>0</v>
      </c>
      <c r="V241" s="33">
        <f>IF($B241="","",MIN($V$9,L241)+MIN(MAX(0,'Debt Payoff'!$D$24-SUM(Q241:U241)-SUMPRODUCT((L241:P241&lt;$V$9:$Z$9)*L241:P241+(L241:P241&gt;=$V$9:$Z$9)*$V$9:$Z$9)),L241-MIN($V$9,L241)))</f>
        <v>0</v>
      </c>
      <c r="W241" s="33">
        <f>IF($B241="","",MIN($W$9,M241)+MIN(MAX(0,'Debt Payoff'!$D$24-SUM(Q241:V241)-SUMPRODUCT((M241:P241&lt;$W$9:$Z$9)*M241:P241+(M241:P241&gt;=$W$9:$Z$9)*$W$9:$Z$9)),M241-MIN($W$9,M241)))</f>
        <v>0</v>
      </c>
      <c r="X241" s="33">
        <f>IF($B241="","",MIN($X$9,N241)+MIN(MAX(0,'Debt Payoff'!$D$24-SUM(Q241:W241)-SUMPRODUCT((N241:P241&lt;$X$9:$Z$9)*N241:P241+(N241:P241&gt;=$X$9:$Z$9)*$X$9:$Z$9)),N241-MIN($X$9,N241)))</f>
        <v>0</v>
      </c>
      <c r="Y241" s="33">
        <f>IF($B241="","",MIN($Y$9,O241)+MIN(MAX(0,'Debt Payoff'!$D$24-SUM(Q241:X241)-SUMPRODUCT((O241:P241&lt;$Y$9:$Z$9)*O241:P241+(O241:P241&gt;=$Y$9:$Z$9)*$Y$9:$Z$9)),O241-MIN($Y$9,O241)))</f>
        <v>0</v>
      </c>
      <c r="Z241" s="33">
        <f>IF($B241="","",MIN($Z$9,P241)+MIN(MAX(0,'Debt Payoff'!$D$24-SUM(Q241:Y241)-SUMPRODUCT((P241:P241&lt;$Z$9:$Z$9)*P241:P241+(P241:P241&gt;=$Z$9:$Z$9)*$Z$9:$Z$9)),P241-MIN($Z$9,P241)))</f>
        <v>0</v>
      </c>
      <c r="AA241" s="33">
        <f>IF($B241="","",ROUND(G241-Q241,2))</f>
        <v>0</v>
      </c>
      <c r="AB241" s="33">
        <f>IF($B241="","",ROUND(H241-R241,2))</f>
        <v>0</v>
      </c>
      <c r="AC241" s="33">
        <f>IF($B241="","",ROUND(I241-S241,2))</f>
        <v>0</v>
      </c>
      <c r="AD241" s="33">
        <f>IF($B241="","",ROUND(J241-T241,2))</f>
        <v>0</v>
      </c>
      <c r="AE241" s="33">
        <f>IF($B241="","",ROUND(K241-U241,2))</f>
        <v>0</v>
      </c>
      <c r="AF241" s="33">
        <f>IF($B241="","",ROUND(L241-V241,2))</f>
        <v>0</v>
      </c>
      <c r="AG241" s="33">
        <f>IF($B241="","",ROUND(M241-W241,2))</f>
        <v>0</v>
      </c>
      <c r="AH241" s="33">
        <f>IF($B241="","",ROUND(N241-X241,2))</f>
        <v>0</v>
      </c>
      <c r="AI241" s="33">
        <f>IF($B241="","",ROUND(O241-Y241,2))</f>
        <v>0</v>
      </c>
      <c r="AJ241" s="33">
        <f>IF($B241="","",ROUND(P241-Z241,2))</f>
        <v>0</v>
      </c>
    </row>
    <row r="242" spans="2:36">
      <c r="B242" s="15">
        <f>IF(B241="","",IF(F241&gt;0.005,B241+1,""))</f>
        <v>0</v>
      </c>
      <c r="C242" s="46">
        <f>IF($B242="","",EDATE('Debt Payoff'!$D$23,$B242-1))</f>
        <v>0</v>
      </c>
      <c r="D242" s="47">
        <f>IF($B242="","",SUM(Q242:Z242))</f>
        <v>0</v>
      </c>
      <c r="E242" s="48">
        <f>IF($B242="","",SUM(G242:P242)-F241)</f>
        <v>0</v>
      </c>
      <c r="F242" s="47">
        <f>IF($B242="","",SUM(AA242:AJ242))</f>
        <v>0</v>
      </c>
      <c r="G242" s="48">
        <f>IF($B242="","",ROUND(N(AA241)*(1+$Q$8/12),2))</f>
        <v>0</v>
      </c>
      <c r="H242" s="48">
        <f>IF($B242="","",ROUND(N(AB241)*(1+$R$8/12),2))</f>
        <v>0</v>
      </c>
      <c r="I242" s="48">
        <f>IF($B242="","",ROUND(N(AC241)*(1+$S$8/12),2))</f>
        <v>0</v>
      </c>
      <c r="J242" s="48">
        <f>IF($B242="","",ROUND(N(AD241)*(1+$T$8/12),2))</f>
        <v>0</v>
      </c>
      <c r="K242" s="48">
        <f>IF($B242="","",ROUND(N(AE241)*(1+$U$8/12),2))</f>
        <v>0</v>
      </c>
      <c r="L242" s="48">
        <f>IF($B242="","",ROUND(N(AF241)*(1+$V$8/12),2))</f>
        <v>0</v>
      </c>
      <c r="M242" s="48">
        <f>IF($B242="","",ROUND(N(AG241)*(1+$W$8/12),2))</f>
        <v>0</v>
      </c>
      <c r="N242" s="48">
        <f>IF($B242="","",ROUND(N(AH241)*(1+$X$8/12),2))</f>
        <v>0</v>
      </c>
      <c r="O242" s="48">
        <f>IF($B242="","",ROUND(N(AI241)*(1+$Y$8/12),2))</f>
        <v>0</v>
      </c>
      <c r="P242" s="48">
        <f>IF($B242="","",ROUND(N(AJ241)*(1+$Z$8/12),2))</f>
        <v>0</v>
      </c>
      <c r="Q242" s="33">
        <f>IF($B242="","",MIN($Q$9,G242)+MIN(MAX(0,'Debt Payoff'!$D$24-0-SUMPRODUCT((G242:P242&lt;$Q$9:$Z$9)*G242:P242+(G242:P242&gt;=$Q$9:$Z$9)*$Q$9:$Z$9)),G242-MIN($Q$9,G242)))</f>
        <v>0</v>
      </c>
      <c r="R242" s="33">
        <f>IF($B242="","",MIN($R$9,H242)+MIN(MAX(0,'Debt Payoff'!$D$24-SUM(Q242:Q242)-SUMPRODUCT((H242:P242&lt;$R$9:$Z$9)*H242:P242+(H242:P242&gt;=$R$9:$Z$9)*$R$9:$Z$9)),H242-MIN($R$9,H242)))</f>
        <v>0</v>
      </c>
      <c r="S242" s="33">
        <f>IF($B242="","",MIN($S$9,I242)+MIN(MAX(0,'Debt Payoff'!$D$24-SUM(Q242:R242)-SUMPRODUCT((I242:P242&lt;$S$9:$Z$9)*I242:P242+(I242:P242&gt;=$S$9:$Z$9)*$S$9:$Z$9)),I242-MIN($S$9,I242)))</f>
        <v>0</v>
      </c>
      <c r="T242" s="33">
        <f>IF($B242="","",MIN($T$9,J242)+MIN(MAX(0,'Debt Payoff'!$D$24-SUM(Q242:S242)-SUMPRODUCT((J242:P242&lt;$T$9:$Z$9)*J242:P242+(J242:P242&gt;=$T$9:$Z$9)*$T$9:$Z$9)),J242-MIN($T$9,J242)))</f>
        <v>0</v>
      </c>
      <c r="U242" s="33">
        <f>IF($B242="","",MIN($U$9,K242)+MIN(MAX(0,'Debt Payoff'!$D$24-SUM(Q242:T242)-SUMPRODUCT((K242:P242&lt;$U$9:$Z$9)*K242:P242+(K242:P242&gt;=$U$9:$Z$9)*$U$9:$Z$9)),K242-MIN($U$9,K242)))</f>
        <v>0</v>
      </c>
      <c r="V242" s="33">
        <f>IF($B242="","",MIN($V$9,L242)+MIN(MAX(0,'Debt Payoff'!$D$24-SUM(Q242:U242)-SUMPRODUCT((L242:P242&lt;$V$9:$Z$9)*L242:P242+(L242:P242&gt;=$V$9:$Z$9)*$V$9:$Z$9)),L242-MIN($V$9,L242)))</f>
        <v>0</v>
      </c>
      <c r="W242" s="33">
        <f>IF($B242="","",MIN($W$9,M242)+MIN(MAX(0,'Debt Payoff'!$D$24-SUM(Q242:V242)-SUMPRODUCT((M242:P242&lt;$W$9:$Z$9)*M242:P242+(M242:P242&gt;=$W$9:$Z$9)*$W$9:$Z$9)),M242-MIN($W$9,M242)))</f>
        <v>0</v>
      </c>
      <c r="X242" s="33">
        <f>IF($B242="","",MIN($X$9,N242)+MIN(MAX(0,'Debt Payoff'!$D$24-SUM(Q242:W242)-SUMPRODUCT((N242:P242&lt;$X$9:$Z$9)*N242:P242+(N242:P242&gt;=$X$9:$Z$9)*$X$9:$Z$9)),N242-MIN($X$9,N242)))</f>
        <v>0</v>
      </c>
      <c r="Y242" s="33">
        <f>IF($B242="","",MIN($Y$9,O242)+MIN(MAX(0,'Debt Payoff'!$D$24-SUM(Q242:X242)-SUMPRODUCT((O242:P242&lt;$Y$9:$Z$9)*O242:P242+(O242:P242&gt;=$Y$9:$Z$9)*$Y$9:$Z$9)),O242-MIN($Y$9,O242)))</f>
        <v>0</v>
      </c>
      <c r="Z242" s="33">
        <f>IF($B242="","",MIN($Z$9,P242)+MIN(MAX(0,'Debt Payoff'!$D$24-SUM(Q242:Y242)-SUMPRODUCT((P242:P242&lt;$Z$9:$Z$9)*P242:P242+(P242:P242&gt;=$Z$9:$Z$9)*$Z$9:$Z$9)),P242-MIN($Z$9,P242)))</f>
        <v>0</v>
      </c>
      <c r="AA242" s="33">
        <f>IF($B242="","",ROUND(G242-Q242,2))</f>
        <v>0</v>
      </c>
      <c r="AB242" s="33">
        <f>IF($B242="","",ROUND(H242-R242,2))</f>
        <v>0</v>
      </c>
      <c r="AC242" s="33">
        <f>IF($B242="","",ROUND(I242-S242,2))</f>
        <v>0</v>
      </c>
      <c r="AD242" s="33">
        <f>IF($B242="","",ROUND(J242-T242,2))</f>
        <v>0</v>
      </c>
      <c r="AE242" s="33">
        <f>IF($B242="","",ROUND(K242-U242,2))</f>
        <v>0</v>
      </c>
      <c r="AF242" s="33">
        <f>IF($B242="","",ROUND(L242-V242,2))</f>
        <v>0</v>
      </c>
      <c r="AG242" s="33">
        <f>IF($B242="","",ROUND(M242-W242,2))</f>
        <v>0</v>
      </c>
      <c r="AH242" s="33">
        <f>IF($B242="","",ROUND(N242-X242,2))</f>
        <v>0</v>
      </c>
      <c r="AI242" s="33">
        <f>IF($B242="","",ROUND(O242-Y242,2))</f>
        <v>0</v>
      </c>
      <c r="AJ242" s="33">
        <f>IF($B242="","",ROUND(P242-Z242,2))</f>
        <v>0</v>
      </c>
    </row>
    <row r="243" spans="2:36">
      <c r="B243" s="15">
        <f>IF(B242="","",IF(F242&gt;0.005,B242+1,""))</f>
        <v>0</v>
      </c>
      <c r="C243" s="46">
        <f>IF($B243="","",EDATE('Debt Payoff'!$D$23,$B243-1))</f>
        <v>0</v>
      </c>
      <c r="D243" s="47">
        <f>IF($B243="","",SUM(Q243:Z243))</f>
        <v>0</v>
      </c>
      <c r="E243" s="48">
        <f>IF($B243="","",SUM(G243:P243)-F242)</f>
        <v>0</v>
      </c>
      <c r="F243" s="47">
        <f>IF($B243="","",SUM(AA243:AJ243))</f>
        <v>0</v>
      </c>
      <c r="G243" s="48">
        <f>IF($B243="","",ROUND(N(AA242)*(1+$Q$8/12),2))</f>
        <v>0</v>
      </c>
      <c r="H243" s="48">
        <f>IF($B243="","",ROUND(N(AB242)*(1+$R$8/12),2))</f>
        <v>0</v>
      </c>
      <c r="I243" s="48">
        <f>IF($B243="","",ROUND(N(AC242)*(1+$S$8/12),2))</f>
        <v>0</v>
      </c>
      <c r="J243" s="48">
        <f>IF($B243="","",ROUND(N(AD242)*(1+$T$8/12),2))</f>
        <v>0</v>
      </c>
      <c r="K243" s="48">
        <f>IF($B243="","",ROUND(N(AE242)*(1+$U$8/12),2))</f>
        <v>0</v>
      </c>
      <c r="L243" s="48">
        <f>IF($B243="","",ROUND(N(AF242)*(1+$V$8/12),2))</f>
        <v>0</v>
      </c>
      <c r="M243" s="48">
        <f>IF($B243="","",ROUND(N(AG242)*(1+$W$8/12),2))</f>
        <v>0</v>
      </c>
      <c r="N243" s="48">
        <f>IF($B243="","",ROUND(N(AH242)*(1+$X$8/12),2))</f>
        <v>0</v>
      </c>
      <c r="O243" s="48">
        <f>IF($B243="","",ROUND(N(AI242)*(1+$Y$8/12),2))</f>
        <v>0</v>
      </c>
      <c r="P243" s="48">
        <f>IF($B243="","",ROUND(N(AJ242)*(1+$Z$8/12),2))</f>
        <v>0</v>
      </c>
      <c r="Q243" s="33">
        <f>IF($B243="","",MIN($Q$9,G243)+MIN(MAX(0,'Debt Payoff'!$D$24-0-SUMPRODUCT((G243:P243&lt;$Q$9:$Z$9)*G243:P243+(G243:P243&gt;=$Q$9:$Z$9)*$Q$9:$Z$9)),G243-MIN($Q$9,G243)))</f>
        <v>0</v>
      </c>
      <c r="R243" s="33">
        <f>IF($B243="","",MIN($R$9,H243)+MIN(MAX(0,'Debt Payoff'!$D$24-SUM(Q243:Q243)-SUMPRODUCT((H243:P243&lt;$R$9:$Z$9)*H243:P243+(H243:P243&gt;=$R$9:$Z$9)*$R$9:$Z$9)),H243-MIN($R$9,H243)))</f>
        <v>0</v>
      </c>
      <c r="S243" s="33">
        <f>IF($B243="","",MIN($S$9,I243)+MIN(MAX(0,'Debt Payoff'!$D$24-SUM(Q243:R243)-SUMPRODUCT((I243:P243&lt;$S$9:$Z$9)*I243:P243+(I243:P243&gt;=$S$9:$Z$9)*$S$9:$Z$9)),I243-MIN($S$9,I243)))</f>
        <v>0</v>
      </c>
      <c r="T243" s="33">
        <f>IF($B243="","",MIN($T$9,J243)+MIN(MAX(0,'Debt Payoff'!$D$24-SUM(Q243:S243)-SUMPRODUCT((J243:P243&lt;$T$9:$Z$9)*J243:P243+(J243:P243&gt;=$T$9:$Z$9)*$T$9:$Z$9)),J243-MIN($T$9,J243)))</f>
        <v>0</v>
      </c>
      <c r="U243" s="33">
        <f>IF($B243="","",MIN($U$9,K243)+MIN(MAX(0,'Debt Payoff'!$D$24-SUM(Q243:T243)-SUMPRODUCT((K243:P243&lt;$U$9:$Z$9)*K243:P243+(K243:P243&gt;=$U$9:$Z$9)*$U$9:$Z$9)),K243-MIN($U$9,K243)))</f>
        <v>0</v>
      </c>
      <c r="V243" s="33">
        <f>IF($B243="","",MIN($V$9,L243)+MIN(MAX(0,'Debt Payoff'!$D$24-SUM(Q243:U243)-SUMPRODUCT((L243:P243&lt;$V$9:$Z$9)*L243:P243+(L243:P243&gt;=$V$9:$Z$9)*$V$9:$Z$9)),L243-MIN($V$9,L243)))</f>
        <v>0</v>
      </c>
      <c r="W243" s="33">
        <f>IF($B243="","",MIN($W$9,M243)+MIN(MAX(0,'Debt Payoff'!$D$24-SUM(Q243:V243)-SUMPRODUCT((M243:P243&lt;$W$9:$Z$9)*M243:P243+(M243:P243&gt;=$W$9:$Z$9)*$W$9:$Z$9)),M243-MIN($W$9,M243)))</f>
        <v>0</v>
      </c>
      <c r="X243" s="33">
        <f>IF($B243="","",MIN($X$9,N243)+MIN(MAX(0,'Debt Payoff'!$D$24-SUM(Q243:W243)-SUMPRODUCT((N243:P243&lt;$X$9:$Z$9)*N243:P243+(N243:P243&gt;=$X$9:$Z$9)*$X$9:$Z$9)),N243-MIN($X$9,N243)))</f>
        <v>0</v>
      </c>
      <c r="Y243" s="33">
        <f>IF($B243="","",MIN($Y$9,O243)+MIN(MAX(0,'Debt Payoff'!$D$24-SUM(Q243:X243)-SUMPRODUCT((O243:P243&lt;$Y$9:$Z$9)*O243:P243+(O243:P243&gt;=$Y$9:$Z$9)*$Y$9:$Z$9)),O243-MIN($Y$9,O243)))</f>
        <v>0</v>
      </c>
      <c r="Z243" s="33">
        <f>IF($B243="","",MIN($Z$9,P243)+MIN(MAX(0,'Debt Payoff'!$D$24-SUM(Q243:Y243)-SUMPRODUCT((P243:P243&lt;$Z$9:$Z$9)*P243:P243+(P243:P243&gt;=$Z$9:$Z$9)*$Z$9:$Z$9)),P243-MIN($Z$9,P243)))</f>
        <v>0</v>
      </c>
      <c r="AA243" s="33">
        <f>IF($B243="","",ROUND(G243-Q243,2))</f>
        <v>0</v>
      </c>
      <c r="AB243" s="33">
        <f>IF($B243="","",ROUND(H243-R243,2))</f>
        <v>0</v>
      </c>
      <c r="AC243" s="33">
        <f>IF($B243="","",ROUND(I243-S243,2))</f>
        <v>0</v>
      </c>
      <c r="AD243" s="33">
        <f>IF($B243="","",ROUND(J243-T243,2))</f>
        <v>0</v>
      </c>
      <c r="AE243" s="33">
        <f>IF($B243="","",ROUND(K243-U243,2))</f>
        <v>0</v>
      </c>
      <c r="AF243" s="33">
        <f>IF($B243="","",ROUND(L243-V243,2))</f>
        <v>0</v>
      </c>
      <c r="AG243" s="33">
        <f>IF($B243="","",ROUND(M243-W243,2))</f>
        <v>0</v>
      </c>
      <c r="AH243" s="33">
        <f>IF($B243="","",ROUND(N243-X243,2))</f>
        <v>0</v>
      </c>
      <c r="AI243" s="33">
        <f>IF($B243="","",ROUND(O243-Y243,2))</f>
        <v>0</v>
      </c>
      <c r="AJ243" s="33">
        <f>IF($B243="","",ROUND(P243-Z243,2))</f>
        <v>0</v>
      </c>
    </row>
    <row r="244" spans="2:36">
      <c r="B244" s="15">
        <f>IF(B243="","",IF(F243&gt;0.005,B243+1,""))</f>
        <v>0</v>
      </c>
      <c r="C244" s="46">
        <f>IF($B244="","",EDATE('Debt Payoff'!$D$23,$B244-1))</f>
        <v>0</v>
      </c>
      <c r="D244" s="47">
        <f>IF($B244="","",SUM(Q244:Z244))</f>
        <v>0</v>
      </c>
      <c r="E244" s="48">
        <f>IF($B244="","",SUM(G244:P244)-F243)</f>
        <v>0</v>
      </c>
      <c r="F244" s="47">
        <f>IF($B244="","",SUM(AA244:AJ244))</f>
        <v>0</v>
      </c>
      <c r="G244" s="48">
        <f>IF($B244="","",ROUND(N(AA243)*(1+$Q$8/12),2))</f>
        <v>0</v>
      </c>
      <c r="H244" s="48">
        <f>IF($B244="","",ROUND(N(AB243)*(1+$R$8/12),2))</f>
        <v>0</v>
      </c>
      <c r="I244" s="48">
        <f>IF($B244="","",ROUND(N(AC243)*(1+$S$8/12),2))</f>
        <v>0</v>
      </c>
      <c r="J244" s="48">
        <f>IF($B244="","",ROUND(N(AD243)*(1+$T$8/12),2))</f>
        <v>0</v>
      </c>
      <c r="K244" s="48">
        <f>IF($B244="","",ROUND(N(AE243)*(1+$U$8/12),2))</f>
        <v>0</v>
      </c>
      <c r="L244" s="48">
        <f>IF($B244="","",ROUND(N(AF243)*(1+$V$8/12),2))</f>
        <v>0</v>
      </c>
      <c r="M244" s="48">
        <f>IF($B244="","",ROUND(N(AG243)*(1+$W$8/12),2))</f>
        <v>0</v>
      </c>
      <c r="N244" s="48">
        <f>IF($B244="","",ROUND(N(AH243)*(1+$X$8/12),2))</f>
        <v>0</v>
      </c>
      <c r="O244" s="48">
        <f>IF($B244="","",ROUND(N(AI243)*(1+$Y$8/12),2))</f>
        <v>0</v>
      </c>
      <c r="P244" s="48">
        <f>IF($B244="","",ROUND(N(AJ243)*(1+$Z$8/12),2))</f>
        <v>0</v>
      </c>
      <c r="Q244" s="33">
        <f>IF($B244="","",MIN($Q$9,G244)+MIN(MAX(0,'Debt Payoff'!$D$24-0-SUMPRODUCT((G244:P244&lt;$Q$9:$Z$9)*G244:P244+(G244:P244&gt;=$Q$9:$Z$9)*$Q$9:$Z$9)),G244-MIN($Q$9,G244)))</f>
        <v>0</v>
      </c>
      <c r="R244" s="33">
        <f>IF($B244="","",MIN($R$9,H244)+MIN(MAX(0,'Debt Payoff'!$D$24-SUM(Q244:Q244)-SUMPRODUCT((H244:P244&lt;$R$9:$Z$9)*H244:P244+(H244:P244&gt;=$R$9:$Z$9)*$R$9:$Z$9)),H244-MIN($R$9,H244)))</f>
        <v>0</v>
      </c>
      <c r="S244" s="33">
        <f>IF($B244="","",MIN($S$9,I244)+MIN(MAX(0,'Debt Payoff'!$D$24-SUM(Q244:R244)-SUMPRODUCT((I244:P244&lt;$S$9:$Z$9)*I244:P244+(I244:P244&gt;=$S$9:$Z$9)*$S$9:$Z$9)),I244-MIN($S$9,I244)))</f>
        <v>0</v>
      </c>
      <c r="T244" s="33">
        <f>IF($B244="","",MIN($T$9,J244)+MIN(MAX(0,'Debt Payoff'!$D$24-SUM(Q244:S244)-SUMPRODUCT((J244:P244&lt;$T$9:$Z$9)*J244:P244+(J244:P244&gt;=$T$9:$Z$9)*$T$9:$Z$9)),J244-MIN($T$9,J244)))</f>
        <v>0</v>
      </c>
      <c r="U244" s="33">
        <f>IF($B244="","",MIN($U$9,K244)+MIN(MAX(0,'Debt Payoff'!$D$24-SUM(Q244:T244)-SUMPRODUCT((K244:P244&lt;$U$9:$Z$9)*K244:P244+(K244:P244&gt;=$U$9:$Z$9)*$U$9:$Z$9)),K244-MIN($U$9,K244)))</f>
        <v>0</v>
      </c>
      <c r="V244" s="33">
        <f>IF($B244="","",MIN($V$9,L244)+MIN(MAX(0,'Debt Payoff'!$D$24-SUM(Q244:U244)-SUMPRODUCT((L244:P244&lt;$V$9:$Z$9)*L244:P244+(L244:P244&gt;=$V$9:$Z$9)*$V$9:$Z$9)),L244-MIN($V$9,L244)))</f>
        <v>0</v>
      </c>
      <c r="W244" s="33">
        <f>IF($B244="","",MIN($W$9,M244)+MIN(MAX(0,'Debt Payoff'!$D$24-SUM(Q244:V244)-SUMPRODUCT((M244:P244&lt;$W$9:$Z$9)*M244:P244+(M244:P244&gt;=$W$9:$Z$9)*$W$9:$Z$9)),M244-MIN($W$9,M244)))</f>
        <v>0</v>
      </c>
      <c r="X244" s="33">
        <f>IF($B244="","",MIN($X$9,N244)+MIN(MAX(0,'Debt Payoff'!$D$24-SUM(Q244:W244)-SUMPRODUCT((N244:P244&lt;$X$9:$Z$9)*N244:P244+(N244:P244&gt;=$X$9:$Z$9)*$X$9:$Z$9)),N244-MIN($X$9,N244)))</f>
        <v>0</v>
      </c>
      <c r="Y244" s="33">
        <f>IF($B244="","",MIN($Y$9,O244)+MIN(MAX(0,'Debt Payoff'!$D$24-SUM(Q244:X244)-SUMPRODUCT((O244:P244&lt;$Y$9:$Z$9)*O244:P244+(O244:P244&gt;=$Y$9:$Z$9)*$Y$9:$Z$9)),O244-MIN($Y$9,O244)))</f>
        <v>0</v>
      </c>
      <c r="Z244" s="33">
        <f>IF($B244="","",MIN($Z$9,P244)+MIN(MAX(0,'Debt Payoff'!$D$24-SUM(Q244:Y244)-SUMPRODUCT((P244:P244&lt;$Z$9:$Z$9)*P244:P244+(P244:P244&gt;=$Z$9:$Z$9)*$Z$9:$Z$9)),P244-MIN($Z$9,P244)))</f>
        <v>0</v>
      </c>
      <c r="AA244" s="33">
        <f>IF($B244="","",ROUND(G244-Q244,2))</f>
        <v>0</v>
      </c>
      <c r="AB244" s="33">
        <f>IF($B244="","",ROUND(H244-R244,2))</f>
        <v>0</v>
      </c>
      <c r="AC244" s="33">
        <f>IF($B244="","",ROUND(I244-S244,2))</f>
        <v>0</v>
      </c>
      <c r="AD244" s="33">
        <f>IF($B244="","",ROUND(J244-T244,2))</f>
        <v>0</v>
      </c>
      <c r="AE244" s="33">
        <f>IF($B244="","",ROUND(K244-U244,2))</f>
        <v>0</v>
      </c>
      <c r="AF244" s="33">
        <f>IF($B244="","",ROUND(L244-V244,2))</f>
        <v>0</v>
      </c>
      <c r="AG244" s="33">
        <f>IF($B244="","",ROUND(M244-W244,2))</f>
        <v>0</v>
      </c>
      <c r="AH244" s="33">
        <f>IF($B244="","",ROUND(N244-X244,2))</f>
        <v>0</v>
      </c>
      <c r="AI244" s="33">
        <f>IF($B244="","",ROUND(O244-Y244,2))</f>
        <v>0</v>
      </c>
      <c r="AJ244" s="33">
        <f>IF($B244="","",ROUND(P244-Z244,2))</f>
        <v>0</v>
      </c>
    </row>
    <row r="245" spans="2:36">
      <c r="B245" s="15">
        <f>IF(B244="","",IF(F244&gt;0.005,B244+1,""))</f>
        <v>0</v>
      </c>
      <c r="C245" s="46">
        <f>IF($B245="","",EDATE('Debt Payoff'!$D$23,$B245-1))</f>
        <v>0</v>
      </c>
      <c r="D245" s="47">
        <f>IF($B245="","",SUM(Q245:Z245))</f>
        <v>0</v>
      </c>
      <c r="E245" s="48">
        <f>IF($B245="","",SUM(G245:P245)-F244)</f>
        <v>0</v>
      </c>
      <c r="F245" s="47">
        <f>IF($B245="","",SUM(AA245:AJ245))</f>
        <v>0</v>
      </c>
      <c r="G245" s="48">
        <f>IF($B245="","",ROUND(N(AA244)*(1+$Q$8/12),2))</f>
        <v>0</v>
      </c>
      <c r="H245" s="48">
        <f>IF($B245="","",ROUND(N(AB244)*(1+$R$8/12),2))</f>
        <v>0</v>
      </c>
      <c r="I245" s="48">
        <f>IF($B245="","",ROUND(N(AC244)*(1+$S$8/12),2))</f>
        <v>0</v>
      </c>
      <c r="J245" s="48">
        <f>IF($B245="","",ROUND(N(AD244)*(1+$T$8/12),2))</f>
        <v>0</v>
      </c>
      <c r="K245" s="48">
        <f>IF($B245="","",ROUND(N(AE244)*(1+$U$8/12),2))</f>
        <v>0</v>
      </c>
      <c r="L245" s="48">
        <f>IF($B245="","",ROUND(N(AF244)*(1+$V$8/12),2))</f>
        <v>0</v>
      </c>
      <c r="M245" s="48">
        <f>IF($B245="","",ROUND(N(AG244)*(1+$W$8/12),2))</f>
        <v>0</v>
      </c>
      <c r="N245" s="48">
        <f>IF($B245="","",ROUND(N(AH244)*(1+$X$8/12),2))</f>
        <v>0</v>
      </c>
      <c r="O245" s="48">
        <f>IF($B245="","",ROUND(N(AI244)*(1+$Y$8/12),2))</f>
        <v>0</v>
      </c>
      <c r="P245" s="48">
        <f>IF($B245="","",ROUND(N(AJ244)*(1+$Z$8/12),2))</f>
        <v>0</v>
      </c>
      <c r="Q245" s="33">
        <f>IF($B245="","",MIN($Q$9,G245)+MIN(MAX(0,'Debt Payoff'!$D$24-0-SUMPRODUCT((G245:P245&lt;$Q$9:$Z$9)*G245:P245+(G245:P245&gt;=$Q$9:$Z$9)*$Q$9:$Z$9)),G245-MIN($Q$9,G245)))</f>
        <v>0</v>
      </c>
      <c r="R245" s="33">
        <f>IF($B245="","",MIN($R$9,H245)+MIN(MAX(0,'Debt Payoff'!$D$24-SUM(Q245:Q245)-SUMPRODUCT((H245:P245&lt;$R$9:$Z$9)*H245:P245+(H245:P245&gt;=$R$9:$Z$9)*$R$9:$Z$9)),H245-MIN($R$9,H245)))</f>
        <v>0</v>
      </c>
      <c r="S245" s="33">
        <f>IF($B245="","",MIN($S$9,I245)+MIN(MAX(0,'Debt Payoff'!$D$24-SUM(Q245:R245)-SUMPRODUCT((I245:P245&lt;$S$9:$Z$9)*I245:P245+(I245:P245&gt;=$S$9:$Z$9)*$S$9:$Z$9)),I245-MIN($S$9,I245)))</f>
        <v>0</v>
      </c>
      <c r="T245" s="33">
        <f>IF($B245="","",MIN($T$9,J245)+MIN(MAX(0,'Debt Payoff'!$D$24-SUM(Q245:S245)-SUMPRODUCT((J245:P245&lt;$T$9:$Z$9)*J245:P245+(J245:P245&gt;=$T$9:$Z$9)*$T$9:$Z$9)),J245-MIN($T$9,J245)))</f>
        <v>0</v>
      </c>
      <c r="U245" s="33">
        <f>IF($B245="","",MIN($U$9,K245)+MIN(MAX(0,'Debt Payoff'!$D$24-SUM(Q245:T245)-SUMPRODUCT((K245:P245&lt;$U$9:$Z$9)*K245:P245+(K245:P245&gt;=$U$9:$Z$9)*$U$9:$Z$9)),K245-MIN($U$9,K245)))</f>
        <v>0</v>
      </c>
      <c r="V245" s="33">
        <f>IF($B245="","",MIN($V$9,L245)+MIN(MAX(0,'Debt Payoff'!$D$24-SUM(Q245:U245)-SUMPRODUCT((L245:P245&lt;$V$9:$Z$9)*L245:P245+(L245:P245&gt;=$V$9:$Z$9)*$V$9:$Z$9)),L245-MIN($V$9,L245)))</f>
        <v>0</v>
      </c>
      <c r="W245" s="33">
        <f>IF($B245="","",MIN($W$9,M245)+MIN(MAX(0,'Debt Payoff'!$D$24-SUM(Q245:V245)-SUMPRODUCT((M245:P245&lt;$W$9:$Z$9)*M245:P245+(M245:P245&gt;=$W$9:$Z$9)*$W$9:$Z$9)),M245-MIN($W$9,M245)))</f>
        <v>0</v>
      </c>
      <c r="X245" s="33">
        <f>IF($B245="","",MIN($X$9,N245)+MIN(MAX(0,'Debt Payoff'!$D$24-SUM(Q245:W245)-SUMPRODUCT((N245:P245&lt;$X$9:$Z$9)*N245:P245+(N245:P245&gt;=$X$9:$Z$9)*$X$9:$Z$9)),N245-MIN($X$9,N245)))</f>
        <v>0</v>
      </c>
      <c r="Y245" s="33">
        <f>IF($B245="","",MIN($Y$9,O245)+MIN(MAX(0,'Debt Payoff'!$D$24-SUM(Q245:X245)-SUMPRODUCT((O245:P245&lt;$Y$9:$Z$9)*O245:P245+(O245:P245&gt;=$Y$9:$Z$9)*$Y$9:$Z$9)),O245-MIN($Y$9,O245)))</f>
        <v>0</v>
      </c>
      <c r="Z245" s="33">
        <f>IF($B245="","",MIN($Z$9,P245)+MIN(MAX(0,'Debt Payoff'!$D$24-SUM(Q245:Y245)-SUMPRODUCT((P245:P245&lt;$Z$9:$Z$9)*P245:P245+(P245:P245&gt;=$Z$9:$Z$9)*$Z$9:$Z$9)),P245-MIN($Z$9,P245)))</f>
        <v>0</v>
      </c>
      <c r="AA245" s="33">
        <f>IF($B245="","",ROUND(G245-Q245,2))</f>
        <v>0</v>
      </c>
      <c r="AB245" s="33">
        <f>IF($B245="","",ROUND(H245-R245,2))</f>
        <v>0</v>
      </c>
      <c r="AC245" s="33">
        <f>IF($B245="","",ROUND(I245-S245,2))</f>
        <v>0</v>
      </c>
      <c r="AD245" s="33">
        <f>IF($B245="","",ROUND(J245-T245,2))</f>
        <v>0</v>
      </c>
      <c r="AE245" s="33">
        <f>IF($B245="","",ROUND(K245-U245,2))</f>
        <v>0</v>
      </c>
      <c r="AF245" s="33">
        <f>IF($B245="","",ROUND(L245-V245,2))</f>
        <v>0</v>
      </c>
      <c r="AG245" s="33">
        <f>IF($B245="","",ROUND(M245-W245,2))</f>
        <v>0</v>
      </c>
      <c r="AH245" s="33">
        <f>IF($B245="","",ROUND(N245-X245,2))</f>
        <v>0</v>
      </c>
      <c r="AI245" s="33">
        <f>IF($B245="","",ROUND(O245-Y245,2))</f>
        <v>0</v>
      </c>
      <c r="AJ245" s="33">
        <f>IF($B245="","",ROUND(P245-Z245,2))</f>
        <v>0</v>
      </c>
    </row>
    <row r="246" spans="2:36">
      <c r="B246" s="15">
        <f>IF(B245="","",IF(F245&gt;0.005,B245+1,""))</f>
        <v>0</v>
      </c>
      <c r="C246" s="46">
        <f>IF($B246="","",EDATE('Debt Payoff'!$D$23,$B246-1))</f>
        <v>0</v>
      </c>
      <c r="D246" s="47">
        <f>IF($B246="","",SUM(Q246:Z246))</f>
        <v>0</v>
      </c>
      <c r="E246" s="48">
        <f>IF($B246="","",SUM(G246:P246)-F245)</f>
        <v>0</v>
      </c>
      <c r="F246" s="47">
        <f>IF($B246="","",SUM(AA246:AJ246))</f>
        <v>0</v>
      </c>
      <c r="G246" s="48">
        <f>IF($B246="","",ROUND(N(AA245)*(1+$Q$8/12),2))</f>
        <v>0</v>
      </c>
      <c r="H246" s="48">
        <f>IF($B246="","",ROUND(N(AB245)*(1+$R$8/12),2))</f>
        <v>0</v>
      </c>
      <c r="I246" s="48">
        <f>IF($B246="","",ROUND(N(AC245)*(1+$S$8/12),2))</f>
        <v>0</v>
      </c>
      <c r="J246" s="48">
        <f>IF($B246="","",ROUND(N(AD245)*(1+$T$8/12),2))</f>
        <v>0</v>
      </c>
      <c r="K246" s="48">
        <f>IF($B246="","",ROUND(N(AE245)*(1+$U$8/12),2))</f>
        <v>0</v>
      </c>
      <c r="L246" s="48">
        <f>IF($B246="","",ROUND(N(AF245)*(1+$V$8/12),2))</f>
        <v>0</v>
      </c>
      <c r="M246" s="48">
        <f>IF($B246="","",ROUND(N(AG245)*(1+$W$8/12),2))</f>
        <v>0</v>
      </c>
      <c r="N246" s="48">
        <f>IF($B246="","",ROUND(N(AH245)*(1+$X$8/12),2))</f>
        <v>0</v>
      </c>
      <c r="O246" s="48">
        <f>IF($B246="","",ROUND(N(AI245)*(1+$Y$8/12),2))</f>
        <v>0</v>
      </c>
      <c r="P246" s="48">
        <f>IF($B246="","",ROUND(N(AJ245)*(1+$Z$8/12),2))</f>
        <v>0</v>
      </c>
      <c r="Q246" s="33">
        <f>IF($B246="","",MIN($Q$9,G246)+MIN(MAX(0,'Debt Payoff'!$D$24-0-SUMPRODUCT((G246:P246&lt;$Q$9:$Z$9)*G246:P246+(G246:P246&gt;=$Q$9:$Z$9)*$Q$9:$Z$9)),G246-MIN($Q$9,G246)))</f>
        <v>0</v>
      </c>
      <c r="R246" s="33">
        <f>IF($B246="","",MIN($R$9,H246)+MIN(MAX(0,'Debt Payoff'!$D$24-SUM(Q246:Q246)-SUMPRODUCT((H246:P246&lt;$R$9:$Z$9)*H246:P246+(H246:P246&gt;=$R$9:$Z$9)*$R$9:$Z$9)),H246-MIN($R$9,H246)))</f>
        <v>0</v>
      </c>
      <c r="S246" s="33">
        <f>IF($B246="","",MIN($S$9,I246)+MIN(MAX(0,'Debt Payoff'!$D$24-SUM(Q246:R246)-SUMPRODUCT((I246:P246&lt;$S$9:$Z$9)*I246:P246+(I246:P246&gt;=$S$9:$Z$9)*$S$9:$Z$9)),I246-MIN($S$9,I246)))</f>
        <v>0</v>
      </c>
      <c r="T246" s="33">
        <f>IF($B246="","",MIN($T$9,J246)+MIN(MAX(0,'Debt Payoff'!$D$24-SUM(Q246:S246)-SUMPRODUCT((J246:P246&lt;$T$9:$Z$9)*J246:P246+(J246:P246&gt;=$T$9:$Z$9)*$T$9:$Z$9)),J246-MIN($T$9,J246)))</f>
        <v>0</v>
      </c>
      <c r="U246" s="33">
        <f>IF($B246="","",MIN($U$9,K246)+MIN(MAX(0,'Debt Payoff'!$D$24-SUM(Q246:T246)-SUMPRODUCT((K246:P246&lt;$U$9:$Z$9)*K246:P246+(K246:P246&gt;=$U$9:$Z$9)*$U$9:$Z$9)),K246-MIN($U$9,K246)))</f>
        <v>0</v>
      </c>
      <c r="V246" s="33">
        <f>IF($B246="","",MIN($V$9,L246)+MIN(MAX(0,'Debt Payoff'!$D$24-SUM(Q246:U246)-SUMPRODUCT((L246:P246&lt;$V$9:$Z$9)*L246:P246+(L246:P246&gt;=$V$9:$Z$9)*$V$9:$Z$9)),L246-MIN($V$9,L246)))</f>
        <v>0</v>
      </c>
      <c r="W246" s="33">
        <f>IF($B246="","",MIN($W$9,M246)+MIN(MAX(0,'Debt Payoff'!$D$24-SUM(Q246:V246)-SUMPRODUCT((M246:P246&lt;$W$9:$Z$9)*M246:P246+(M246:P246&gt;=$W$9:$Z$9)*$W$9:$Z$9)),M246-MIN($W$9,M246)))</f>
        <v>0</v>
      </c>
      <c r="X246" s="33">
        <f>IF($B246="","",MIN($X$9,N246)+MIN(MAX(0,'Debt Payoff'!$D$24-SUM(Q246:W246)-SUMPRODUCT((N246:P246&lt;$X$9:$Z$9)*N246:P246+(N246:P246&gt;=$X$9:$Z$9)*$X$9:$Z$9)),N246-MIN($X$9,N246)))</f>
        <v>0</v>
      </c>
      <c r="Y246" s="33">
        <f>IF($B246="","",MIN($Y$9,O246)+MIN(MAX(0,'Debt Payoff'!$D$24-SUM(Q246:X246)-SUMPRODUCT((O246:P246&lt;$Y$9:$Z$9)*O246:P246+(O246:P246&gt;=$Y$9:$Z$9)*$Y$9:$Z$9)),O246-MIN($Y$9,O246)))</f>
        <v>0</v>
      </c>
      <c r="Z246" s="33">
        <f>IF($B246="","",MIN($Z$9,P246)+MIN(MAX(0,'Debt Payoff'!$D$24-SUM(Q246:Y246)-SUMPRODUCT((P246:P246&lt;$Z$9:$Z$9)*P246:P246+(P246:P246&gt;=$Z$9:$Z$9)*$Z$9:$Z$9)),P246-MIN($Z$9,P246)))</f>
        <v>0</v>
      </c>
      <c r="AA246" s="33">
        <f>IF($B246="","",ROUND(G246-Q246,2))</f>
        <v>0</v>
      </c>
      <c r="AB246" s="33">
        <f>IF($B246="","",ROUND(H246-R246,2))</f>
        <v>0</v>
      </c>
      <c r="AC246" s="33">
        <f>IF($B246="","",ROUND(I246-S246,2))</f>
        <v>0</v>
      </c>
      <c r="AD246" s="33">
        <f>IF($B246="","",ROUND(J246-T246,2))</f>
        <v>0</v>
      </c>
      <c r="AE246" s="33">
        <f>IF($B246="","",ROUND(K246-U246,2))</f>
        <v>0</v>
      </c>
      <c r="AF246" s="33">
        <f>IF($B246="","",ROUND(L246-V246,2))</f>
        <v>0</v>
      </c>
      <c r="AG246" s="33">
        <f>IF($B246="","",ROUND(M246-W246,2))</f>
        <v>0</v>
      </c>
      <c r="AH246" s="33">
        <f>IF($B246="","",ROUND(N246-X246,2))</f>
        <v>0</v>
      </c>
      <c r="AI246" s="33">
        <f>IF($B246="","",ROUND(O246-Y246,2))</f>
        <v>0</v>
      </c>
      <c r="AJ246" s="33">
        <f>IF($B246="","",ROUND(P246-Z246,2))</f>
        <v>0</v>
      </c>
    </row>
    <row r="247" spans="2:36">
      <c r="B247" s="15">
        <f>IF(B246="","",IF(F246&gt;0.005,B246+1,""))</f>
        <v>0</v>
      </c>
      <c r="C247" s="46">
        <f>IF($B247="","",EDATE('Debt Payoff'!$D$23,$B247-1))</f>
        <v>0</v>
      </c>
      <c r="D247" s="47">
        <f>IF($B247="","",SUM(Q247:Z247))</f>
        <v>0</v>
      </c>
      <c r="E247" s="48">
        <f>IF($B247="","",SUM(G247:P247)-F246)</f>
        <v>0</v>
      </c>
      <c r="F247" s="47">
        <f>IF($B247="","",SUM(AA247:AJ247))</f>
        <v>0</v>
      </c>
      <c r="G247" s="48">
        <f>IF($B247="","",ROUND(N(AA246)*(1+$Q$8/12),2))</f>
        <v>0</v>
      </c>
      <c r="H247" s="48">
        <f>IF($B247="","",ROUND(N(AB246)*(1+$R$8/12),2))</f>
        <v>0</v>
      </c>
      <c r="I247" s="48">
        <f>IF($B247="","",ROUND(N(AC246)*(1+$S$8/12),2))</f>
        <v>0</v>
      </c>
      <c r="J247" s="48">
        <f>IF($B247="","",ROUND(N(AD246)*(1+$T$8/12),2))</f>
        <v>0</v>
      </c>
      <c r="K247" s="48">
        <f>IF($B247="","",ROUND(N(AE246)*(1+$U$8/12),2))</f>
        <v>0</v>
      </c>
      <c r="L247" s="48">
        <f>IF($B247="","",ROUND(N(AF246)*(1+$V$8/12),2))</f>
        <v>0</v>
      </c>
      <c r="M247" s="48">
        <f>IF($B247="","",ROUND(N(AG246)*(1+$W$8/12),2))</f>
        <v>0</v>
      </c>
      <c r="N247" s="48">
        <f>IF($B247="","",ROUND(N(AH246)*(1+$X$8/12),2))</f>
        <v>0</v>
      </c>
      <c r="O247" s="48">
        <f>IF($B247="","",ROUND(N(AI246)*(1+$Y$8/12),2))</f>
        <v>0</v>
      </c>
      <c r="P247" s="48">
        <f>IF($B247="","",ROUND(N(AJ246)*(1+$Z$8/12),2))</f>
        <v>0</v>
      </c>
      <c r="Q247" s="33">
        <f>IF($B247="","",MIN($Q$9,G247)+MIN(MAX(0,'Debt Payoff'!$D$24-0-SUMPRODUCT((G247:P247&lt;$Q$9:$Z$9)*G247:P247+(G247:P247&gt;=$Q$9:$Z$9)*$Q$9:$Z$9)),G247-MIN($Q$9,G247)))</f>
        <v>0</v>
      </c>
      <c r="R247" s="33">
        <f>IF($B247="","",MIN($R$9,H247)+MIN(MAX(0,'Debt Payoff'!$D$24-SUM(Q247:Q247)-SUMPRODUCT((H247:P247&lt;$R$9:$Z$9)*H247:P247+(H247:P247&gt;=$R$9:$Z$9)*$R$9:$Z$9)),H247-MIN($R$9,H247)))</f>
        <v>0</v>
      </c>
      <c r="S247" s="33">
        <f>IF($B247="","",MIN($S$9,I247)+MIN(MAX(0,'Debt Payoff'!$D$24-SUM(Q247:R247)-SUMPRODUCT((I247:P247&lt;$S$9:$Z$9)*I247:P247+(I247:P247&gt;=$S$9:$Z$9)*$S$9:$Z$9)),I247-MIN($S$9,I247)))</f>
        <v>0</v>
      </c>
      <c r="T247" s="33">
        <f>IF($B247="","",MIN($T$9,J247)+MIN(MAX(0,'Debt Payoff'!$D$24-SUM(Q247:S247)-SUMPRODUCT((J247:P247&lt;$T$9:$Z$9)*J247:P247+(J247:P247&gt;=$T$9:$Z$9)*$T$9:$Z$9)),J247-MIN($T$9,J247)))</f>
        <v>0</v>
      </c>
      <c r="U247" s="33">
        <f>IF($B247="","",MIN($U$9,K247)+MIN(MAX(0,'Debt Payoff'!$D$24-SUM(Q247:T247)-SUMPRODUCT((K247:P247&lt;$U$9:$Z$9)*K247:P247+(K247:P247&gt;=$U$9:$Z$9)*$U$9:$Z$9)),K247-MIN($U$9,K247)))</f>
        <v>0</v>
      </c>
      <c r="V247" s="33">
        <f>IF($B247="","",MIN($V$9,L247)+MIN(MAX(0,'Debt Payoff'!$D$24-SUM(Q247:U247)-SUMPRODUCT((L247:P247&lt;$V$9:$Z$9)*L247:P247+(L247:P247&gt;=$V$9:$Z$9)*$V$9:$Z$9)),L247-MIN($V$9,L247)))</f>
        <v>0</v>
      </c>
      <c r="W247" s="33">
        <f>IF($B247="","",MIN($W$9,M247)+MIN(MAX(0,'Debt Payoff'!$D$24-SUM(Q247:V247)-SUMPRODUCT((M247:P247&lt;$W$9:$Z$9)*M247:P247+(M247:P247&gt;=$W$9:$Z$9)*$W$9:$Z$9)),M247-MIN($W$9,M247)))</f>
        <v>0</v>
      </c>
      <c r="X247" s="33">
        <f>IF($B247="","",MIN($X$9,N247)+MIN(MAX(0,'Debt Payoff'!$D$24-SUM(Q247:W247)-SUMPRODUCT((N247:P247&lt;$X$9:$Z$9)*N247:P247+(N247:P247&gt;=$X$9:$Z$9)*$X$9:$Z$9)),N247-MIN($X$9,N247)))</f>
        <v>0</v>
      </c>
      <c r="Y247" s="33">
        <f>IF($B247="","",MIN($Y$9,O247)+MIN(MAX(0,'Debt Payoff'!$D$24-SUM(Q247:X247)-SUMPRODUCT((O247:P247&lt;$Y$9:$Z$9)*O247:P247+(O247:P247&gt;=$Y$9:$Z$9)*$Y$9:$Z$9)),O247-MIN($Y$9,O247)))</f>
        <v>0</v>
      </c>
      <c r="Z247" s="33">
        <f>IF($B247="","",MIN($Z$9,P247)+MIN(MAX(0,'Debt Payoff'!$D$24-SUM(Q247:Y247)-SUMPRODUCT((P247:P247&lt;$Z$9:$Z$9)*P247:P247+(P247:P247&gt;=$Z$9:$Z$9)*$Z$9:$Z$9)),P247-MIN($Z$9,P247)))</f>
        <v>0</v>
      </c>
      <c r="AA247" s="33">
        <f>IF($B247="","",ROUND(G247-Q247,2))</f>
        <v>0</v>
      </c>
      <c r="AB247" s="33">
        <f>IF($B247="","",ROUND(H247-R247,2))</f>
        <v>0</v>
      </c>
      <c r="AC247" s="33">
        <f>IF($B247="","",ROUND(I247-S247,2))</f>
        <v>0</v>
      </c>
      <c r="AD247" s="33">
        <f>IF($B247="","",ROUND(J247-T247,2))</f>
        <v>0</v>
      </c>
      <c r="AE247" s="33">
        <f>IF($B247="","",ROUND(K247-U247,2))</f>
        <v>0</v>
      </c>
      <c r="AF247" s="33">
        <f>IF($B247="","",ROUND(L247-V247,2))</f>
        <v>0</v>
      </c>
      <c r="AG247" s="33">
        <f>IF($B247="","",ROUND(M247-W247,2))</f>
        <v>0</v>
      </c>
      <c r="AH247" s="33">
        <f>IF($B247="","",ROUND(N247-X247,2))</f>
        <v>0</v>
      </c>
      <c r="AI247" s="33">
        <f>IF($B247="","",ROUND(O247-Y247,2))</f>
        <v>0</v>
      </c>
      <c r="AJ247" s="33">
        <f>IF($B247="","",ROUND(P247-Z247,2))</f>
        <v>0</v>
      </c>
    </row>
    <row r="248" spans="2:36">
      <c r="B248" s="15">
        <f>IF(B247="","",IF(F247&gt;0.005,B247+1,""))</f>
        <v>0</v>
      </c>
      <c r="C248" s="46">
        <f>IF($B248="","",EDATE('Debt Payoff'!$D$23,$B248-1))</f>
        <v>0</v>
      </c>
      <c r="D248" s="47">
        <f>IF($B248="","",SUM(Q248:Z248))</f>
        <v>0</v>
      </c>
      <c r="E248" s="48">
        <f>IF($B248="","",SUM(G248:P248)-F247)</f>
        <v>0</v>
      </c>
      <c r="F248" s="47">
        <f>IF($B248="","",SUM(AA248:AJ248))</f>
        <v>0</v>
      </c>
      <c r="G248" s="48">
        <f>IF($B248="","",ROUND(N(AA247)*(1+$Q$8/12),2))</f>
        <v>0</v>
      </c>
      <c r="H248" s="48">
        <f>IF($B248="","",ROUND(N(AB247)*(1+$R$8/12),2))</f>
        <v>0</v>
      </c>
      <c r="I248" s="48">
        <f>IF($B248="","",ROUND(N(AC247)*(1+$S$8/12),2))</f>
        <v>0</v>
      </c>
      <c r="J248" s="48">
        <f>IF($B248="","",ROUND(N(AD247)*(1+$T$8/12),2))</f>
        <v>0</v>
      </c>
      <c r="K248" s="48">
        <f>IF($B248="","",ROUND(N(AE247)*(1+$U$8/12),2))</f>
        <v>0</v>
      </c>
      <c r="L248" s="48">
        <f>IF($B248="","",ROUND(N(AF247)*(1+$V$8/12),2))</f>
        <v>0</v>
      </c>
      <c r="M248" s="48">
        <f>IF($B248="","",ROUND(N(AG247)*(1+$W$8/12),2))</f>
        <v>0</v>
      </c>
      <c r="N248" s="48">
        <f>IF($B248="","",ROUND(N(AH247)*(1+$X$8/12),2))</f>
        <v>0</v>
      </c>
      <c r="O248" s="48">
        <f>IF($B248="","",ROUND(N(AI247)*(1+$Y$8/12),2))</f>
        <v>0</v>
      </c>
      <c r="P248" s="48">
        <f>IF($B248="","",ROUND(N(AJ247)*(1+$Z$8/12),2))</f>
        <v>0</v>
      </c>
      <c r="Q248" s="33">
        <f>IF($B248="","",MIN($Q$9,G248)+MIN(MAX(0,'Debt Payoff'!$D$24-0-SUMPRODUCT((G248:P248&lt;$Q$9:$Z$9)*G248:P248+(G248:P248&gt;=$Q$9:$Z$9)*$Q$9:$Z$9)),G248-MIN($Q$9,G248)))</f>
        <v>0</v>
      </c>
      <c r="R248" s="33">
        <f>IF($B248="","",MIN($R$9,H248)+MIN(MAX(0,'Debt Payoff'!$D$24-SUM(Q248:Q248)-SUMPRODUCT((H248:P248&lt;$R$9:$Z$9)*H248:P248+(H248:P248&gt;=$R$9:$Z$9)*$R$9:$Z$9)),H248-MIN($R$9,H248)))</f>
        <v>0</v>
      </c>
      <c r="S248" s="33">
        <f>IF($B248="","",MIN($S$9,I248)+MIN(MAX(0,'Debt Payoff'!$D$24-SUM(Q248:R248)-SUMPRODUCT((I248:P248&lt;$S$9:$Z$9)*I248:P248+(I248:P248&gt;=$S$9:$Z$9)*$S$9:$Z$9)),I248-MIN($S$9,I248)))</f>
        <v>0</v>
      </c>
      <c r="T248" s="33">
        <f>IF($B248="","",MIN($T$9,J248)+MIN(MAX(0,'Debt Payoff'!$D$24-SUM(Q248:S248)-SUMPRODUCT((J248:P248&lt;$T$9:$Z$9)*J248:P248+(J248:P248&gt;=$T$9:$Z$9)*$T$9:$Z$9)),J248-MIN($T$9,J248)))</f>
        <v>0</v>
      </c>
      <c r="U248" s="33">
        <f>IF($B248="","",MIN($U$9,K248)+MIN(MAX(0,'Debt Payoff'!$D$24-SUM(Q248:T248)-SUMPRODUCT((K248:P248&lt;$U$9:$Z$9)*K248:P248+(K248:P248&gt;=$U$9:$Z$9)*$U$9:$Z$9)),K248-MIN($U$9,K248)))</f>
        <v>0</v>
      </c>
      <c r="V248" s="33">
        <f>IF($B248="","",MIN($V$9,L248)+MIN(MAX(0,'Debt Payoff'!$D$24-SUM(Q248:U248)-SUMPRODUCT((L248:P248&lt;$V$9:$Z$9)*L248:P248+(L248:P248&gt;=$V$9:$Z$9)*$V$9:$Z$9)),L248-MIN($V$9,L248)))</f>
        <v>0</v>
      </c>
      <c r="W248" s="33">
        <f>IF($B248="","",MIN($W$9,M248)+MIN(MAX(0,'Debt Payoff'!$D$24-SUM(Q248:V248)-SUMPRODUCT((M248:P248&lt;$W$9:$Z$9)*M248:P248+(M248:P248&gt;=$W$9:$Z$9)*$W$9:$Z$9)),M248-MIN($W$9,M248)))</f>
        <v>0</v>
      </c>
      <c r="X248" s="33">
        <f>IF($B248="","",MIN($X$9,N248)+MIN(MAX(0,'Debt Payoff'!$D$24-SUM(Q248:W248)-SUMPRODUCT((N248:P248&lt;$X$9:$Z$9)*N248:P248+(N248:P248&gt;=$X$9:$Z$9)*$X$9:$Z$9)),N248-MIN($X$9,N248)))</f>
        <v>0</v>
      </c>
      <c r="Y248" s="33">
        <f>IF($B248="","",MIN($Y$9,O248)+MIN(MAX(0,'Debt Payoff'!$D$24-SUM(Q248:X248)-SUMPRODUCT((O248:P248&lt;$Y$9:$Z$9)*O248:P248+(O248:P248&gt;=$Y$9:$Z$9)*$Y$9:$Z$9)),O248-MIN($Y$9,O248)))</f>
        <v>0</v>
      </c>
      <c r="Z248" s="33">
        <f>IF($B248="","",MIN($Z$9,P248)+MIN(MAX(0,'Debt Payoff'!$D$24-SUM(Q248:Y248)-SUMPRODUCT((P248:P248&lt;$Z$9:$Z$9)*P248:P248+(P248:P248&gt;=$Z$9:$Z$9)*$Z$9:$Z$9)),P248-MIN($Z$9,P248)))</f>
        <v>0</v>
      </c>
      <c r="AA248" s="33">
        <f>IF($B248="","",ROUND(G248-Q248,2))</f>
        <v>0</v>
      </c>
      <c r="AB248" s="33">
        <f>IF($B248="","",ROUND(H248-R248,2))</f>
        <v>0</v>
      </c>
      <c r="AC248" s="33">
        <f>IF($B248="","",ROUND(I248-S248,2))</f>
        <v>0</v>
      </c>
      <c r="AD248" s="33">
        <f>IF($B248="","",ROUND(J248-T248,2))</f>
        <v>0</v>
      </c>
      <c r="AE248" s="33">
        <f>IF($B248="","",ROUND(K248-U248,2))</f>
        <v>0</v>
      </c>
      <c r="AF248" s="33">
        <f>IF($B248="","",ROUND(L248-V248,2))</f>
        <v>0</v>
      </c>
      <c r="AG248" s="33">
        <f>IF($B248="","",ROUND(M248-W248,2))</f>
        <v>0</v>
      </c>
      <c r="AH248" s="33">
        <f>IF($B248="","",ROUND(N248-X248,2))</f>
        <v>0</v>
      </c>
      <c r="AI248" s="33">
        <f>IF($B248="","",ROUND(O248-Y248,2))</f>
        <v>0</v>
      </c>
      <c r="AJ248" s="33">
        <f>IF($B248="","",ROUND(P248-Z248,2))</f>
        <v>0</v>
      </c>
    </row>
    <row r="249" spans="2:36">
      <c r="B249" s="15">
        <f>IF(B248="","",IF(F248&gt;0.005,B248+1,""))</f>
        <v>0</v>
      </c>
      <c r="C249" s="46">
        <f>IF($B249="","",EDATE('Debt Payoff'!$D$23,$B249-1))</f>
        <v>0</v>
      </c>
      <c r="D249" s="47">
        <f>IF($B249="","",SUM(Q249:Z249))</f>
        <v>0</v>
      </c>
      <c r="E249" s="48">
        <f>IF($B249="","",SUM(G249:P249)-F248)</f>
        <v>0</v>
      </c>
      <c r="F249" s="47">
        <f>IF($B249="","",SUM(AA249:AJ249))</f>
        <v>0</v>
      </c>
      <c r="G249" s="48">
        <f>IF($B249="","",ROUND(N(AA248)*(1+$Q$8/12),2))</f>
        <v>0</v>
      </c>
      <c r="H249" s="48">
        <f>IF($B249="","",ROUND(N(AB248)*(1+$R$8/12),2))</f>
        <v>0</v>
      </c>
      <c r="I249" s="48">
        <f>IF($B249="","",ROUND(N(AC248)*(1+$S$8/12),2))</f>
        <v>0</v>
      </c>
      <c r="J249" s="48">
        <f>IF($B249="","",ROUND(N(AD248)*(1+$T$8/12),2))</f>
        <v>0</v>
      </c>
      <c r="K249" s="48">
        <f>IF($B249="","",ROUND(N(AE248)*(1+$U$8/12),2))</f>
        <v>0</v>
      </c>
      <c r="L249" s="48">
        <f>IF($B249="","",ROUND(N(AF248)*(1+$V$8/12),2))</f>
        <v>0</v>
      </c>
      <c r="M249" s="48">
        <f>IF($B249="","",ROUND(N(AG248)*(1+$W$8/12),2))</f>
        <v>0</v>
      </c>
      <c r="N249" s="48">
        <f>IF($B249="","",ROUND(N(AH248)*(1+$X$8/12),2))</f>
        <v>0</v>
      </c>
      <c r="O249" s="48">
        <f>IF($B249="","",ROUND(N(AI248)*(1+$Y$8/12),2))</f>
        <v>0</v>
      </c>
      <c r="P249" s="48">
        <f>IF($B249="","",ROUND(N(AJ248)*(1+$Z$8/12),2))</f>
        <v>0</v>
      </c>
      <c r="Q249" s="33">
        <f>IF($B249="","",MIN($Q$9,G249)+MIN(MAX(0,'Debt Payoff'!$D$24-0-SUMPRODUCT((G249:P249&lt;$Q$9:$Z$9)*G249:P249+(G249:P249&gt;=$Q$9:$Z$9)*$Q$9:$Z$9)),G249-MIN($Q$9,G249)))</f>
        <v>0</v>
      </c>
      <c r="R249" s="33">
        <f>IF($B249="","",MIN($R$9,H249)+MIN(MAX(0,'Debt Payoff'!$D$24-SUM(Q249:Q249)-SUMPRODUCT((H249:P249&lt;$R$9:$Z$9)*H249:P249+(H249:P249&gt;=$R$9:$Z$9)*$R$9:$Z$9)),H249-MIN($R$9,H249)))</f>
        <v>0</v>
      </c>
      <c r="S249" s="33">
        <f>IF($B249="","",MIN($S$9,I249)+MIN(MAX(0,'Debt Payoff'!$D$24-SUM(Q249:R249)-SUMPRODUCT((I249:P249&lt;$S$9:$Z$9)*I249:P249+(I249:P249&gt;=$S$9:$Z$9)*$S$9:$Z$9)),I249-MIN($S$9,I249)))</f>
        <v>0</v>
      </c>
      <c r="T249" s="33">
        <f>IF($B249="","",MIN($T$9,J249)+MIN(MAX(0,'Debt Payoff'!$D$24-SUM(Q249:S249)-SUMPRODUCT((J249:P249&lt;$T$9:$Z$9)*J249:P249+(J249:P249&gt;=$T$9:$Z$9)*$T$9:$Z$9)),J249-MIN($T$9,J249)))</f>
        <v>0</v>
      </c>
      <c r="U249" s="33">
        <f>IF($B249="","",MIN($U$9,K249)+MIN(MAX(0,'Debt Payoff'!$D$24-SUM(Q249:T249)-SUMPRODUCT((K249:P249&lt;$U$9:$Z$9)*K249:P249+(K249:P249&gt;=$U$9:$Z$9)*$U$9:$Z$9)),K249-MIN($U$9,K249)))</f>
        <v>0</v>
      </c>
      <c r="V249" s="33">
        <f>IF($B249="","",MIN($V$9,L249)+MIN(MAX(0,'Debt Payoff'!$D$24-SUM(Q249:U249)-SUMPRODUCT((L249:P249&lt;$V$9:$Z$9)*L249:P249+(L249:P249&gt;=$V$9:$Z$9)*$V$9:$Z$9)),L249-MIN($V$9,L249)))</f>
        <v>0</v>
      </c>
      <c r="W249" s="33">
        <f>IF($B249="","",MIN($W$9,M249)+MIN(MAX(0,'Debt Payoff'!$D$24-SUM(Q249:V249)-SUMPRODUCT((M249:P249&lt;$W$9:$Z$9)*M249:P249+(M249:P249&gt;=$W$9:$Z$9)*$W$9:$Z$9)),M249-MIN($W$9,M249)))</f>
        <v>0</v>
      </c>
      <c r="X249" s="33">
        <f>IF($B249="","",MIN($X$9,N249)+MIN(MAX(0,'Debt Payoff'!$D$24-SUM(Q249:W249)-SUMPRODUCT((N249:P249&lt;$X$9:$Z$9)*N249:P249+(N249:P249&gt;=$X$9:$Z$9)*$X$9:$Z$9)),N249-MIN($X$9,N249)))</f>
        <v>0</v>
      </c>
      <c r="Y249" s="33">
        <f>IF($B249="","",MIN($Y$9,O249)+MIN(MAX(0,'Debt Payoff'!$D$24-SUM(Q249:X249)-SUMPRODUCT((O249:P249&lt;$Y$9:$Z$9)*O249:P249+(O249:P249&gt;=$Y$9:$Z$9)*$Y$9:$Z$9)),O249-MIN($Y$9,O249)))</f>
        <v>0</v>
      </c>
      <c r="Z249" s="33">
        <f>IF($B249="","",MIN($Z$9,P249)+MIN(MAX(0,'Debt Payoff'!$D$24-SUM(Q249:Y249)-SUMPRODUCT((P249:P249&lt;$Z$9:$Z$9)*P249:P249+(P249:P249&gt;=$Z$9:$Z$9)*$Z$9:$Z$9)),P249-MIN($Z$9,P249)))</f>
        <v>0</v>
      </c>
      <c r="AA249" s="33">
        <f>IF($B249="","",ROUND(G249-Q249,2))</f>
        <v>0</v>
      </c>
      <c r="AB249" s="33">
        <f>IF($B249="","",ROUND(H249-R249,2))</f>
        <v>0</v>
      </c>
      <c r="AC249" s="33">
        <f>IF($B249="","",ROUND(I249-S249,2))</f>
        <v>0</v>
      </c>
      <c r="AD249" s="33">
        <f>IF($B249="","",ROUND(J249-T249,2))</f>
        <v>0</v>
      </c>
      <c r="AE249" s="33">
        <f>IF($B249="","",ROUND(K249-U249,2))</f>
        <v>0</v>
      </c>
      <c r="AF249" s="33">
        <f>IF($B249="","",ROUND(L249-V249,2))</f>
        <v>0</v>
      </c>
      <c r="AG249" s="33">
        <f>IF($B249="","",ROUND(M249-W249,2))</f>
        <v>0</v>
      </c>
      <c r="AH249" s="33">
        <f>IF($B249="","",ROUND(N249-X249,2))</f>
        <v>0</v>
      </c>
      <c r="AI249" s="33">
        <f>IF($B249="","",ROUND(O249-Y249,2))</f>
        <v>0</v>
      </c>
      <c r="AJ249" s="33">
        <f>IF($B249="","",ROUND(P249-Z249,2))</f>
        <v>0</v>
      </c>
    </row>
    <row r="250" spans="2:36">
      <c r="B250" s="15">
        <f>IF(B249="","",IF(F249&gt;0.005,B249+1,""))</f>
        <v>0</v>
      </c>
      <c r="C250" s="46">
        <f>IF($B250="","",EDATE('Debt Payoff'!$D$23,$B250-1))</f>
        <v>0</v>
      </c>
      <c r="D250" s="47">
        <f>IF($B250="","",SUM(Q250:Z250))</f>
        <v>0</v>
      </c>
      <c r="E250" s="48">
        <f>IF($B250="","",SUM(G250:P250)-F249)</f>
        <v>0</v>
      </c>
      <c r="F250" s="47">
        <f>IF($B250="","",SUM(AA250:AJ250))</f>
        <v>0</v>
      </c>
      <c r="G250" s="48">
        <f>IF($B250="","",ROUND(N(AA249)*(1+$Q$8/12),2))</f>
        <v>0</v>
      </c>
      <c r="H250" s="48">
        <f>IF($B250="","",ROUND(N(AB249)*(1+$R$8/12),2))</f>
        <v>0</v>
      </c>
      <c r="I250" s="48">
        <f>IF($B250="","",ROUND(N(AC249)*(1+$S$8/12),2))</f>
        <v>0</v>
      </c>
      <c r="J250" s="48">
        <f>IF($B250="","",ROUND(N(AD249)*(1+$T$8/12),2))</f>
        <v>0</v>
      </c>
      <c r="K250" s="48">
        <f>IF($B250="","",ROUND(N(AE249)*(1+$U$8/12),2))</f>
        <v>0</v>
      </c>
      <c r="L250" s="48">
        <f>IF($B250="","",ROUND(N(AF249)*(1+$V$8/12),2))</f>
        <v>0</v>
      </c>
      <c r="M250" s="48">
        <f>IF($B250="","",ROUND(N(AG249)*(1+$W$8/12),2))</f>
        <v>0</v>
      </c>
      <c r="N250" s="48">
        <f>IF($B250="","",ROUND(N(AH249)*(1+$X$8/12),2))</f>
        <v>0</v>
      </c>
      <c r="O250" s="48">
        <f>IF($B250="","",ROUND(N(AI249)*(1+$Y$8/12),2))</f>
        <v>0</v>
      </c>
      <c r="P250" s="48">
        <f>IF($B250="","",ROUND(N(AJ249)*(1+$Z$8/12),2))</f>
        <v>0</v>
      </c>
      <c r="Q250" s="33">
        <f>IF($B250="","",MIN($Q$9,G250)+MIN(MAX(0,'Debt Payoff'!$D$24-0-SUMPRODUCT((G250:P250&lt;$Q$9:$Z$9)*G250:P250+(G250:P250&gt;=$Q$9:$Z$9)*$Q$9:$Z$9)),G250-MIN($Q$9,G250)))</f>
        <v>0</v>
      </c>
      <c r="R250" s="33">
        <f>IF($B250="","",MIN($R$9,H250)+MIN(MAX(0,'Debt Payoff'!$D$24-SUM(Q250:Q250)-SUMPRODUCT((H250:P250&lt;$R$9:$Z$9)*H250:P250+(H250:P250&gt;=$R$9:$Z$9)*$R$9:$Z$9)),H250-MIN($R$9,H250)))</f>
        <v>0</v>
      </c>
      <c r="S250" s="33">
        <f>IF($B250="","",MIN($S$9,I250)+MIN(MAX(0,'Debt Payoff'!$D$24-SUM(Q250:R250)-SUMPRODUCT((I250:P250&lt;$S$9:$Z$9)*I250:P250+(I250:P250&gt;=$S$9:$Z$9)*$S$9:$Z$9)),I250-MIN($S$9,I250)))</f>
        <v>0</v>
      </c>
      <c r="T250" s="33">
        <f>IF($B250="","",MIN($T$9,J250)+MIN(MAX(0,'Debt Payoff'!$D$24-SUM(Q250:S250)-SUMPRODUCT((J250:P250&lt;$T$9:$Z$9)*J250:P250+(J250:P250&gt;=$T$9:$Z$9)*$T$9:$Z$9)),J250-MIN($T$9,J250)))</f>
        <v>0</v>
      </c>
      <c r="U250" s="33">
        <f>IF($B250="","",MIN($U$9,K250)+MIN(MAX(0,'Debt Payoff'!$D$24-SUM(Q250:T250)-SUMPRODUCT((K250:P250&lt;$U$9:$Z$9)*K250:P250+(K250:P250&gt;=$U$9:$Z$9)*$U$9:$Z$9)),K250-MIN($U$9,K250)))</f>
        <v>0</v>
      </c>
      <c r="V250" s="33">
        <f>IF($B250="","",MIN($V$9,L250)+MIN(MAX(0,'Debt Payoff'!$D$24-SUM(Q250:U250)-SUMPRODUCT((L250:P250&lt;$V$9:$Z$9)*L250:P250+(L250:P250&gt;=$V$9:$Z$9)*$V$9:$Z$9)),L250-MIN($V$9,L250)))</f>
        <v>0</v>
      </c>
      <c r="W250" s="33">
        <f>IF($B250="","",MIN($W$9,M250)+MIN(MAX(0,'Debt Payoff'!$D$24-SUM(Q250:V250)-SUMPRODUCT((M250:P250&lt;$W$9:$Z$9)*M250:P250+(M250:P250&gt;=$W$9:$Z$9)*$W$9:$Z$9)),M250-MIN($W$9,M250)))</f>
        <v>0</v>
      </c>
      <c r="X250" s="33">
        <f>IF($B250="","",MIN($X$9,N250)+MIN(MAX(0,'Debt Payoff'!$D$24-SUM(Q250:W250)-SUMPRODUCT((N250:P250&lt;$X$9:$Z$9)*N250:P250+(N250:P250&gt;=$X$9:$Z$9)*$X$9:$Z$9)),N250-MIN($X$9,N250)))</f>
        <v>0</v>
      </c>
      <c r="Y250" s="33">
        <f>IF($B250="","",MIN($Y$9,O250)+MIN(MAX(0,'Debt Payoff'!$D$24-SUM(Q250:X250)-SUMPRODUCT((O250:P250&lt;$Y$9:$Z$9)*O250:P250+(O250:P250&gt;=$Y$9:$Z$9)*$Y$9:$Z$9)),O250-MIN($Y$9,O250)))</f>
        <v>0</v>
      </c>
      <c r="Z250" s="33">
        <f>IF($B250="","",MIN($Z$9,P250)+MIN(MAX(0,'Debt Payoff'!$D$24-SUM(Q250:Y250)-SUMPRODUCT((P250:P250&lt;$Z$9:$Z$9)*P250:P250+(P250:P250&gt;=$Z$9:$Z$9)*$Z$9:$Z$9)),P250-MIN($Z$9,P250)))</f>
        <v>0</v>
      </c>
      <c r="AA250" s="33">
        <f>IF($B250="","",ROUND(G250-Q250,2))</f>
        <v>0</v>
      </c>
      <c r="AB250" s="33">
        <f>IF($B250="","",ROUND(H250-R250,2))</f>
        <v>0</v>
      </c>
      <c r="AC250" s="33">
        <f>IF($B250="","",ROUND(I250-S250,2))</f>
        <v>0</v>
      </c>
      <c r="AD250" s="33">
        <f>IF($B250="","",ROUND(J250-T250,2))</f>
        <v>0</v>
      </c>
      <c r="AE250" s="33">
        <f>IF($B250="","",ROUND(K250-U250,2))</f>
        <v>0</v>
      </c>
      <c r="AF250" s="33">
        <f>IF($B250="","",ROUND(L250-V250,2))</f>
        <v>0</v>
      </c>
      <c r="AG250" s="33">
        <f>IF($B250="","",ROUND(M250-W250,2))</f>
        <v>0</v>
      </c>
      <c r="AH250" s="33">
        <f>IF($B250="","",ROUND(N250-X250,2))</f>
        <v>0</v>
      </c>
      <c r="AI250" s="33">
        <f>IF($B250="","",ROUND(O250-Y250,2))</f>
        <v>0</v>
      </c>
      <c r="AJ250" s="33">
        <f>IF($B250="","",ROUND(P250-Z250,2))</f>
        <v>0</v>
      </c>
    </row>
    <row r="251" spans="2:36">
      <c r="B251" s="15">
        <f>IF(B250="","",IF(F250&gt;0.005,B250+1,""))</f>
        <v>0</v>
      </c>
      <c r="C251" s="46">
        <f>IF($B251="","",EDATE('Debt Payoff'!$D$23,$B251-1))</f>
        <v>0</v>
      </c>
      <c r="D251" s="47">
        <f>IF($B251="","",SUM(Q251:Z251))</f>
        <v>0</v>
      </c>
      <c r="E251" s="48">
        <f>IF($B251="","",SUM(G251:P251)-F250)</f>
        <v>0</v>
      </c>
      <c r="F251" s="47">
        <f>IF($B251="","",SUM(AA251:AJ251))</f>
        <v>0</v>
      </c>
      <c r="G251" s="48">
        <f>IF($B251="","",ROUND(N(AA250)*(1+$Q$8/12),2))</f>
        <v>0</v>
      </c>
      <c r="H251" s="48">
        <f>IF($B251="","",ROUND(N(AB250)*(1+$R$8/12),2))</f>
        <v>0</v>
      </c>
      <c r="I251" s="48">
        <f>IF($B251="","",ROUND(N(AC250)*(1+$S$8/12),2))</f>
        <v>0</v>
      </c>
      <c r="J251" s="48">
        <f>IF($B251="","",ROUND(N(AD250)*(1+$T$8/12),2))</f>
        <v>0</v>
      </c>
      <c r="K251" s="48">
        <f>IF($B251="","",ROUND(N(AE250)*(1+$U$8/12),2))</f>
        <v>0</v>
      </c>
      <c r="L251" s="48">
        <f>IF($B251="","",ROUND(N(AF250)*(1+$V$8/12),2))</f>
        <v>0</v>
      </c>
      <c r="M251" s="48">
        <f>IF($B251="","",ROUND(N(AG250)*(1+$W$8/12),2))</f>
        <v>0</v>
      </c>
      <c r="N251" s="48">
        <f>IF($B251="","",ROUND(N(AH250)*(1+$X$8/12),2))</f>
        <v>0</v>
      </c>
      <c r="O251" s="48">
        <f>IF($B251="","",ROUND(N(AI250)*(1+$Y$8/12),2))</f>
        <v>0</v>
      </c>
      <c r="P251" s="48">
        <f>IF($B251="","",ROUND(N(AJ250)*(1+$Z$8/12),2))</f>
        <v>0</v>
      </c>
      <c r="Q251" s="33">
        <f>IF($B251="","",MIN($Q$9,G251)+MIN(MAX(0,'Debt Payoff'!$D$24-0-SUMPRODUCT((G251:P251&lt;$Q$9:$Z$9)*G251:P251+(G251:P251&gt;=$Q$9:$Z$9)*$Q$9:$Z$9)),G251-MIN($Q$9,G251)))</f>
        <v>0</v>
      </c>
      <c r="R251" s="33">
        <f>IF($B251="","",MIN($R$9,H251)+MIN(MAX(0,'Debt Payoff'!$D$24-SUM(Q251:Q251)-SUMPRODUCT((H251:P251&lt;$R$9:$Z$9)*H251:P251+(H251:P251&gt;=$R$9:$Z$9)*$R$9:$Z$9)),H251-MIN($R$9,H251)))</f>
        <v>0</v>
      </c>
      <c r="S251" s="33">
        <f>IF($B251="","",MIN($S$9,I251)+MIN(MAX(0,'Debt Payoff'!$D$24-SUM(Q251:R251)-SUMPRODUCT((I251:P251&lt;$S$9:$Z$9)*I251:P251+(I251:P251&gt;=$S$9:$Z$9)*$S$9:$Z$9)),I251-MIN($S$9,I251)))</f>
        <v>0</v>
      </c>
      <c r="T251" s="33">
        <f>IF($B251="","",MIN($T$9,J251)+MIN(MAX(0,'Debt Payoff'!$D$24-SUM(Q251:S251)-SUMPRODUCT((J251:P251&lt;$T$9:$Z$9)*J251:P251+(J251:P251&gt;=$T$9:$Z$9)*$T$9:$Z$9)),J251-MIN($T$9,J251)))</f>
        <v>0</v>
      </c>
      <c r="U251" s="33">
        <f>IF($B251="","",MIN($U$9,K251)+MIN(MAX(0,'Debt Payoff'!$D$24-SUM(Q251:T251)-SUMPRODUCT((K251:P251&lt;$U$9:$Z$9)*K251:P251+(K251:P251&gt;=$U$9:$Z$9)*$U$9:$Z$9)),K251-MIN($U$9,K251)))</f>
        <v>0</v>
      </c>
      <c r="V251" s="33">
        <f>IF($B251="","",MIN($V$9,L251)+MIN(MAX(0,'Debt Payoff'!$D$24-SUM(Q251:U251)-SUMPRODUCT((L251:P251&lt;$V$9:$Z$9)*L251:P251+(L251:P251&gt;=$V$9:$Z$9)*$V$9:$Z$9)),L251-MIN($V$9,L251)))</f>
        <v>0</v>
      </c>
      <c r="W251" s="33">
        <f>IF($B251="","",MIN($W$9,M251)+MIN(MAX(0,'Debt Payoff'!$D$24-SUM(Q251:V251)-SUMPRODUCT((M251:P251&lt;$W$9:$Z$9)*M251:P251+(M251:P251&gt;=$W$9:$Z$9)*$W$9:$Z$9)),M251-MIN($W$9,M251)))</f>
        <v>0</v>
      </c>
      <c r="X251" s="33">
        <f>IF($B251="","",MIN($X$9,N251)+MIN(MAX(0,'Debt Payoff'!$D$24-SUM(Q251:W251)-SUMPRODUCT((N251:P251&lt;$X$9:$Z$9)*N251:P251+(N251:P251&gt;=$X$9:$Z$9)*$X$9:$Z$9)),N251-MIN($X$9,N251)))</f>
        <v>0</v>
      </c>
      <c r="Y251" s="33">
        <f>IF($B251="","",MIN($Y$9,O251)+MIN(MAX(0,'Debt Payoff'!$D$24-SUM(Q251:X251)-SUMPRODUCT((O251:P251&lt;$Y$9:$Z$9)*O251:P251+(O251:P251&gt;=$Y$9:$Z$9)*$Y$9:$Z$9)),O251-MIN($Y$9,O251)))</f>
        <v>0</v>
      </c>
      <c r="Z251" s="33">
        <f>IF($B251="","",MIN($Z$9,P251)+MIN(MAX(0,'Debt Payoff'!$D$24-SUM(Q251:Y251)-SUMPRODUCT((P251:P251&lt;$Z$9:$Z$9)*P251:P251+(P251:P251&gt;=$Z$9:$Z$9)*$Z$9:$Z$9)),P251-MIN($Z$9,P251)))</f>
        <v>0</v>
      </c>
      <c r="AA251" s="33">
        <f>IF($B251="","",ROUND(G251-Q251,2))</f>
        <v>0</v>
      </c>
      <c r="AB251" s="33">
        <f>IF($B251="","",ROUND(H251-R251,2))</f>
        <v>0</v>
      </c>
      <c r="AC251" s="33">
        <f>IF($B251="","",ROUND(I251-S251,2))</f>
        <v>0</v>
      </c>
      <c r="AD251" s="33">
        <f>IF($B251="","",ROUND(J251-T251,2))</f>
        <v>0</v>
      </c>
      <c r="AE251" s="33">
        <f>IF($B251="","",ROUND(K251-U251,2))</f>
        <v>0</v>
      </c>
      <c r="AF251" s="33">
        <f>IF($B251="","",ROUND(L251-V251,2))</f>
        <v>0</v>
      </c>
      <c r="AG251" s="33">
        <f>IF($B251="","",ROUND(M251-W251,2))</f>
        <v>0</v>
      </c>
      <c r="AH251" s="33">
        <f>IF($B251="","",ROUND(N251-X251,2))</f>
        <v>0</v>
      </c>
      <c r="AI251" s="33">
        <f>IF($B251="","",ROUND(O251-Y251,2))</f>
        <v>0</v>
      </c>
      <c r="AJ251" s="33">
        <f>IF($B251="","",ROUND(P251-Z251,2))</f>
        <v>0</v>
      </c>
    </row>
    <row r="252" spans="2:36">
      <c r="B252" s="15">
        <f>IF(B251="","",IF(F251&gt;0.005,B251+1,""))</f>
        <v>0</v>
      </c>
      <c r="C252" s="46">
        <f>IF($B252="","",EDATE('Debt Payoff'!$D$23,$B252-1))</f>
        <v>0</v>
      </c>
      <c r="D252" s="47">
        <f>IF($B252="","",SUM(Q252:Z252))</f>
        <v>0</v>
      </c>
      <c r="E252" s="48">
        <f>IF($B252="","",SUM(G252:P252)-F251)</f>
        <v>0</v>
      </c>
      <c r="F252" s="47">
        <f>IF($B252="","",SUM(AA252:AJ252))</f>
        <v>0</v>
      </c>
      <c r="G252" s="48">
        <f>IF($B252="","",ROUND(N(AA251)*(1+$Q$8/12),2))</f>
        <v>0</v>
      </c>
      <c r="H252" s="48">
        <f>IF($B252="","",ROUND(N(AB251)*(1+$R$8/12),2))</f>
        <v>0</v>
      </c>
      <c r="I252" s="48">
        <f>IF($B252="","",ROUND(N(AC251)*(1+$S$8/12),2))</f>
        <v>0</v>
      </c>
      <c r="J252" s="48">
        <f>IF($B252="","",ROUND(N(AD251)*(1+$T$8/12),2))</f>
        <v>0</v>
      </c>
      <c r="K252" s="48">
        <f>IF($B252="","",ROUND(N(AE251)*(1+$U$8/12),2))</f>
        <v>0</v>
      </c>
      <c r="L252" s="48">
        <f>IF($B252="","",ROUND(N(AF251)*(1+$V$8/12),2))</f>
        <v>0</v>
      </c>
      <c r="M252" s="48">
        <f>IF($B252="","",ROUND(N(AG251)*(1+$W$8/12),2))</f>
        <v>0</v>
      </c>
      <c r="N252" s="48">
        <f>IF($B252="","",ROUND(N(AH251)*(1+$X$8/12),2))</f>
        <v>0</v>
      </c>
      <c r="O252" s="48">
        <f>IF($B252="","",ROUND(N(AI251)*(1+$Y$8/12),2))</f>
        <v>0</v>
      </c>
      <c r="P252" s="48">
        <f>IF($B252="","",ROUND(N(AJ251)*(1+$Z$8/12),2))</f>
        <v>0</v>
      </c>
      <c r="Q252" s="33">
        <f>IF($B252="","",MIN($Q$9,G252)+MIN(MAX(0,'Debt Payoff'!$D$24-0-SUMPRODUCT((G252:P252&lt;$Q$9:$Z$9)*G252:P252+(G252:P252&gt;=$Q$9:$Z$9)*$Q$9:$Z$9)),G252-MIN($Q$9,G252)))</f>
        <v>0</v>
      </c>
      <c r="R252" s="33">
        <f>IF($B252="","",MIN($R$9,H252)+MIN(MAX(0,'Debt Payoff'!$D$24-SUM(Q252:Q252)-SUMPRODUCT((H252:P252&lt;$R$9:$Z$9)*H252:P252+(H252:P252&gt;=$R$9:$Z$9)*$R$9:$Z$9)),H252-MIN($R$9,H252)))</f>
        <v>0</v>
      </c>
      <c r="S252" s="33">
        <f>IF($B252="","",MIN($S$9,I252)+MIN(MAX(0,'Debt Payoff'!$D$24-SUM(Q252:R252)-SUMPRODUCT((I252:P252&lt;$S$9:$Z$9)*I252:P252+(I252:P252&gt;=$S$9:$Z$9)*$S$9:$Z$9)),I252-MIN($S$9,I252)))</f>
        <v>0</v>
      </c>
      <c r="T252" s="33">
        <f>IF($B252="","",MIN($T$9,J252)+MIN(MAX(0,'Debt Payoff'!$D$24-SUM(Q252:S252)-SUMPRODUCT((J252:P252&lt;$T$9:$Z$9)*J252:P252+(J252:P252&gt;=$T$9:$Z$9)*$T$9:$Z$9)),J252-MIN($T$9,J252)))</f>
        <v>0</v>
      </c>
      <c r="U252" s="33">
        <f>IF($B252="","",MIN($U$9,K252)+MIN(MAX(0,'Debt Payoff'!$D$24-SUM(Q252:T252)-SUMPRODUCT((K252:P252&lt;$U$9:$Z$9)*K252:P252+(K252:P252&gt;=$U$9:$Z$9)*$U$9:$Z$9)),K252-MIN($U$9,K252)))</f>
        <v>0</v>
      </c>
      <c r="V252" s="33">
        <f>IF($B252="","",MIN($V$9,L252)+MIN(MAX(0,'Debt Payoff'!$D$24-SUM(Q252:U252)-SUMPRODUCT((L252:P252&lt;$V$9:$Z$9)*L252:P252+(L252:P252&gt;=$V$9:$Z$9)*$V$9:$Z$9)),L252-MIN($V$9,L252)))</f>
        <v>0</v>
      </c>
      <c r="W252" s="33">
        <f>IF($B252="","",MIN($W$9,M252)+MIN(MAX(0,'Debt Payoff'!$D$24-SUM(Q252:V252)-SUMPRODUCT((M252:P252&lt;$W$9:$Z$9)*M252:P252+(M252:P252&gt;=$W$9:$Z$9)*$W$9:$Z$9)),M252-MIN($W$9,M252)))</f>
        <v>0</v>
      </c>
      <c r="X252" s="33">
        <f>IF($B252="","",MIN($X$9,N252)+MIN(MAX(0,'Debt Payoff'!$D$24-SUM(Q252:W252)-SUMPRODUCT((N252:P252&lt;$X$9:$Z$9)*N252:P252+(N252:P252&gt;=$X$9:$Z$9)*$X$9:$Z$9)),N252-MIN($X$9,N252)))</f>
        <v>0</v>
      </c>
      <c r="Y252" s="33">
        <f>IF($B252="","",MIN($Y$9,O252)+MIN(MAX(0,'Debt Payoff'!$D$24-SUM(Q252:X252)-SUMPRODUCT((O252:P252&lt;$Y$9:$Z$9)*O252:P252+(O252:P252&gt;=$Y$9:$Z$9)*$Y$9:$Z$9)),O252-MIN($Y$9,O252)))</f>
        <v>0</v>
      </c>
      <c r="Z252" s="33">
        <f>IF($B252="","",MIN($Z$9,P252)+MIN(MAX(0,'Debt Payoff'!$D$24-SUM(Q252:Y252)-SUMPRODUCT((P252:P252&lt;$Z$9:$Z$9)*P252:P252+(P252:P252&gt;=$Z$9:$Z$9)*$Z$9:$Z$9)),P252-MIN($Z$9,P252)))</f>
        <v>0</v>
      </c>
      <c r="AA252" s="33">
        <f>IF($B252="","",ROUND(G252-Q252,2))</f>
        <v>0</v>
      </c>
      <c r="AB252" s="33">
        <f>IF($B252="","",ROUND(H252-R252,2))</f>
        <v>0</v>
      </c>
      <c r="AC252" s="33">
        <f>IF($B252="","",ROUND(I252-S252,2))</f>
        <v>0</v>
      </c>
      <c r="AD252" s="33">
        <f>IF($B252="","",ROUND(J252-T252,2))</f>
        <v>0</v>
      </c>
      <c r="AE252" s="33">
        <f>IF($B252="","",ROUND(K252-U252,2))</f>
        <v>0</v>
      </c>
      <c r="AF252" s="33">
        <f>IF($B252="","",ROUND(L252-V252,2))</f>
        <v>0</v>
      </c>
      <c r="AG252" s="33">
        <f>IF($B252="","",ROUND(M252-W252,2))</f>
        <v>0</v>
      </c>
      <c r="AH252" s="33">
        <f>IF($B252="","",ROUND(N252-X252,2))</f>
        <v>0</v>
      </c>
      <c r="AI252" s="33">
        <f>IF($B252="","",ROUND(O252-Y252,2))</f>
        <v>0</v>
      </c>
      <c r="AJ252" s="33">
        <f>IF($B252="","",ROUND(P252-Z252,2))</f>
        <v>0</v>
      </c>
    </row>
    <row r="253" spans="2:36">
      <c r="B253" s="15">
        <f>IF(B252="","",IF(F252&gt;0.005,B252+1,""))</f>
        <v>0</v>
      </c>
      <c r="C253" s="46">
        <f>IF($B253="","",EDATE('Debt Payoff'!$D$23,$B253-1))</f>
        <v>0</v>
      </c>
      <c r="D253" s="47">
        <f>IF($B253="","",SUM(Q253:Z253))</f>
        <v>0</v>
      </c>
      <c r="E253" s="48">
        <f>IF($B253="","",SUM(G253:P253)-F252)</f>
        <v>0</v>
      </c>
      <c r="F253" s="47">
        <f>IF($B253="","",SUM(AA253:AJ253))</f>
        <v>0</v>
      </c>
      <c r="G253" s="48">
        <f>IF($B253="","",ROUND(N(AA252)*(1+$Q$8/12),2))</f>
        <v>0</v>
      </c>
      <c r="H253" s="48">
        <f>IF($B253="","",ROUND(N(AB252)*(1+$R$8/12),2))</f>
        <v>0</v>
      </c>
      <c r="I253" s="48">
        <f>IF($B253="","",ROUND(N(AC252)*(1+$S$8/12),2))</f>
        <v>0</v>
      </c>
      <c r="J253" s="48">
        <f>IF($B253="","",ROUND(N(AD252)*(1+$T$8/12),2))</f>
        <v>0</v>
      </c>
      <c r="K253" s="48">
        <f>IF($B253="","",ROUND(N(AE252)*(1+$U$8/12),2))</f>
        <v>0</v>
      </c>
      <c r="L253" s="48">
        <f>IF($B253="","",ROUND(N(AF252)*(1+$V$8/12),2))</f>
        <v>0</v>
      </c>
      <c r="M253" s="48">
        <f>IF($B253="","",ROUND(N(AG252)*(1+$W$8/12),2))</f>
        <v>0</v>
      </c>
      <c r="N253" s="48">
        <f>IF($B253="","",ROUND(N(AH252)*(1+$X$8/12),2))</f>
        <v>0</v>
      </c>
      <c r="O253" s="48">
        <f>IF($B253="","",ROUND(N(AI252)*(1+$Y$8/12),2))</f>
        <v>0</v>
      </c>
      <c r="P253" s="48">
        <f>IF($B253="","",ROUND(N(AJ252)*(1+$Z$8/12),2))</f>
        <v>0</v>
      </c>
      <c r="Q253" s="33">
        <f>IF($B253="","",MIN($Q$9,G253)+MIN(MAX(0,'Debt Payoff'!$D$24-0-SUMPRODUCT((G253:P253&lt;$Q$9:$Z$9)*G253:P253+(G253:P253&gt;=$Q$9:$Z$9)*$Q$9:$Z$9)),G253-MIN($Q$9,G253)))</f>
        <v>0</v>
      </c>
      <c r="R253" s="33">
        <f>IF($B253="","",MIN($R$9,H253)+MIN(MAX(0,'Debt Payoff'!$D$24-SUM(Q253:Q253)-SUMPRODUCT((H253:P253&lt;$R$9:$Z$9)*H253:P253+(H253:P253&gt;=$R$9:$Z$9)*$R$9:$Z$9)),H253-MIN($R$9,H253)))</f>
        <v>0</v>
      </c>
      <c r="S253" s="33">
        <f>IF($B253="","",MIN($S$9,I253)+MIN(MAX(0,'Debt Payoff'!$D$24-SUM(Q253:R253)-SUMPRODUCT((I253:P253&lt;$S$9:$Z$9)*I253:P253+(I253:P253&gt;=$S$9:$Z$9)*$S$9:$Z$9)),I253-MIN($S$9,I253)))</f>
        <v>0</v>
      </c>
      <c r="T253" s="33">
        <f>IF($B253="","",MIN($T$9,J253)+MIN(MAX(0,'Debt Payoff'!$D$24-SUM(Q253:S253)-SUMPRODUCT((J253:P253&lt;$T$9:$Z$9)*J253:P253+(J253:P253&gt;=$T$9:$Z$9)*$T$9:$Z$9)),J253-MIN($T$9,J253)))</f>
        <v>0</v>
      </c>
      <c r="U253" s="33">
        <f>IF($B253="","",MIN($U$9,K253)+MIN(MAX(0,'Debt Payoff'!$D$24-SUM(Q253:T253)-SUMPRODUCT((K253:P253&lt;$U$9:$Z$9)*K253:P253+(K253:P253&gt;=$U$9:$Z$9)*$U$9:$Z$9)),K253-MIN($U$9,K253)))</f>
        <v>0</v>
      </c>
      <c r="V253" s="33">
        <f>IF($B253="","",MIN($V$9,L253)+MIN(MAX(0,'Debt Payoff'!$D$24-SUM(Q253:U253)-SUMPRODUCT((L253:P253&lt;$V$9:$Z$9)*L253:P253+(L253:P253&gt;=$V$9:$Z$9)*$V$9:$Z$9)),L253-MIN($V$9,L253)))</f>
        <v>0</v>
      </c>
      <c r="W253" s="33">
        <f>IF($B253="","",MIN($W$9,M253)+MIN(MAX(0,'Debt Payoff'!$D$24-SUM(Q253:V253)-SUMPRODUCT((M253:P253&lt;$W$9:$Z$9)*M253:P253+(M253:P253&gt;=$W$9:$Z$9)*$W$9:$Z$9)),M253-MIN($W$9,M253)))</f>
        <v>0</v>
      </c>
      <c r="X253" s="33">
        <f>IF($B253="","",MIN($X$9,N253)+MIN(MAX(0,'Debt Payoff'!$D$24-SUM(Q253:W253)-SUMPRODUCT((N253:P253&lt;$X$9:$Z$9)*N253:P253+(N253:P253&gt;=$X$9:$Z$9)*$X$9:$Z$9)),N253-MIN($X$9,N253)))</f>
        <v>0</v>
      </c>
      <c r="Y253" s="33">
        <f>IF($B253="","",MIN($Y$9,O253)+MIN(MAX(0,'Debt Payoff'!$D$24-SUM(Q253:X253)-SUMPRODUCT((O253:P253&lt;$Y$9:$Z$9)*O253:P253+(O253:P253&gt;=$Y$9:$Z$9)*$Y$9:$Z$9)),O253-MIN($Y$9,O253)))</f>
        <v>0</v>
      </c>
      <c r="Z253" s="33">
        <f>IF($B253="","",MIN($Z$9,P253)+MIN(MAX(0,'Debt Payoff'!$D$24-SUM(Q253:Y253)-SUMPRODUCT((P253:P253&lt;$Z$9:$Z$9)*P253:P253+(P253:P253&gt;=$Z$9:$Z$9)*$Z$9:$Z$9)),P253-MIN($Z$9,P253)))</f>
        <v>0</v>
      </c>
      <c r="AA253" s="33">
        <f>IF($B253="","",ROUND(G253-Q253,2))</f>
        <v>0</v>
      </c>
      <c r="AB253" s="33">
        <f>IF($B253="","",ROUND(H253-R253,2))</f>
        <v>0</v>
      </c>
      <c r="AC253" s="33">
        <f>IF($B253="","",ROUND(I253-S253,2))</f>
        <v>0</v>
      </c>
      <c r="AD253" s="33">
        <f>IF($B253="","",ROUND(J253-T253,2))</f>
        <v>0</v>
      </c>
      <c r="AE253" s="33">
        <f>IF($B253="","",ROUND(K253-U253,2))</f>
        <v>0</v>
      </c>
      <c r="AF253" s="33">
        <f>IF($B253="","",ROUND(L253-V253,2))</f>
        <v>0</v>
      </c>
      <c r="AG253" s="33">
        <f>IF($B253="","",ROUND(M253-W253,2))</f>
        <v>0</v>
      </c>
      <c r="AH253" s="33">
        <f>IF($B253="","",ROUND(N253-X253,2))</f>
        <v>0</v>
      </c>
      <c r="AI253" s="33">
        <f>IF($B253="","",ROUND(O253-Y253,2))</f>
        <v>0</v>
      </c>
      <c r="AJ253" s="33">
        <f>IF($B253="","",ROUND(P253-Z253,2))</f>
        <v>0</v>
      </c>
    </row>
    <row r="254" spans="2:36">
      <c r="B254" s="15">
        <f>IF(B253="","",IF(F253&gt;0.005,B253+1,""))</f>
        <v>0</v>
      </c>
      <c r="C254" s="46">
        <f>IF($B254="","",EDATE('Debt Payoff'!$D$23,$B254-1))</f>
        <v>0</v>
      </c>
      <c r="D254" s="47">
        <f>IF($B254="","",SUM(Q254:Z254))</f>
        <v>0</v>
      </c>
      <c r="E254" s="48">
        <f>IF($B254="","",SUM(G254:P254)-F253)</f>
        <v>0</v>
      </c>
      <c r="F254" s="47">
        <f>IF($B254="","",SUM(AA254:AJ254))</f>
        <v>0</v>
      </c>
      <c r="G254" s="48">
        <f>IF($B254="","",ROUND(N(AA253)*(1+$Q$8/12),2))</f>
        <v>0</v>
      </c>
      <c r="H254" s="48">
        <f>IF($B254="","",ROUND(N(AB253)*(1+$R$8/12),2))</f>
        <v>0</v>
      </c>
      <c r="I254" s="48">
        <f>IF($B254="","",ROUND(N(AC253)*(1+$S$8/12),2))</f>
        <v>0</v>
      </c>
      <c r="J254" s="48">
        <f>IF($B254="","",ROUND(N(AD253)*(1+$T$8/12),2))</f>
        <v>0</v>
      </c>
      <c r="K254" s="48">
        <f>IF($B254="","",ROUND(N(AE253)*(1+$U$8/12),2))</f>
        <v>0</v>
      </c>
      <c r="L254" s="48">
        <f>IF($B254="","",ROUND(N(AF253)*(1+$V$8/12),2))</f>
        <v>0</v>
      </c>
      <c r="M254" s="48">
        <f>IF($B254="","",ROUND(N(AG253)*(1+$W$8/12),2))</f>
        <v>0</v>
      </c>
      <c r="N254" s="48">
        <f>IF($B254="","",ROUND(N(AH253)*(1+$X$8/12),2))</f>
        <v>0</v>
      </c>
      <c r="O254" s="48">
        <f>IF($B254="","",ROUND(N(AI253)*(1+$Y$8/12),2))</f>
        <v>0</v>
      </c>
      <c r="P254" s="48">
        <f>IF($B254="","",ROUND(N(AJ253)*(1+$Z$8/12),2))</f>
        <v>0</v>
      </c>
      <c r="Q254" s="33">
        <f>IF($B254="","",MIN($Q$9,G254)+MIN(MAX(0,'Debt Payoff'!$D$24-0-SUMPRODUCT((G254:P254&lt;$Q$9:$Z$9)*G254:P254+(G254:P254&gt;=$Q$9:$Z$9)*$Q$9:$Z$9)),G254-MIN($Q$9,G254)))</f>
        <v>0</v>
      </c>
      <c r="R254" s="33">
        <f>IF($B254="","",MIN($R$9,H254)+MIN(MAX(0,'Debt Payoff'!$D$24-SUM(Q254:Q254)-SUMPRODUCT((H254:P254&lt;$R$9:$Z$9)*H254:P254+(H254:P254&gt;=$R$9:$Z$9)*$R$9:$Z$9)),H254-MIN($R$9,H254)))</f>
        <v>0</v>
      </c>
      <c r="S254" s="33">
        <f>IF($B254="","",MIN($S$9,I254)+MIN(MAX(0,'Debt Payoff'!$D$24-SUM(Q254:R254)-SUMPRODUCT((I254:P254&lt;$S$9:$Z$9)*I254:P254+(I254:P254&gt;=$S$9:$Z$9)*$S$9:$Z$9)),I254-MIN($S$9,I254)))</f>
        <v>0</v>
      </c>
      <c r="T254" s="33">
        <f>IF($B254="","",MIN($T$9,J254)+MIN(MAX(0,'Debt Payoff'!$D$24-SUM(Q254:S254)-SUMPRODUCT((J254:P254&lt;$T$9:$Z$9)*J254:P254+(J254:P254&gt;=$T$9:$Z$9)*$T$9:$Z$9)),J254-MIN($T$9,J254)))</f>
        <v>0</v>
      </c>
      <c r="U254" s="33">
        <f>IF($B254="","",MIN($U$9,K254)+MIN(MAX(0,'Debt Payoff'!$D$24-SUM(Q254:T254)-SUMPRODUCT((K254:P254&lt;$U$9:$Z$9)*K254:P254+(K254:P254&gt;=$U$9:$Z$9)*$U$9:$Z$9)),K254-MIN($U$9,K254)))</f>
        <v>0</v>
      </c>
      <c r="V254" s="33">
        <f>IF($B254="","",MIN($V$9,L254)+MIN(MAX(0,'Debt Payoff'!$D$24-SUM(Q254:U254)-SUMPRODUCT((L254:P254&lt;$V$9:$Z$9)*L254:P254+(L254:P254&gt;=$V$9:$Z$9)*$V$9:$Z$9)),L254-MIN($V$9,L254)))</f>
        <v>0</v>
      </c>
      <c r="W254" s="33">
        <f>IF($B254="","",MIN($W$9,M254)+MIN(MAX(0,'Debt Payoff'!$D$24-SUM(Q254:V254)-SUMPRODUCT((M254:P254&lt;$W$9:$Z$9)*M254:P254+(M254:P254&gt;=$W$9:$Z$9)*$W$9:$Z$9)),M254-MIN($W$9,M254)))</f>
        <v>0</v>
      </c>
      <c r="X254" s="33">
        <f>IF($B254="","",MIN($X$9,N254)+MIN(MAX(0,'Debt Payoff'!$D$24-SUM(Q254:W254)-SUMPRODUCT((N254:P254&lt;$X$9:$Z$9)*N254:P254+(N254:P254&gt;=$X$9:$Z$9)*$X$9:$Z$9)),N254-MIN($X$9,N254)))</f>
        <v>0</v>
      </c>
      <c r="Y254" s="33">
        <f>IF($B254="","",MIN($Y$9,O254)+MIN(MAX(0,'Debt Payoff'!$D$24-SUM(Q254:X254)-SUMPRODUCT((O254:P254&lt;$Y$9:$Z$9)*O254:P254+(O254:P254&gt;=$Y$9:$Z$9)*$Y$9:$Z$9)),O254-MIN($Y$9,O254)))</f>
        <v>0</v>
      </c>
      <c r="Z254" s="33">
        <f>IF($B254="","",MIN($Z$9,P254)+MIN(MAX(0,'Debt Payoff'!$D$24-SUM(Q254:Y254)-SUMPRODUCT((P254:P254&lt;$Z$9:$Z$9)*P254:P254+(P254:P254&gt;=$Z$9:$Z$9)*$Z$9:$Z$9)),P254-MIN($Z$9,P254)))</f>
        <v>0</v>
      </c>
      <c r="AA254" s="33">
        <f>IF($B254="","",ROUND(G254-Q254,2))</f>
        <v>0</v>
      </c>
      <c r="AB254" s="33">
        <f>IF($B254="","",ROUND(H254-R254,2))</f>
        <v>0</v>
      </c>
      <c r="AC254" s="33">
        <f>IF($B254="","",ROUND(I254-S254,2))</f>
        <v>0</v>
      </c>
      <c r="AD254" s="33">
        <f>IF($B254="","",ROUND(J254-T254,2))</f>
        <v>0</v>
      </c>
      <c r="AE254" s="33">
        <f>IF($B254="","",ROUND(K254-U254,2))</f>
        <v>0</v>
      </c>
      <c r="AF254" s="33">
        <f>IF($B254="","",ROUND(L254-V254,2))</f>
        <v>0</v>
      </c>
      <c r="AG254" s="33">
        <f>IF($B254="","",ROUND(M254-W254,2))</f>
        <v>0</v>
      </c>
      <c r="AH254" s="33">
        <f>IF($B254="","",ROUND(N254-X254,2))</f>
        <v>0</v>
      </c>
      <c r="AI254" s="33">
        <f>IF($B254="","",ROUND(O254-Y254,2))</f>
        <v>0</v>
      </c>
      <c r="AJ254" s="33">
        <f>IF($B254="","",ROUND(P254-Z254,2))</f>
        <v>0</v>
      </c>
    </row>
    <row r="255" spans="2:36">
      <c r="B255" s="15">
        <f>IF(B254="","",IF(F254&gt;0.005,B254+1,""))</f>
        <v>0</v>
      </c>
      <c r="C255" s="46">
        <f>IF($B255="","",EDATE('Debt Payoff'!$D$23,$B255-1))</f>
        <v>0</v>
      </c>
      <c r="D255" s="47">
        <f>IF($B255="","",SUM(Q255:Z255))</f>
        <v>0</v>
      </c>
      <c r="E255" s="48">
        <f>IF($B255="","",SUM(G255:P255)-F254)</f>
        <v>0</v>
      </c>
      <c r="F255" s="47">
        <f>IF($B255="","",SUM(AA255:AJ255))</f>
        <v>0</v>
      </c>
      <c r="G255" s="48">
        <f>IF($B255="","",ROUND(N(AA254)*(1+$Q$8/12),2))</f>
        <v>0</v>
      </c>
      <c r="H255" s="48">
        <f>IF($B255="","",ROUND(N(AB254)*(1+$R$8/12),2))</f>
        <v>0</v>
      </c>
      <c r="I255" s="48">
        <f>IF($B255="","",ROUND(N(AC254)*(1+$S$8/12),2))</f>
        <v>0</v>
      </c>
      <c r="J255" s="48">
        <f>IF($B255="","",ROUND(N(AD254)*(1+$T$8/12),2))</f>
        <v>0</v>
      </c>
      <c r="K255" s="48">
        <f>IF($B255="","",ROUND(N(AE254)*(1+$U$8/12),2))</f>
        <v>0</v>
      </c>
      <c r="L255" s="48">
        <f>IF($B255="","",ROUND(N(AF254)*(1+$V$8/12),2))</f>
        <v>0</v>
      </c>
      <c r="M255" s="48">
        <f>IF($B255="","",ROUND(N(AG254)*(1+$W$8/12),2))</f>
        <v>0</v>
      </c>
      <c r="N255" s="48">
        <f>IF($B255="","",ROUND(N(AH254)*(1+$X$8/12),2))</f>
        <v>0</v>
      </c>
      <c r="O255" s="48">
        <f>IF($B255="","",ROUND(N(AI254)*(1+$Y$8/12),2))</f>
        <v>0</v>
      </c>
      <c r="P255" s="48">
        <f>IF($B255="","",ROUND(N(AJ254)*(1+$Z$8/12),2))</f>
        <v>0</v>
      </c>
      <c r="Q255" s="33">
        <f>IF($B255="","",MIN($Q$9,G255)+MIN(MAX(0,'Debt Payoff'!$D$24-0-SUMPRODUCT((G255:P255&lt;$Q$9:$Z$9)*G255:P255+(G255:P255&gt;=$Q$9:$Z$9)*$Q$9:$Z$9)),G255-MIN($Q$9,G255)))</f>
        <v>0</v>
      </c>
      <c r="R255" s="33">
        <f>IF($B255="","",MIN($R$9,H255)+MIN(MAX(0,'Debt Payoff'!$D$24-SUM(Q255:Q255)-SUMPRODUCT((H255:P255&lt;$R$9:$Z$9)*H255:P255+(H255:P255&gt;=$R$9:$Z$9)*$R$9:$Z$9)),H255-MIN($R$9,H255)))</f>
        <v>0</v>
      </c>
      <c r="S255" s="33">
        <f>IF($B255="","",MIN($S$9,I255)+MIN(MAX(0,'Debt Payoff'!$D$24-SUM(Q255:R255)-SUMPRODUCT((I255:P255&lt;$S$9:$Z$9)*I255:P255+(I255:P255&gt;=$S$9:$Z$9)*$S$9:$Z$9)),I255-MIN($S$9,I255)))</f>
        <v>0</v>
      </c>
      <c r="T255" s="33">
        <f>IF($B255="","",MIN($T$9,J255)+MIN(MAX(0,'Debt Payoff'!$D$24-SUM(Q255:S255)-SUMPRODUCT((J255:P255&lt;$T$9:$Z$9)*J255:P255+(J255:P255&gt;=$T$9:$Z$9)*$T$9:$Z$9)),J255-MIN($T$9,J255)))</f>
        <v>0</v>
      </c>
      <c r="U255" s="33">
        <f>IF($B255="","",MIN($U$9,K255)+MIN(MAX(0,'Debt Payoff'!$D$24-SUM(Q255:T255)-SUMPRODUCT((K255:P255&lt;$U$9:$Z$9)*K255:P255+(K255:P255&gt;=$U$9:$Z$9)*$U$9:$Z$9)),K255-MIN($U$9,K255)))</f>
        <v>0</v>
      </c>
      <c r="V255" s="33">
        <f>IF($B255="","",MIN($V$9,L255)+MIN(MAX(0,'Debt Payoff'!$D$24-SUM(Q255:U255)-SUMPRODUCT((L255:P255&lt;$V$9:$Z$9)*L255:P255+(L255:P255&gt;=$V$9:$Z$9)*$V$9:$Z$9)),L255-MIN($V$9,L255)))</f>
        <v>0</v>
      </c>
      <c r="W255" s="33">
        <f>IF($B255="","",MIN($W$9,M255)+MIN(MAX(0,'Debt Payoff'!$D$24-SUM(Q255:V255)-SUMPRODUCT((M255:P255&lt;$W$9:$Z$9)*M255:P255+(M255:P255&gt;=$W$9:$Z$9)*$W$9:$Z$9)),M255-MIN($W$9,M255)))</f>
        <v>0</v>
      </c>
      <c r="X255" s="33">
        <f>IF($B255="","",MIN($X$9,N255)+MIN(MAX(0,'Debt Payoff'!$D$24-SUM(Q255:W255)-SUMPRODUCT((N255:P255&lt;$X$9:$Z$9)*N255:P255+(N255:P255&gt;=$X$9:$Z$9)*$X$9:$Z$9)),N255-MIN($X$9,N255)))</f>
        <v>0</v>
      </c>
      <c r="Y255" s="33">
        <f>IF($B255="","",MIN($Y$9,O255)+MIN(MAX(0,'Debt Payoff'!$D$24-SUM(Q255:X255)-SUMPRODUCT((O255:P255&lt;$Y$9:$Z$9)*O255:P255+(O255:P255&gt;=$Y$9:$Z$9)*$Y$9:$Z$9)),O255-MIN($Y$9,O255)))</f>
        <v>0</v>
      </c>
      <c r="Z255" s="33">
        <f>IF($B255="","",MIN($Z$9,P255)+MIN(MAX(0,'Debt Payoff'!$D$24-SUM(Q255:Y255)-SUMPRODUCT((P255:P255&lt;$Z$9:$Z$9)*P255:P255+(P255:P255&gt;=$Z$9:$Z$9)*$Z$9:$Z$9)),P255-MIN($Z$9,P255)))</f>
        <v>0</v>
      </c>
      <c r="AA255" s="33">
        <f>IF($B255="","",ROUND(G255-Q255,2))</f>
        <v>0</v>
      </c>
      <c r="AB255" s="33">
        <f>IF($B255="","",ROUND(H255-R255,2))</f>
        <v>0</v>
      </c>
      <c r="AC255" s="33">
        <f>IF($B255="","",ROUND(I255-S255,2))</f>
        <v>0</v>
      </c>
      <c r="AD255" s="33">
        <f>IF($B255="","",ROUND(J255-T255,2))</f>
        <v>0</v>
      </c>
      <c r="AE255" s="33">
        <f>IF($B255="","",ROUND(K255-U255,2))</f>
        <v>0</v>
      </c>
      <c r="AF255" s="33">
        <f>IF($B255="","",ROUND(L255-V255,2))</f>
        <v>0</v>
      </c>
      <c r="AG255" s="33">
        <f>IF($B255="","",ROUND(M255-W255,2))</f>
        <v>0</v>
      </c>
      <c r="AH255" s="33">
        <f>IF($B255="","",ROUND(N255-X255,2))</f>
        <v>0</v>
      </c>
      <c r="AI255" s="33">
        <f>IF($B255="","",ROUND(O255-Y255,2))</f>
        <v>0</v>
      </c>
      <c r="AJ255" s="33">
        <f>IF($B255="","",ROUND(P255-Z255,2))</f>
        <v>0</v>
      </c>
    </row>
    <row r="256" spans="2:36">
      <c r="B256" s="15">
        <f>IF(B255="","",IF(F255&gt;0.005,B255+1,""))</f>
        <v>0</v>
      </c>
      <c r="C256" s="46">
        <f>IF($B256="","",EDATE('Debt Payoff'!$D$23,$B256-1))</f>
        <v>0</v>
      </c>
      <c r="D256" s="47">
        <f>IF($B256="","",SUM(Q256:Z256))</f>
        <v>0</v>
      </c>
      <c r="E256" s="48">
        <f>IF($B256="","",SUM(G256:P256)-F255)</f>
        <v>0</v>
      </c>
      <c r="F256" s="47">
        <f>IF($B256="","",SUM(AA256:AJ256))</f>
        <v>0</v>
      </c>
      <c r="G256" s="48">
        <f>IF($B256="","",ROUND(N(AA255)*(1+$Q$8/12),2))</f>
        <v>0</v>
      </c>
      <c r="H256" s="48">
        <f>IF($B256="","",ROUND(N(AB255)*(1+$R$8/12),2))</f>
        <v>0</v>
      </c>
      <c r="I256" s="48">
        <f>IF($B256="","",ROUND(N(AC255)*(1+$S$8/12),2))</f>
        <v>0</v>
      </c>
      <c r="J256" s="48">
        <f>IF($B256="","",ROUND(N(AD255)*(1+$T$8/12),2))</f>
        <v>0</v>
      </c>
      <c r="K256" s="48">
        <f>IF($B256="","",ROUND(N(AE255)*(1+$U$8/12),2))</f>
        <v>0</v>
      </c>
      <c r="L256" s="48">
        <f>IF($B256="","",ROUND(N(AF255)*(1+$V$8/12),2))</f>
        <v>0</v>
      </c>
      <c r="M256" s="48">
        <f>IF($B256="","",ROUND(N(AG255)*(1+$W$8/12),2))</f>
        <v>0</v>
      </c>
      <c r="N256" s="48">
        <f>IF($B256="","",ROUND(N(AH255)*(1+$X$8/12),2))</f>
        <v>0</v>
      </c>
      <c r="O256" s="48">
        <f>IF($B256="","",ROUND(N(AI255)*(1+$Y$8/12),2))</f>
        <v>0</v>
      </c>
      <c r="P256" s="48">
        <f>IF($B256="","",ROUND(N(AJ255)*(1+$Z$8/12),2))</f>
        <v>0</v>
      </c>
      <c r="Q256" s="33">
        <f>IF($B256="","",MIN($Q$9,G256)+MIN(MAX(0,'Debt Payoff'!$D$24-0-SUMPRODUCT((G256:P256&lt;$Q$9:$Z$9)*G256:P256+(G256:P256&gt;=$Q$9:$Z$9)*$Q$9:$Z$9)),G256-MIN($Q$9,G256)))</f>
        <v>0</v>
      </c>
      <c r="R256" s="33">
        <f>IF($B256="","",MIN($R$9,H256)+MIN(MAX(0,'Debt Payoff'!$D$24-SUM(Q256:Q256)-SUMPRODUCT((H256:P256&lt;$R$9:$Z$9)*H256:P256+(H256:P256&gt;=$R$9:$Z$9)*$R$9:$Z$9)),H256-MIN($R$9,H256)))</f>
        <v>0</v>
      </c>
      <c r="S256" s="33">
        <f>IF($B256="","",MIN($S$9,I256)+MIN(MAX(0,'Debt Payoff'!$D$24-SUM(Q256:R256)-SUMPRODUCT((I256:P256&lt;$S$9:$Z$9)*I256:P256+(I256:P256&gt;=$S$9:$Z$9)*$S$9:$Z$9)),I256-MIN($S$9,I256)))</f>
        <v>0</v>
      </c>
      <c r="T256" s="33">
        <f>IF($B256="","",MIN($T$9,J256)+MIN(MAX(0,'Debt Payoff'!$D$24-SUM(Q256:S256)-SUMPRODUCT((J256:P256&lt;$T$9:$Z$9)*J256:P256+(J256:P256&gt;=$T$9:$Z$9)*$T$9:$Z$9)),J256-MIN($T$9,J256)))</f>
        <v>0</v>
      </c>
      <c r="U256" s="33">
        <f>IF($B256="","",MIN($U$9,K256)+MIN(MAX(0,'Debt Payoff'!$D$24-SUM(Q256:T256)-SUMPRODUCT((K256:P256&lt;$U$9:$Z$9)*K256:P256+(K256:P256&gt;=$U$9:$Z$9)*$U$9:$Z$9)),K256-MIN($U$9,K256)))</f>
        <v>0</v>
      </c>
      <c r="V256" s="33">
        <f>IF($B256="","",MIN($V$9,L256)+MIN(MAX(0,'Debt Payoff'!$D$24-SUM(Q256:U256)-SUMPRODUCT((L256:P256&lt;$V$9:$Z$9)*L256:P256+(L256:P256&gt;=$V$9:$Z$9)*$V$9:$Z$9)),L256-MIN($V$9,L256)))</f>
        <v>0</v>
      </c>
      <c r="W256" s="33">
        <f>IF($B256="","",MIN($W$9,M256)+MIN(MAX(0,'Debt Payoff'!$D$24-SUM(Q256:V256)-SUMPRODUCT((M256:P256&lt;$W$9:$Z$9)*M256:P256+(M256:P256&gt;=$W$9:$Z$9)*$W$9:$Z$9)),M256-MIN($W$9,M256)))</f>
        <v>0</v>
      </c>
      <c r="X256" s="33">
        <f>IF($B256="","",MIN($X$9,N256)+MIN(MAX(0,'Debt Payoff'!$D$24-SUM(Q256:W256)-SUMPRODUCT((N256:P256&lt;$X$9:$Z$9)*N256:P256+(N256:P256&gt;=$X$9:$Z$9)*$X$9:$Z$9)),N256-MIN($X$9,N256)))</f>
        <v>0</v>
      </c>
      <c r="Y256" s="33">
        <f>IF($B256="","",MIN($Y$9,O256)+MIN(MAX(0,'Debt Payoff'!$D$24-SUM(Q256:X256)-SUMPRODUCT((O256:P256&lt;$Y$9:$Z$9)*O256:P256+(O256:P256&gt;=$Y$9:$Z$9)*$Y$9:$Z$9)),O256-MIN($Y$9,O256)))</f>
        <v>0</v>
      </c>
      <c r="Z256" s="33">
        <f>IF($B256="","",MIN($Z$9,P256)+MIN(MAX(0,'Debt Payoff'!$D$24-SUM(Q256:Y256)-SUMPRODUCT((P256:P256&lt;$Z$9:$Z$9)*P256:P256+(P256:P256&gt;=$Z$9:$Z$9)*$Z$9:$Z$9)),P256-MIN($Z$9,P256)))</f>
        <v>0</v>
      </c>
      <c r="AA256" s="33">
        <f>IF($B256="","",ROUND(G256-Q256,2))</f>
        <v>0</v>
      </c>
      <c r="AB256" s="33">
        <f>IF($B256="","",ROUND(H256-R256,2))</f>
        <v>0</v>
      </c>
      <c r="AC256" s="33">
        <f>IF($B256="","",ROUND(I256-S256,2))</f>
        <v>0</v>
      </c>
      <c r="AD256" s="33">
        <f>IF($B256="","",ROUND(J256-T256,2))</f>
        <v>0</v>
      </c>
      <c r="AE256" s="33">
        <f>IF($B256="","",ROUND(K256-U256,2))</f>
        <v>0</v>
      </c>
      <c r="AF256" s="33">
        <f>IF($B256="","",ROUND(L256-V256,2))</f>
        <v>0</v>
      </c>
      <c r="AG256" s="33">
        <f>IF($B256="","",ROUND(M256-W256,2))</f>
        <v>0</v>
      </c>
      <c r="AH256" s="33">
        <f>IF($B256="","",ROUND(N256-X256,2))</f>
        <v>0</v>
      </c>
      <c r="AI256" s="33">
        <f>IF($B256="","",ROUND(O256-Y256,2))</f>
        <v>0</v>
      </c>
      <c r="AJ256" s="33">
        <f>IF($B256="","",ROUND(P256-Z256,2))</f>
        <v>0</v>
      </c>
    </row>
    <row r="257" spans="2:36">
      <c r="B257" s="15">
        <f>IF(B256="","",IF(F256&gt;0.005,B256+1,""))</f>
        <v>0</v>
      </c>
      <c r="C257" s="46">
        <f>IF($B257="","",EDATE('Debt Payoff'!$D$23,$B257-1))</f>
        <v>0</v>
      </c>
      <c r="D257" s="47">
        <f>IF($B257="","",SUM(Q257:Z257))</f>
        <v>0</v>
      </c>
      <c r="E257" s="48">
        <f>IF($B257="","",SUM(G257:P257)-F256)</f>
        <v>0</v>
      </c>
      <c r="F257" s="47">
        <f>IF($B257="","",SUM(AA257:AJ257))</f>
        <v>0</v>
      </c>
      <c r="G257" s="48">
        <f>IF($B257="","",ROUND(N(AA256)*(1+$Q$8/12),2))</f>
        <v>0</v>
      </c>
      <c r="H257" s="48">
        <f>IF($B257="","",ROUND(N(AB256)*(1+$R$8/12),2))</f>
        <v>0</v>
      </c>
      <c r="I257" s="48">
        <f>IF($B257="","",ROUND(N(AC256)*(1+$S$8/12),2))</f>
        <v>0</v>
      </c>
      <c r="J257" s="48">
        <f>IF($B257="","",ROUND(N(AD256)*(1+$T$8/12),2))</f>
        <v>0</v>
      </c>
      <c r="K257" s="48">
        <f>IF($B257="","",ROUND(N(AE256)*(1+$U$8/12),2))</f>
        <v>0</v>
      </c>
      <c r="L257" s="48">
        <f>IF($B257="","",ROUND(N(AF256)*(1+$V$8/12),2))</f>
        <v>0</v>
      </c>
      <c r="M257" s="48">
        <f>IF($B257="","",ROUND(N(AG256)*(1+$W$8/12),2))</f>
        <v>0</v>
      </c>
      <c r="N257" s="48">
        <f>IF($B257="","",ROUND(N(AH256)*(1+$X$8/12),2))</f>
        <v>0</v>
      </c>
      <c r="O257" s="48">
        <f>IF($B257="","",ROUND(N(AI256)*(1+$Y$8/12),2))</f>
        <v>0</v>
      </c>
      <c r="P257" s="48">
        <f>IF($B257="","",ROUND(N(AJ256)*(1+$Z$8/12),2))</f>
        <v>0</v>
      </c>
      <c r="Q257" s="33">
        <f>IF($B257="","",MIN($Q$9,G257)+MIN(MAX(0,'Debt Payoff'!$D$24-0-SUMPRODUCT((G257:P257&lt;$Q$9:$Z$9)*G257:P257+(G257:P257&gt;=$Q$9:$Z$9)*$Q$9:$Z$9)),G257-MIN($Q$9,G257)))</f>
        <v>0</v>
      </c>
      <c r="R257" s="33">
        <f>IF($B257="","",MIN($R$9,H257)+MIN(MAX(0,'Debt Payoff'!$D$24-SUM(Q257:Q257)-SUMPRODUCT((H257:P257&lt;$R$9:$Z$9)*H257:P257+(H257:P257&gt;=$R$9:$Z$9)*$R$9:$Z$9)),H257-MIN($R$9,H257)))</f>
        <v>0</v>
      </c>
      <c r="S257" s="33">
        <f>IF($B257="","",MIN($S$9,I257)+MIN(MAX(0,'Debt Payoff'!$D$24-SUM(Q257:R257)-SUMPRODUCT((I257:P257&lt;$S$9:$Z$9)*I257:P257+(I257:P257&gt;=$S$9:$Z$9)*$S$9:$Z$9)),I257-MIN($S$9,I257)))</f>
        <v>0</v>
      </c>
      <c r="T257" s="33">
        <f>IF($B257="","",MIN($T$9,J257)+MIN(MAX(0,'Debt Payoff'!$D$24-SUM(Q257:S257)-SUMPRODUCT((J257:P257&lt;$T$9:$Z$9)*J257:P257+(J257:P257&gt;=$T$9:$Z$9)*$T$9:$Z$9)),J257-MIN($T$9,J257)))</f>
        <v>0</v>
      </c>
      <c r="U257" s="33">
        <f>IF($B257="","",MIN($U$9,K257)+MIN(MAX(0,'Debt Payoff'!$D$24-SUM(Q257:T257)-SUMPRODUCT((K257:P257&lt;$U$9:$Z$9)*K257:P257+(K257:P257&gt;=$U$9:$Z$9)*$U$9:$Z$9)),K257-MIN($U$9,K257)))</f>
        <v>0</v>
      </c>
      <c r="V257" s="33">
        <f>IF($B257="","",MIN($V$9,L257)+MIN(MAX(0,'Debt Payoff'!$D$24-SUM(Q257:U257)-SUMPRODUCT((L257:P257&lt;$V$9:$Z$9)*L257:P257+(L257:P257&gt;=$V$9:$Z$9)*$V$9:$Z$9)),L257-MIN($V$9,L257)))</f>
        <v>0</v>
      </c>
      <c r="W257" s="33">
        <f>IF($B257="","",MIN($W$9,M257)+MIN(MAX(0,'Debt Payoff'!$D$24-SUM(Q257:V257)-SUMPRODUCT((M257:P257&lt;$W$9:$Z$9)*M257:P257+(M257:P257&gt;=$W$9:$Z$9)*$W$9:$Z$9)),M257-MIN($W$9,M257)))</f>
        <v>0</v>
      </c>
      <c r="X257" s="33">
        <f>IF($B257="","",MIN($X$9,N257)+MIN(MAX(0,'Debt Payoff'!$D$24-SUM(Q257:W257)-SUMPRODUCT((N257:P257&lt;$X$9:$Z$9)*N257:P257+(N257:P257&gt;=$X$9:$Z$9)*$X$9:$Z$9)),N257-MIN($X$9,N257)))</f>
        <v>0</v>
      </c>
      <c r="Y257" s="33">
        <f>IF($B257="","",MIN($Y$9,O257)+MIN(MAX(0,'Debt Payoff'!$D$24-SUM(Q257:X257)-SUMPRODUCT((O257:P257&lt;$Y$9:$Z$9)*O257:P257+(O257:P257&gt;=$Y$9:$Z$9)*$Y$9:$Z$9)),O257-MIN($Y$9,O257)))</f>
        <v>0</v>
      </c>
      <c r="Z257" s="33">
        <f>IF($B257="","",MIN($Z$9,P257)+MIN(MAX(0,'Debt Payoff'!$D$24-SUM(Q257:Y257)-SUMPRODUCT((P257:P257&lt;$Z$9:$Z$9)*P257:P257+(P257:P257&gt;=$Z$9:$Z$9)*$Z$9:$Z$9)),P257-MIN($Z$9,P257)))</f>
        <v>0</v>
      </c>
      <c r="AA257" s="33">
        <f>IF($B257="","",ROUND(G257-Q257,2))</f>
        <v>0</v>
      </c>
      <c r="AB257" s="33">
        <f>IF($B257="","",ROUND(H257-R257,2))</f>
        <v>0</v>
      </c>
      <c r="AC257" s="33">
        <f>IF($B257="","",ROUND(I257-S257,2))</f>
        <v>0</v>
      </c>
      <c r="AD257" s="33">
        <f>IF($B257="","",ROUND(J257-T257,2))</f>
        <v>0</v>
      </c>
      <c r="AE257" s="33">
        <f>IF($B257="","",ROUND(K257-U257,2))</f>
        <v>0</v>
      </c>
      <c r="AF257" s="33">
        <f>IF($B257="","",ROUND(L257-V257,2))</f>
        <v>0</v>
      </c>
      <c r="AG257" s="33">
        <f>IF($B257="","",ROUND(M257-W257,2))</f>
        <v>0</v>
      </c>
      <c r="AH257" s="33">
        <f>IF($B257="","",ROUND(N257-X257,2))</f>
        <v>0</v>
      </c>
      <c r="AI257" s="33">
        <f>IF($B257="","",ROUND(O257-Y257,2))</f>
        <v>0</v>
      </c>
      <c r="AJ257" s="33">
        <f>IF($B257="","",ROUND(P257-Z257,2))</f>
        <v>0</v>
      </c>
    </row>
    <row r="258" spans="2:36">
      <c r="B258" s="15">
        <f>IF(B257="","",IF(F257&gt;0.005,B257+1,""))</f>
        <v>0</v>
      </c>
      <c r="C258" s="46">
        <f>IF($B258="","",EDATE('Debt Payoff'!$D$23,$B258-1))</f>
        <v>0</v>
      </c>
      <c r="D258" s="47">
        <f>IF($B258="","",SUM(Q258:Z258))</f>
        <v>0</v>
      </c>
      <c r="E258" s="48">
        <f>IF($B258="","",SUM(G258:P258)-F257)</f>
        <v>0</v>
      </c>
      <c r="F258" s="47">
        <f>IF($B258="","",SUM(AA258:AJ258))</f>
        <v>0</v>
      </c>
      <c r="G258" s="48">
        <f>IF($B258="","",ROUND(N(AA257)*(1+$Q$8/12),2))</f>
        <v>0</v>
      </c>
      <c r="H258" s="48">
        <f>IF($B258="","",ROUND(N(AB257)*(1+$R$8/12),2))</f>
        <v>0</v>
      </c>
      <c r="I258" s="48">
        <f>IF($B258="","",ROUND(N(AC257)*(1+$S$8/12),2))</f>
        <v>0</v>
      </c>
      <c r="J258" s="48">
        <f>IF($B258="","",ROUND(N(AD257)*(1+$T$8/12),2))</f>
        <v>0</v>
      </c>
      <c r="K258" s="48">
        <f>IF($B258="","",ROUND(N(AE257)*(1+$U$8/12),2))</f>
        <v>0</v>
      </c>
      <c r="L258" s="48">
        <f>IF($B258="","",ROUND(N(AF257)*(1+$V$8/12),2))</f>
        <v>0</v>
      </c>
      <c r="M258" s="48">
        <f>IF($B258="","",ROUND(N(AG257)*(1+$W$8/12),2))</f>
        <v>0</v>
      </c>
      <c r="N258" s="48">
        <f>IF($B258="","",ROUND(N(AH257)*(1+$X$8/12),2))</f>
        <v>0</v>
      </c>
      <c r="O258" s="48">
        <f>IF($B258="","",ROUND(N(AI257)*(1+$Y$8/12),2))</f>
        <v>0</v>
      </c>
      <c r="P258" s="48">
        <f>IF($B258="","",ROUND(N(AJ257)*(1+$Z$8/12),2))</f>
        <v>0</v>
      </c>
      <c r="Q258" s="33">
        <f>IF($B258="","",MIN($Q$9,G258)+MIN(MAX(0,'Debt Payoff'!$D$24-0-SUMPRODUCT((G258:P258&lt;$Q$9:$Z$9)*G258:P258+(G258:P258&gt;=$Q$9:$Z$9)*$Q$9:$Z$9)),G258-MIN($Q$9,G258)))</f>
        <v>0</v>
      </c>
      <c r="R258" s="33">
        <f>IF($B258="","",MIN($R$9,H258)+MIN(MAX(0,'Debt Payoff'!$D$24-SUM(Q258:Q258)-SUMPRODUCT((H258:P258&lt;$R$9:$Z$9)*H258:P258+(H258:P258&gt;=$R$9:$Z$9)*$R$9:$Z$9)),H258-MIN($R$9,H258)))</f>
        <v>0</v>
      </c>
      <c r="S258" s="33">
        <f>IF($B258="","",MIN($S$9,I258)+MIN(MAX(0,'Debt Payoff'!$D$24-SUM(Q258:R258)-SUMPRODUCT((I258:P258&lt;$S$9:$Z$9)*I258:P258+(I258:P258&gt;=$S$9:$Z$9)*$S$9:$Z$9)),I258-MIN($S$9,I258)))</f>
        <v>0</v>
      </c>
      <c r="T258" s="33">
        <f>IF($B258="","",MIN($T$9,J258)+MIN(MAX(0,'Debt Payoff'!$D$24-SUM(Q258:S258)-SUMPRODUCT((J258:P258&lt;$T$9:$Z$9)*J258:P258+(J258:P258&gt;=$T$9:$Z$9)*$T$9:$Z$9)),J258-MIN($T$9,J258)))</f>
        <v>0</v>
      </c>
      <c r="U258" s="33">
        <f>IF($B258="","",MIN($U$9,K258)+MIN(MAX(0,'Debt Payoff'!$D$24-SUM(Q258:T258)-SUMPRODUCT((K258:P258&lt;$U$9:$Z$9)*K258:P258+(K258:P258&gt;=$U$9:$Z$9)*$U$9:$Z$9)),K258-MIN($U$9,K258)))</f>
        <v>0</v>
      </c>
      <c r="V258" s="33">
        <f>IF($B258="","",MIN($V$9,L258)+MIN(MAX(0,'Debt Payoff'!$D$24-SUM(Q258:U258)-SUMPRODUCT((L258:P258&lt;$V$9:$Z$9)*L258:P258+(L258:P258&gt;=$V$9:$Z$9)*$V$9:$Z$9)),L258-MIN($V$9,L258)))</f>
        <v>0</v>
      </c>
      <c r="W258" s="33">
        <f>IF($B258="","",MIN($W$9,M258)+MIN(MAX(0,'Debt Payoff'!$D$24-SUM(Q258:V258)-SUMPRODUCT((M258:P258&lt;$W$9:$Z$9)*M258:P258+(M258:P258&gt;=$W$9:$Z$9)*$W$9:$Z$9)),M258-MIN($W$9,M258)))</f>
        <v>0</v>
      </c>
      <c r="X258" s="33">
        <f>IF($B258="","",MIN($X$9,N258)+MIN(MAX(0,'Debt Payoff'!$D$24-SUM(Q258:W258)-SUMPRODUCT((N258:P258&lt;$X$9:$Z$9)*N258:P258+(N258:P258&gt;=$X$9:$Z$9)*$X$9:$Z$9)),N258-MIN($X$9,N258)))</f>
        <v>0</v>
      </c>
      <c r="Y258" s="33">
        <f>IF($B258="","",MIN($Y$9,O258)+MIN(MAX(0,'Debt Payoff'!$D$24-SUM(Q258:X258)-SUMPRODUCT((O258:P258&lt;$Y$9:$Z$9)*O258:P258+(O258:P258&gt;=$Y$9:$Z$9)*$Y$9:$Z$9)),O258-MIN($Y$9,O258)))</f>
        <v>0</v>
      </c>
      <c r="Z258" s="33">
        <f>IF($B258="","",MIN($Z$9,P258)+MIN(MAX(0,'Debt Payoff'!$D$24-SUM(Q258:Y258)-SUMPRODUCT((P258:P258&lt;$Z$9:$Z$9)*P258:P258+(P258:P258&gt;=$Z$9:$Z$9)*$Z$9:$Z$9)),P258-MIN($Z$9,P258)))</f>
        <v>0</v>
      </c>
      <c r="AA258" s="33">
        <f>IF($B258="","",ROUND(G258-Q258,2))</f>
        <v>0</v>
      </c>
      <c r="AB258" s="33">
        <f>IF($B258="","",ROUND(H258-R258,2))</f>
        <v>0</v>
      </c>
      <c r="AC258" s="33">
        <f>IF($B258="","",ROUND(I258-S258,2))</f>
        <v>0</v>
      </c>
      <c r="AD258" s="33">
        <f>IF($B258="","",ROUND(J258-T258,2))</f>
        <v>0</v>
      </c>
      <c r="AE258" s="33">
        <f>IF($B258="","",ROUND(K258-U258,2))</f>
        <v>0</v>
      </c>
      <c r="AF258" s="33">
        <f>IF($B258="","",ROUND(L258-V258,2))</f>
        <v>0</v>
      </c>
      <c r="AG258" s="33">
        <f>IF($B258="","",ROUND(M258-W258,2))</f>
        <v>0</v>
      </c>
      <c r="AH258" s="33">
        <f>IF($B258="","",ROUND(N258-X258,2))</f>
        <v>0</v>
      </c>
      <c r="AI258" s="33">
        <f>IF($B258="","",ROUND(O258-Y258,2))</f>
        <v>0</v>
      </c>
      <c r="AJ258" s="33">
        <f>IF($B258="","",ROUND(P258-Z258,2))</f>
        <v>0</v>
      </c>
    </row>
    <row r="259" spans="2:36">
      <c r="B259" s="15">
        <f>IF(B258="","",IF(F258&gt;0.005,B258+1,""))</f>
        <v>0</v>
      </c>
      <c r="C259" s="46">
        <f>IF($B259="","",EDATE('Debt Payoff'!$D$23,$B259-1))</f>
        <v>0</v>
      </c>
      <c r="D259" s="47">
        <f>IF($B259="","",SUM(Q259:Z259))</f>
        <v>0</v>
      </c>
      <c r="E259" s="48">
        <f>IF($B259="","",SUM(G259:P259)-F258)</f>
        <v>0</v>
      </c>
      <c r="F259" s="47">
        <f>IF($B259="","",SUM(AA259:AJ259))</f>
        <v>0</v>
      </c>
      <c r="G259" s="48">
        <f>IF($B259="","",ROUND(N(AA258)*(1+$Q$8/12),2))</f>
        <v>0</v>
      </c>
      <c r="H259" s="48">
        <f>IF($B259="","",ROUND(N(AB258)*(1+$R$8/12),2))</f>
        <v>0</v>
      </c>
      <c r="I259" s="48">
        <f>IF($B259="","",ROUND(N(AC258)*(1+$S$8/12),2))</f>
        <v>0</v>
      </c>
      <c r="J259" s="48">
        <f>IF($B259="","",ROUND(N(AD258)*(1+$T$8/12),2))</f>
        <v>0</v>
      </c>
      <c r="K259" s="48">
        <f>IF($B259="","",ROUND(N(AE258)*(1+$U$8/12),2))</f>
        <v>0</v>
      </c>
      <c r="L259" s="48">
        <f>IF($B259="","",ROUND(N(AF258)*(1+$V$8/12),2))</f>
        <v>0</v>
      </c>
      <c r="M259" s="48">
        <f>IF($B259="","",ROUND(N(AG258)*(1+$W$8/12),2))</f>
        <v>0</v>
      </c>
      <c r="N259" s="48">
        <f>IF($B259="","",ROUND(N(AH258)*(1+$X$8/12),2))</f>
        <v>0</v>
      </c>
      <c r="O259" s="48">
        <f>IF($B259="","",ROUND(N(AI258)*(1+$Y$8/12),2))</f>
        <v>0</v>
      </c>
      <c r="P259" s="48">
        <f>IF($B259="","",ROUND(N(AJ258)*(1+$Z$8/12),2))</f>
        <v>0</v>
      </c>
      <c r="Q259" s="33">
        <f>IF($B259="","",MIN($Q$9,G259)+MIN(MAX(0,'Debt Payoff'!$D$24-0-SUMPRODUCT((G259:P259&lt;$Q$9:$Z$9)*G259:P259+(G259:P259&gt;=$Q$9:$Z$9)*$Q$9:$Z$9)),G259-MIN($Q$9,G259)))</f>
        <v>0</v>
      </c>
      <c r="R259" s="33">
        <f>IF($B259="","",MIN($R$9,H259)+MIN(MAX(0,'Debt Payoff'!$D$24-SUM(Q259:Q259)-SUMPRODUCT((H259:P259&lt;$R$9:$Z$9)*H259:P259+(H259:P259&gt;=$R$9:$Z$9)*$R$9:$Z$9)),H259-MIN($R$9,H259)))</f>
        <v>0</v>
      </c>
      <c r="S259" s="33">
        <f>IF($B259="","",MIN($S$9,I259)+MIN(MAX(0,'Debt Payoff'!$D$24-SUM(Q259:R259)-SUMPRODUCT((I259:P259&lt;$S$9:$Z$9)*I259:P259+(I259:P259&gt;=$S$9:$Z$9)*$S$9:$Z$9)),I259-MIN($S$9,I259)))</f>
        <v>0</v>
      </c>
      <c r="T259" s="33">
        <f>IF($B259="","",MIN($T$9,J259)+MIN(MAX(0,'Debt Payoff'!$D$24-SUM(Q259:S259)-SUMPRODUCT((J259:P259&lt;$T$9:$Z$9)*J259:P259+(J259:P259&gt;=$T$9:$Z$9)*$T$9:$Z$9)),J259-MIN($T$9,J259)))</f>
        <v>0</v>
      </c>
      <c r="U259" s="33">
        <f>IF($B259="","",MIN($U$9,K259)+MIN(MAX(0,'Debt Payoff'!$D$24-SUM(Q259:T259)-SUMPRODUCT((K259:P259&lt;$U$9:$Z$9)*K259:P259+(K259:P259&gt;=$U$9:$Z$9)*$U$9:$Z$9)),K259-MIN($U$9,K259)))</f>
        <v>0</v>
      </c>
      <c r="V259" s="33">
        <f>IF($B259="","",MIN($V$9,L259)+MIN(MAX(0,'Debt Payoff'!$D$24-SUM(Q259:U259)-SUMPRODUCT((L259:P259&lt;$V$9:$Z$9)*L259:P259+(L259:P259&gt;=$V$9:$Z$9)*$V$9:$Z$9)),L259-MIN($V$9,L259)))</f>
        <v>0</v>
      </c>
      <c r="W259" s="33">
        <f>IF($B259="","",MIN($W$9,M259)+MIN(MAX(0,'Debt Payoff'!$D$24-SUM(Q259:V259)-SUMPRODUCT((M259:P259&lt;$W$9:$Z$9)*M259:P259+(M259:P259&gt;=$W$9:$Z$9)*$W$9:$Z$9)),M259-MIN($W$9,M259)))</f>
        <v>0</v>
      </c>
      <c r="X259" s="33">
        <f>IF($B259="","",MIN($X$9,N259)+MIN(MAX(0,'Debt Payoff'!$D$24-SUM(Q259:W259)-SUMPRODUCT((N259:P259&lt;$X$9:$Z$9)*N259:P259+(N259:P259&gt;=$X$9:$Z$9)*$X$9:$Z$9)),N259-MIN($X$9,N259)))</f>
        <v>0</v>
      </c>
      <c r="Y259" s="33">
        <f>IF($B259="","",MIN($Y$9,O259)+MIN(MAX(0,'Debt Payoff'!$D$24-SUM(Q259:X259)-SUMPRODUCT((O259:P259&lt;$Y$9:$Z$9)*O259:P259+(O259:P259&gt;=$Y$9:$Z$9)*$Y$9:$Z$9)),O259-MIN($Y$9,O259)))</f>
        <v>0</v>
      </c>
      <c r="Z259" s="33">
        <f>IF($B259="","",MIN($Z$9,P259)+MIN(MAX(0,'Debt Payoff'!$D$24-SUM(Q259:Y259)-SUMPRODUCT((P259:P259&lt;$Z$9:$Z$9)*P259:P259+(P259:P259&gt;=$Z$9:$Z$9)*$Z$9:$Z$9)),P259-MIN($Z$9,P259)))</f>
        <v>0</v>
      </c>
      <c r="AA259" s="33">
        <f>IF($B259="","",ROUND(G259-Q259,2))</f>
        <v>0</v>
      </c>
      <c r="AB259" s="33">
        <f>IF($B259="","",ROUND(H259-R259,2))</f>
        <v>0</v>
      </c>
      <c r="AC259" s="33">
        <f>IF($B259="","",ROUND(I259-S259,2))</f>
        <v>0</v>
      </c>
      <c r="AD259" s="33">
        <f>IF($B259="","",ROUND(J259-T259,2))</f>
        <v>0</v>
      </c>
      <c r="AE259" s="33">
        <f>IF($B259="","",ROUND(K259-U259,2))</f>
        <v>0</v>
      </c>
      <c r="AF259" s="33">
        <f>IF($B259="","",ROUND(L259-V259,2))</f>
        <v>0</v>
      </c>
      <c r="AG259" s="33">
        <f>IF($B259="","",ROUND(M259-W259,2))</f>
        <v>0</v>
      </c>
      <c r="AH259" s="33">
        <f>IF($B259="","",ROUND(N259-X259,2))</f>
        <v>0</v>
      </c>
      <c r="AI259" s="33">
        <f>IF($B259="","",ROUND(O259-Y259,2))</f>
        <v>0</v>
      </c>
      <c r="AJ259" s="33">
        <f>IF($B259="","",ROUND(P259-Z259,2))</f>
        <v>0</v>
      </c>
    </row>
    <row r="260" spans="2:36">
      <c r="B260" s="15">
        <f>IF(B259="","",IF(F259&gt;0.005,B259+1,""))</f>
        <v>0</v>
      </c>
      <c r="C260" s="46">
        <f>IF($B260="","",EDATE('Debt Payoff'!$D$23,$B260-1))</f>
        <v>0</v>
      </c>
      <c r="D260" s="47">
        <f>IF($B260="","",SUM(Q260:Z260))</f>
        <v>0</v>
      </c>
      <c r="E260" s="48">
        <f>IF($B260="","",SUM(G260:P260)-F259)</f>
        <v>0</v>
      </c>
      <c r="F260" s="47">
        <f>IF($B260="","",SUM(AA260:AJ260))</f>
        <v>0</v>
      </c>
      <c r="G260" s="48">
        <f>IF($B260="","",ROUND(N(AA259)*(1+$Q$8/12),2))</f>
        <v>0</v>
      </c>
      <c r="H260" s="48">
        <f>IF($B260="","",ROUND(N(AB259)*(1+$R$8/12),2))</f>
        <v>0</v>
      </c>
      <c r="I260" s="48">
        <f>IF($B260="","",ROUND(N(AC259)*(1+$S$8/12),2))</f>
        <v>0</v>
      </c>
      <c r="J260" s="48">
        <f>IF($B260="","",ROUND(N(AD259)*(1+$T$8/12),2))</f>
        <v>0</v>
      </c>
      <c r="K260" s="48">
        <f>IF($B260="","",ROUND(N(AE259)*(1+$U$8/12),2))</f>
        <v>0</v>
      </c>
      <c r="L260" s="48">
        <f>IF($B260="","",ROUND(N(AF259)*(1+$V$8/12),2))</f>
        <v>0</v>
      </c>
      <c r="M260" s="48">
        <f>IF($B260="","",ROUND(N(AG259)*(1+$W$8/12),2))</f>
        <v>0</v>
      </c>
      <c r="N260" s="48">
        <f>IF($B260="","",ROUND(N(AH259)*(1+$X$8/12),2))</f>
        <v>0</v>
      </c>
      <c r="O260" s="48">
        <f>IF($B260="","",ROUND(N(AI259)*(1+$Y$8/12),2))</f>
        <v>0</v>
      </c>
      <c r="P260" s="48">
        <f>IF($B260="","",ROUND(N(AJ259)*(1+$Z$8/12),2))</f>
        <v>0</v>
      </c>
      <c r="Q260" s="33">
        <f>IF($B260="","",MIN($Q$9,G260)+MIN(MAX(0,'Debt Payoff'!$D$24-0-SUMPRODUCT((G260:P260&lt;$Q$9:$Z$9)*G260:P260+(G260:P260&gt;=$Q$9:$Z$9)*$Q$9:$Z$9)),G260-MIN($Q$9,G260)))</f>
        <v>0</v>
      </c>
      <c r="R260" s="33">
        <f>IF($B260="","",MIN($R$9,H260)+MIN(MAX(0,'Debt Payoff'!$D$24-SUM(Q260:Q260)-SUMPRODUCT((H260:P260&lt;$R$9:$Z$9)*H260:P260+(H260:P260&gt;=$R$9:$Z$9)*$R$9:$Z$9)),H260-MIN($R$9,H260)))</f>
        <v>0</v>
      </c>
      <c r="S260" s="33">
        <f>IF($B260="","",MIN($S$9,I260)+MIN(MAX(0,'Debt Payoff'!$D$24-SUM(Q260:R260)-SUMPRODUCT((I260:P260&lt;$S$9:$Z$9)*I260:P260+(I260:P260&gt;=$S$9:$Z$9)*$S$9:$Z$9)),I260-MIN($S$9,I260)))</f>
        <v>0</v>
      </c>
      <c r="T260" s="33">
        <f>IF($B260="","",MIN($T$9,J260)+MIN(MAX(0,'Debt Payoff'!$D$24-SUM(Q260:S260)-SUMPRODUCT((J260:P260&lt;$T$9:$Z$9)*J260:P260+(J260:P260&gt;=$T$9:$Z$9)*$T$9:$Z$9)),J260-MIN($T$9,J260)))</f>
        <v>0</v>
      </c>
      <c r="U260" s="33">
        <f>IF($B260="","",MIN($U$9,K260)+MIN(MAX(0,'Debt Payoff'!$D$24-SUM(Q260:T260)-SUMPRODUCT((K260:P260&lt;$U$9:$Z$9)*K260:P260+(K260:P260&gt;=$U$9:$Z$9)*$U$9:$Z$9)),K260-MIN($U$9,K260)))</f>
        <v>0</v>
      </c>
      <c r="V260" s="33">
        <f>IF($B260="","",MIN($V$9,L260)+MIN(MAX(0,'Debt Payoff'!$D$24-SUM(Q260:U260)-SUMPRODUCT((L260:P260&lt;$V$9:$Z$9)*L260:P260+(L260:P260&gt;=$V$9:$Z$9)*$V$9:$Z$9)),L260-MIN($V$9,L260)))</f>
        <v>0</v>
      </c>
      <c r="W260" s="33">
        <f>IF($B260="","",MIN($W$9,M260)+MIN(MAX(0,'Debt Payoff'!$D$24-SUM(Q260:V260)-SUMPRODUCT((M260:P260&lt;$W$9:$Z$9)*M260:P260+(M260:P260&gt;=$W$9:$Z$9)*$W$9:$Z$9)),M260-MIN($W$9,M260)))</f>
        <v>0</v>
      </c>
      <c r="X260" s="33">
        <f>IF($B260="","",MIN($X$9,N260)+MIN(MAX(0,'Debt Payoff'!$D$24-SUM(Q260:W260)-SUMPRODUCT((N260:P260&lt;$X$9:$Z$9)*N260:P260+(N260:P260&gt;=$X$9:$Z$9)*$X$9:$Z$9)),N260-MIN($X$9,N260)))</f>
        <v>0</v>
      </c>
      <c r="Y260" s="33">
        <f>IF($B260="","",MIN($Y$9,O260)+MIN(MAX(0,'Debt Payoff'!$D$24-SUM(Q260:X260)-SUMPRODUCT((O260:P260&lt;$Y$9:$Z$9)*O260:P260+(O260:P260&gt;=$Y$9:$Z$9)*$Y$9:$Z$9)),O260-MIN($Y$9,O260)))</f>
        <v>0</v>
      </c>
      <c r="Z260" s="33">
        <f>IF($B260="","",MIN($Z$9,P260)+MIN(MAX(0,'Debt Payoff'!$D$24-SUM(Q260:Y260)-SUMPRODUCT((P260:P260&lt;$Z$9:$Z$9)*P260:P260+(P260:P260&gt;=$Z$9:$Z$9)*$Z$9:$Z$9)),P260-MIN($Z$9,P260)))</f>
        <v>0</v>
      </c>
      <c r="AA260" s="33">
        <f>IF($B260="","",ROUND(G260-Q260,2))</f>
        <v>0</v>
      </c>
      <c r="AB260" s="33">
        <f>IF($B260="","",ROUND(H260-R260,2))</f>
        <v>0</v>
      </c>
      <c r="AC260" s="33">
        <f>IF($B260="","",ROUND(I260-S260,2))</f>
        <v>0</v>
      </c>
      <c r="AD260" s="33">
        <f>IF($B260="","",ROUND(J260-T260,2))</f>
        <v>0</v>
      </c>
      <c r="AE260" s="33">
        <f>IF($B260="","",ROUND(K260-U260,2))</f>
        <v>0</v>
      </c>
      <c r="AF260" s="33">
        <f>IF($B260="","",ROUND(L260-V260,2))</f>
        <v>0</v>
      </c>
      <c r="AG260" s="33">
        <f>IF($B260="","",ROUND(M260-W260,2))</f>
        <v>0</v>
      </c>
      <c r="AH260" s="33">
        <f>IF($B260="","",ROUND(N260-X260,2))</f>
        <v>0</v>
      </c>
      <c r="AI260" s="33">
        <f>IF($B260="","",ROUND(O260-Y260,2))</f>
        <v>0</v>
      </c>
      <c r="AJ260" s="33">
        <f>IF($B260="","",ROUND(P260-Z260,2))</f>
        <v>0</v>
      </c>
    </row>
    <row r="261" spans="2:36">
      <c r="B261" s="15">
        <f>IF(B260="","",IF(F260&gt;0.005,B260+1,""))</f>
        <v>0</v>
      </c>
      <c r="C261" s="46">
        <f>IF($B261="","",EDATE('Debt Payoff'!$D$23,$B261-1))</f>
        <v>0</v>
      </c>
      <c r="D261" s="47">
        <f>IF($B261="","",SUM(Q261:Z261))</f>
        <v>0</v>
      </c>
      <c r="E261" s="48">
        <f>IF($B261="","",SUM(G261:P261)-F260)</f>
        <v>0</v>
      </c>
      <c r="F261" s="47">
        <f>IF($B261="","",SUM(AA261:AJ261))</f>
        <v>0</v>
      </c>
      <c r="G261" s="48">
        <f>IF($B261="","",ROUND(N(AA260)*(1+$Q$8/12),2))</f>
        <v>0</v>
      </c>
      <c r="H261" s="48">
        <f>IF($B261="","",ROUND(N(AB260)*(1+$R$8/12),2))</f>
        <v>0</v>
      </c>
      <c r="I261" s="48">
        <f>IF($B261="","",ROUND(N(AC260)*(1+$S$8/12),2))</f>
        <v>0</v>
      </c>
      <c r="J261" s="48">
        <f>IF($B261="","",ROUND(N(AD260)*(1+$T$8/12),2))</f>
        <v>0</v>
      </c>
      <c r="K261" s="48">
        <f>IF($B261="","",ROUND(N(AE260)*(1+$U$8/12),2))</f>
        <v>0</v>
      </c>
      <c r="L261" s="48">
        <f>IF($B261="","",ROUND(N(AF260)*(1+$V$8/12),2))</f>
        <v>0</v>
      </c>
      <c r="M261" s="48">
        <f>IF($B261="","",ROUND(N(AG260)*(1+$W$8/12),2))</f>
        <v>0</v>
      </c>
      <c r="N261" s="48">
        <f>IF($B261="","",ROUND(N(AH260)*(1+$X$8/12),2))</f>
        <v>0</v>
      </c>
      <c r="O261" s="48">
        <f>IF($B261="","",ROUND(N(AI260)*(1+$Y$8/12),2))</f>
        <v>0</v>
      </c>
      <c r="P261" s="48">
        <f>IF($B261="","",ROUND(N(AJ260)*(1+$Z$8/12),2))</f>
        <v>0</v>
      </c>
      <c r="Q261" s="33">
        <f>IF($B261="","",MIN($Q$9,G261)+MIN(MAX(0,'Debt Payoff'!$D$24-0-SUMPRODUCT((G261:P261&lt;$Q$9:$Z$9)*G261:P261+(G261:P261&gt;=$Q$9:$Z$9)*$Q$9:$Z$9)),G261-MIN($Q$9,G261)))</f>
        <v>0</v>
      </c>
      <c r="R261" s="33">
        <f>IF($B261="","",MIN($R$9,H261)+MIN(MAX(0,'Debt Payoff'!$D$24-SUM(Q261:Q261)-SUMPRODUCT((H261:P261&lt;$R$9:$Z$9)*H261:P261+(H261:P261&gt;=$R$9:$Z$9)*$R$9:$Z$9)),H261-MIN($R$9,H261)))</f>
        <v>0</v>
      </c>
      <c r="S261" s="33">
        <f>IF($B261="","",MIN($S$9,I261)+MIN(MAX(0,'Debt Payoff'!$D$24-SUM(Q261:R261)-SUMPRODUCT((I261:P261&lt;$S$9:$Z$9)*I261:P261+(I261:P261&gt;=$S$9:$Z$9)*$S$9:$Z$9)),I261-MIN($S$9,I261)))</f>
        <v>0</v>
      </c>
      <c r="T261" s="33">
        <f>IF($B261="","",MIN($T$9,J261)+MIN(MAX(0,'Debt Payoff'!$D$24-SUM(Q261:S261)-SUMPRODUCT((J261:P261&lt;$T$9:$Z$9)*J261:P261+(J261:P261&gt;=$T$9:$Z$9)*$T$9:$Z$9)),J261-MIN($T$9,J261)))</f>
        <v>0</v>
      </c>
      <c r="U261" s="33">
        <f>IF($B261="","",MIN($U$9,K261)+MIN(MAX(0,'Debt Payoff'!$D$24-SUM(Q261:T261)-SUMPRODUCT((K261:P261&lt;$U$9:$Z$9)*K261:P261+(K261:P261&gt;=$U$9:$Z$9)*$U$9:$Z$9)),K261-MIN($U$9,K261)))</f>
        <v>0</v>
      </c>
      <c r="V261" s="33">
        <f>IF($B261="","",MIN($V$9,L261)+MIN(MAX(0,'Debt Payoff'!$D$24-SUM(Q261:U261)-SUMPRODUCT((L261:P261&lt;$V$9:$Z$9)*L261:P261+(L261:P261&gt;=$V$9:$Z$9)*$V$9:$Z$9)),L261-MIN($V$9,L261)))</f>
        <v>0</v>
      </c>
      <c r="W261" s="33">
        <f>IF($B261="","",MIN($W$9,M261)+MIN(MAX(0,'Debt Payoff'!$D$24-SUM(Q261:V261)-SUMPRODUCT((M261:P261&lt;$W$9:$Z$9)*M261:P261+(M261:P261&gt;=$W$9:$Z$9)*$W$9:$Z$9)),M261-MIN($W$9,M261)))</f>
        <v>0</v>
      </c>
      <c r="X261" s="33">
        <f>IF($B261="","",MIN($X$9,N261)+MIN(MAX(0,'Debt Payoff'!$D$24-SUM(Q261:W261)-SUMPRODUCT((N261:P261&lt;$X$9:$Z$9)*N261:P261+(N261:P261&gt;=$X$9:$Z$9)*$X$9:$Z$9)),N261-MIN($X$9,N261)))</f>
        <v>0</v>
      </c>
      <c r="Y261" s="33">
        <f>IF($B261="","",MIN($Y$9,O261)+MIN(MAX(0,'Debt Payoff'!$D$24-SUM(Q261:X261)-SUMPRODUCT((O261:P261&lt;$Y$9:$Z$9)*O261:P261+(O261:P261&gt;=$Y$9:$Z$9)*$Y$9:$Z$9)),O261-MIN($Y$9,O261)))</f>
        <v>0</v>
      </c>
      <c r="Z261" s="33">
        <f>IF($B261="","",MIN($Z$9,P261)+MIN(MAX(0,'Debt Payoff'!$D$24-SUM(Q261:Y261)-SUMPRODUCT((P261:P261&lt;$Z$9:$Z$9)*P261:P261+(P261:P261&gt;=$Z$9:$Z$9)*$Z$9:$Z$9)),P261-MIN($Z$9,P261)))</f>
        <v>0</v>
      </c>
      <c r="AA261" s="33">
        <f>IF($B261="","",ROUND(G261-Q261,2))</f>
        <v>0</v>
      </c>
      <c r="AB261" s="33">
        <f>IF($B261="","",ROUND(H261-R261,2))</f>
        <v>0</v>
      </c>
      <c r="AC261" s="33">
        <f>IF($B261="","",ROUND(I261-S261,2))</f>
        <v>0</v>
      </c>
      <c r="AD261" s="33">
        <f>IF($B261="","",ROUND(J261-T261,2))</f>
        <v>0</v>
      </c>
      <c r="AE261" s="33">
        <f>IF($B261="","",ROUND(K261-U261,2))</f>
        <v>0</v>
      </c>
      <c r="AF261" s="33">
        <f>IF($B261="","",ROUND(L261-V261,2))</f>
        <v>0</v>
      </c>
      <c r="AG261" s="33">
        <f>IF($B261="","",ROUND(M261-W261,2))</f>
        <v>0</v>
      </c>
      <c r="AH261" s="33">
        <f>IF($B261="","",ROUND(N261-X261,2))</f>
        <v>0</v>
      </c>
      <c r="AI261" s="33">
        <f>IF($B261="","",ROUND(O261-Y261,2))</f>
        <v>0</v>
      </c>
      <c r="AJ261" s="33">
        <f>IF($B261="","",ROUND(P261-Z261,2))</f>
        <v>0</v>
      </c>
    </row>
    <row r="262" spans="2:36">
      <c r="B262" s="15">
        <f>IF(B261="","",IF(F261&gt;0.005,B261+1,""))</f>
        <v>0</v>
      </c>
      <c r="C262" s="46">
        <f>IF($B262="","",EDATE('Debt Payoff'!$D$23,$B262-1))</f>
        <v>0</v>
      </c>
      <c r="D262" s="47">
        <f>IF($B262="","",SUM(Q262:Z262))</f>
        <v>0</v>
      </c>
      <c r="E262" s="48">
        <f>IF($B262="","",SUM(G262:P262)-F261)</f>
        <v>0</v>
      </c>
      <c r="F262" s="47">
        <f>IF($B262="","",SUM(AA262:AJ262))</f>
        <v>0</v>
      </c>
      <c r="G262" s="48">
        <f>IF($B262="","",ROUND(N(AA261)*(1+$Q$8/12),2))</f>
        <v>0</v>
      </c>
      <c r="H262" s="48">
        <f>IF($B262="","",ROUND(N(AB261)*(1+$R$8/12),2))</f>
        <v>0</v>
      </c>
      <c r="I262" s="48">
        <f>IF($B262="","",ROUND(N(AC261)*(1+$S$8/12),2))</f>
        <v>0</v>
      </c>
      <c r="J262" s="48">
        <f>IF($B262="","",ROUND(N(AD261)*(1+$T$8/12),2))</f>
        <v>0</v>
      </c>
      <c r="K262" s="48">
        <f>IF($B262="","",ROUND(N(AE261)*(1+$U$8/12),2))</f>
        <v>0</v>
      </c>
      <c r="L262" s="48">
        <f>IF($B262="","",ROUND(N(AF261)*(1+$V$8/12),2))</f>
        <v>0</v>
      </c>
      <c r="M262" s="48">
        <f>IF($B262="","",ROUND(N(AG261)*(1+$W$8/12),2))</f>
        <v>0</v>
      </c>
      <c r="N262" s="48">
        <f>IF($B262="","",ROUND(N(AH261)*(1+$X$8/12),2))</f>
        <v>0</v>
      </c>
      <c r="O262" s="48">
        <f>IF($B262="","",ROUND(N(AI261)*(1+$Y$8/12),2))</f>
        <v>0</v>
      </c>
      <c r="P262" s="48">
        <f>IF($B262="","",ROUND(N(AJ261)*(1+$Z$8/12),2))</f>
        <v>0</v>
      </c>
      <c r="Q262" s="33">
        <f>IF($B262="","",MIN($Q$9,G262)+MIN(MAX(0,'Debt Payoff'!$D$24-0-SUMPRODUCT((G262:P262&lt;$Q$9:$Z$9)*G262:P262+(G262:P262&gt;=$Q$9:$Z$9)*$Q$9:$Z$9)),G262-MIN($Q$9,G262)))</f>
        <v>0</v>
      </c>
      <c r="R262" s="33">
        <f>IF($B262="","",MIN($R$9,H262)+MIN(MAX(0,'Debt Payoff'!$D$24-SUM(Q262:Q262)-SUMPRODUCT((H262:P262&lt;$R$9:$Z$9)*H262:P262+(H262:P262&gt;=$R$9:$Z$9)*$R$9:$Z$9)),H262-MIN($R$9,H262)))</f>
        <v>0</v>
      </c>
      <c r="S262" s="33">
        <f>IF($B262="","",MIN($S$9,I262)+MIN(MAX(0,'Debt Payoff'!$D$24-SUM(Q262:R262)-SUMPRODUCT((I262:P262&lt;$S$9:$Z$9)*I262:P262+(I262:P262&gt;=$S$9:$Z$9)*$S$9:$Z$9)),I262-MIN($S$9,I262)))</f>
        <v>0</v>
      </c>
      <c r="T262" s="33">
        <f>IF($B262="","",MIN($T$9,J262)+MIN(MAX(0,'Debt Payoff'!$D$24-SUM(Q262:S262)-SUMPRODUCT((J262:P262&lt;$T$9:$Z$9)*J262:P262+(J262:P262&gt;=$T$9:$Z$9)*$T$9:$Z$9)),J262-MIN($T$9,J262)))</f>
        <v>0</v>
      </c>
      <c r="U262" s="33">
        <f>IF($B262="","",MIN($U$9,K262)+MIN(MAX(0,'Debt Payoff'!$D$24-SUM(Q262:T262)-SUMPRODUCT((K262:P262&lt;$U$9:$Z$9)*K262:P262+(K262:P262&gt;=$U$9:$Z$9)*$U$9:$Z$9)),K262-MIN($U$9,K262)))</f>
        <v>0</v>
      </c>
      <c r="V262" s="33">
        <f>IF($B262="","",MIN($V$9,L262)+MIN(MAX(0,'Debt Payoff'!$D$24-SUM(Q262:U262)-SUMPRODUCT((L262:P262&lt;$V$9:$Z$9)*L262:P262+(L262:P262&gt;=$V$9:$Z$9)*$V$9:$Z$9)),L262-MIN($V$9,L262)))</f>
        <v>0</v>
      </c>
      <c r="W262" s="33">
        <f>IF($B262="","",MIN($W$9,M262)+MIN(MAX(0,'Debt Payoff'!$D$24-SUM(Q262:V262)-SUMPRODUCT((M262:P262&lt;$W$9:$Z$9)*M262:P262+(M262:P262&gt;=$W$9:$Z$9)*$W$9:$Z$9)),M262-MIN($W$9,M262)))</f>
        <v>0</v>
      </c>
      <c r="X262" s="33">
        <f>IF($B262="","",MIN($X$9,N262)+MIN(MAX(0,'Debt Payoff'!$D$24-SUM(Q262:W262)-SUMPRODUCT((N262:P262&lt;$X$9:$Z$9)*N262:P262+(N262:P262&gt;=$X$9:$Z$9)*$X$9:$Z$9)),N262-MIN($X$9,N262)))</f>
        <v>0</v>
      </c>
      <c r="Y262" s="33">
        <f>IF($B262="","",MIN($Y$9,O262)+MIN(MAX(0,'Debt Payoff'!$D$24-SUM(Q262:X262)-SUMPRODUCT((O262:P262&lt;$Y$9:$Z$9)*O262:P262+(O262:P262&gt;=$Y$9:$Z$9)*$Y$9:$Z$9)),O262-MIN($Y$9,O262)))</f>
        <v>0</v>
      </c>
      <c r="Z262" s="33">
        <f>IF($B262="","",MIN($Z$9,P262)+MIN(MAX(0,'Debt Payoff'!$D$24-SUM(Q262:Y262)-SUMPRODUCT((P262:P262&lt;$Z$9:$Z$9)*P262:P262+(P262:P262&gt;=$Z$9:$Z$9)*$Z$9:$Z$9)),P262-MIN($Z$9,P262)))</f>
        <v>0</v>
      </c>
      <c r="AA262" s="33">
        <f>IF($B262="","",ROUND(G262-Q262,2))</f>
        <v>0</v>
      </c>
      <c r="AB262" s="33">
        <f>IF($B262="","",ROUND(H262-R262,2))</f>
        <v>0</v>
      </c>
      <c r="AC262" s="33">
        <f>IF($B262="","",ROUND(I262-S262,2))</f>
        <v>0</v>
      </c>
      <c r="AD262" s="33">
        <f>IF($B262="","",ROUND(J262-T262,2))</f>
        <v>0</v>
      </c>
      <c r="AE262" s="33">
        <f>IF($B262="","",ROUND(K262-U262,2))</f>
        <v>0</v>
      </c>
      <c r="AF262" s="33">
        <f>IF($B262="","",ROUND(L262-V262,2))</f>
        <v>0</v>
      </c>
      <c r="AG262" s="33">
        <f>IF($B262="","",ROUND(M262-W262,2))</f>
        <v>0</v>
      </c>
      <c r="AH262" s="33">
        <f>IF($B262="","",ROUND(N262-X262,2))</f>
        <v>0</v>
      </c>
      <c r="AI262" s="33">
        <f>IF($B262="","",ROUND(O262-Y262,2))</f>
        <v>0</v>
      </c>
      <c r="AJ262" s="33">
        <f>IF($B262="","",ROUND(P262-Z262,2))</f>
        <v>0</v>
      </c>
    </row>
    <row r="263" spans="2:36">
      <c r="B263" s="15">
        <f>IF(B262="","",IF(F262&gt;0.005,B262+1,""))</f>
        <v>0</v>
      </c>
      <c r="C263" s="46">
        <f>IF($B263="","",EDATE('Debt Payoff'!$D$23,$B263-1))</f>
        <v>0</v>
      </c>
      <c r="D263" s="47">
        <f>IF($B263="","",SUM(Q263:Z263))</f>
        <v>0</v>
      </c>
      <c r="E263" s="48">
        <f>IF($B263="","",SUM(G263:P263)-F262)</f>
        <v>0</v>
      </c>
      <c r="F263" s="47">
        <f>IF($B263="","",SUM(AA263:AJ263))</f>
        <v>0</v>
      </c>
      <c r="G263" s="48">
        <f>IF($B263="","",ROUND(N(AA262)*(1+$Q$8/12),2))</f>
        <v>0</v>
      </c>
      <c r="H263" s="48">
        <f>IF($B263="","",ROUND(N(AB262)*(1+$R$8/12),2))</f>
        <v>0</v>
      </c>
      <c r="I263" s="48">
        <f>IF($B263="","",ROUND(N(AC262)*(1+$S$8/12),2))</f>
        <v>0</v>
      </c>
      <c r="J263" s="48">
        <f>IF($B263="","",ROUND(N(AD262)*(1+$T$8/12),2))</f>
        <v>0</v>
      </c>
      <c r="K263" s="48">
        <f>IF($B263="","",ROUND(N(AE262)*(1+$U$8/12),2))</f>
        <v>0</v>
      </c>
      <c r="L263" s="48">
        <f>IF($B263="","",ROUND(N(AF262)*(1+$V$8/12),2))</f>
        <v>0</v>
      </c>
      <c r="M263" s="48">
        <f>IF($B263="","",ROUND(N(AG262)*(1+$W$8/12),2))</f>
        <v>0</v>
      </c>
      <c r="N263" s="48">
        <f>IF($B263="","",ROUND(N(AH262)*(1+$X$8/12),2))</f>
        <v>0</v>
      </c>
      <c r="O263" s="48">
        <f>IF($B263="","",ROUND(N(AI262)*(1+$Y$8/12),2))</f>
        <v>0</v>
      </c>
      <c r="P263" s="48">
        <f>IF($B263="","",ROUND(N(AJ262)*(1+$Z$8/12),2))</f>
        <v>0</v>
      </c>
      <c r="Q263" s="33">
        <f>IF($B263="","",MIN($Q$9,G263)+MIN(MAX(0,'Debt Payoff'!$D$24-0-SUMPRODUCT((G263:P263&lt;$Q$9:$Z$9)*G263:P263+(G263:P263&gt;=$Q$9:$Z$9)*$Q$9:$Z$9)),G263-MIN($Q$9,G263)))</f>
        <v>0</v>
      </c>
      <c r="R263" s="33">
        <f>IF($B263="","",MIN($R$9,H263)+MIN(MAX(0,'Debt Payoff'!$D$24-SUM(Q263:Q263)-SUMPRODUCT((H263:P263&lt;$R$9:$Z$9)*H263:P263+(H263:P263&gt;=$R$9:$Z$9)*$R$9:$Z$9)),H263-MIN($R$9,H263)))</f>
        <v>0</v>
      </c>
      <c r="S263" s="33">
        <f>IF($B263="","",MIN($S$9,I263)+MIN(MAX(0,'Debt Payoff'!$D$24-SUM(Q263:R263)-SUMPRODUCT((I263:P263&lt;$S$9:$Z$9)*I263:P263+(I263:P263&gt;=$S$9:$Z$9)*$S$9:$Z$9)),I263-MIN($S$9,I263)))</f>
        <v>0</v>
      </c>
      <c r="T263" s="33">
        <f>IF($B263="","",MIN($T$9,J263)+MIN(MAX(0,'Debt Payoff'!$D$24-SUM(Q263:S263)-SUMPRODUCT((J263:P263&lt;$T$9:$Z$9)*J263:P263+(J263:P263&gt;=$T$9:$Z$9)*$T$9:$Z$9)),J263-MIN($T$9,J263)))</f>
        <v>0</v>
      </c>
      <c r="U263" s="33">
        <f>IF($B263="","",MIN($U$9,K263)+MIN(MAX(0,'Debt Payoff'!$D$24-SUM(Q263:T263)-SUMPRODUCT((K263:P263&lt;$U$9:$Z$9)*K263:P263+(K263:P263&gt;=$U$9:$Z$9)*$U$9:$Z$9)),K263-MIN($U$9,K263)))</f>
        <v>0</v>
      </c>
      <c r="V263" s="33">
        <f>IF($B263="","",MIN($V$9,L263)+MIN(MAX(0,'Debt Payoff'!$D$24-SUM(Q263:U263)-SUMPRODUCT((L263:P263&lt;$V$9:$Z$9)*L263:P263+(L263:P263&gt;=$V$9:$Z$9)*$V$9:$Z$9)),L263-MIN($V$9,L263)))</f>
        <v>0</v>
      </c>
      <c r="W263" s="33">
        <f>IF($B263="","",MIN($W$9,M263)+MIN(MAX(0,'Debt Payoff'!$D$24-SUM(Q263:V263)-SUMPRODUCT((M263:P263&lt;$W$9:$Z$9)*M263:P263+(M263:P263&gt;=$W$9:$Z$9)*$W$9:$Z$9)),M263-MIN($W$9,M263)))</f>
        <v>0</v>
      </c>
      <c r="X263" s="33">
        <f>IF($B263="","",MIN($X$9,N263)+MIN(MAX(0,'Debt Payoff'!$D$24-SUM(Q263:W263)-SUMPRODUCT((N263:P263&lt;$X$9:$Z$9)*N263:P263+(N263:P263&gt;=$X$9:$Z$9)*$X$9:$Z$9)),N263-MIN($X$9,N263)))</f>
        <v>0</v>
      </c>
      <c r="Y263" s="33">
        <f>IF($B263="","",MIN($Y$9,O263)+MIN(MAX(0,'Debt Payoff'!$D$24-SUM(Q263:X263)-SUMPRODUCT((O263:P263&lt;$Y$9:$Z$9)*O263:P263+(O263:P263&gt;=$Y$9:$Z$9)*$Y$9:$Z$9)),O263-MIN($Y$9,O263)))</f>
        <v>0</v>
      </c>
      <c r="Z263" s="33">
        <f>IF($B263="","",MIN($Z$9,P263)+MIN(MAX(0,'Debt Payoff'!$D$24-SUM(Q263:Y263)-SUMPRODUCT((P263:P263&lt;$Z$9:$Z$9)*P263:P263+(P263:P263&gt;=$Z$9:$Z$9)*$Z$9:$Z$9)),P263-MIN($Z$9,P263)))</f>
        <v>0</v>
      </c>
      <c r="AA263" s="33">
        <f>IF($B263="","",ROUND(G263-Q263,2))</f>
        <v>0</v>
      </c>
      <c r="AB263" s="33">
        <f>IF($B263="","",ROUND(H263-R263,2))</f>
        <v>0</v>
      </c>
      <c r="AC263" s="33">
        <f>IF($B263="","",ROUND(I263-S263,2))</f>
        <v>0</v>
      </c>
      <c r="AD263" s="33">
        <f>IF($B263="","",ROUND(J263-T263,2))</f>
        <v>0</v>
      </c>
      <c r="AE263" s="33">
        <f>IF($B263="","",ROUND(K263-U263,2))</f>
        <v>0</v>
      </c>
      <c r="AF263" s="33">
        <f>IF($B263="","",ROUND(L263-V263,2))</f>
        <v>0</v>
      </c>
      <c r="AG263" s="33">
        <f>IF($B263="","",ROUND(M263-W263,2))</f>
        <v>0</v>
      </c>
      <c r="AH263" s="33">
        <f>IF($B263="","",ROUND(N263-X263,2))</f>
        <v>0</v>
      </c>
      <c r="AI263" s="33">
        <f>IF($B263="","",ROUND(O263-Y263,2))</f>
        <v>0</v>
      </c>
      <c r="AJ263" s="33">
        <f>IF($B263="","",ROUND(P263-Z263,2))</f>
        <v>0</v>
      </c>
    </row>
    <row r="264" spans="2:36">
      <c r="B264" s="15">
        <f>IF(B263="","",IF(F263&gt;0.005,B263+1,""))</f>
        <v>0</v>
      </c>
      <c r="C264" s="46">
        <f>IF($B264="","",EDATE('Debt Payoff'!$D$23,$B264-1))</f>
        <v>0</v>
      </c>
      <c r="D264" s="47">
        <f>IF($B264="","",SUM(Q264:Z264))</f>
        <v>0</v>
      </c>
      <c r="E264" s="48">
        <f>IF($B264="","",SUM(G264:P264)-F263)</f>
        <v>0</v>
      </c>
      <c r="F264" s="47">
        <f>IF($B264="","",SUM(AA264:AJ264))</f>
        <v>0</v>
      </c>
      <c r="G264" s="48">
        <f>IF($B264="","",ROUND(N(AA263)*(1+$Q$8/12),2))</f>
        <v>0</v>
      </c>
      <c r="H264" s="48">
        <f>IF($B264="","",ROUND(N(AB263)*(1+$R$8/12),2))</f>
        <v>0</v>
      </c>
      <c r="I264" s="48">
        <f>IF($B264="","",ROUND(N(AC263)*(1+$S$8/12),2))</f>
        <v>0</v>
      </c>
      <c r="J264" s="48">
        <f>IF($B264="","",ROUND(N(AD263)*(1+$T$8/12),2))</f>
        <v>0</v>
      </c>
      <c r="K264" s="48">
        <f>IF($B264="","",ROUND(N(AE263)*(1+$U$8/12),2))</f>
        <v>0</v>
      </c>
      <c r="L264" s="48">
        <f>IF($B264="","",ROUND(N(AF263)*(1+$V$8/12),2))</f>
        <v>0</v>
      </c>
      <c r="M264" s="48">
        <f>IF($B264="","",ROUND(N(AG263)*(1+$W$8/12),2))</f>
        <v>0</v>
      </c>
      <c r="N264" s="48">
        <f>IF($B264="","",ROUND(N(AH263)*(1+$X$8/12),2))</f>
        <v>0</v>
      </c>
      <c r="O264" s="48">
        <f>IF($B264="","",ROUND(N(AI263)*(1+$Y$8/12),2))</f>
        <v>0</v>
      </c>
      <c r="P264" s="48">
        <f>IF($B264="","",ROUND(N(AJ263)*(1+$Z$8/12),2))</f>
        <v>0</v>
      </c>
      <c r="Q264" s="33">
        <f>IF($B264="","",MIN($Q$9,G264)+MIN(MAX(0,'Debt Payoff'!$D$24-0-SUMPRODUCT((G264:P264&lt;$Q$9:$Z$9)*G264:P264+(G264:P264&gt;=$Q$9:$Z$9)*$Q$9:$Z$9)),G264-MIN($Q$9,G264)))</f>
        <v>0</v>
      </c>
      <c r="R264" s="33">
        <f>IF($B264="","",MIN($R$9,H264)+MIN(MAX(0,'Debt Payoff'!$D$24-SUM(Q264:Q264)-SUMPRODUCT((H264:P264&lt;$R$9:$Z$9)*H264:P264+(H264:P264&gt;=$R$9:$Z$9)*$R$9:$Z$9)),H264-MIN($R$9,H264)))</f>
        <v>0</v>
      </c>
      <c r="S264" s="33">
        <f>IF($B264="","",MIN($S$9,I264)+MIN(MAX(0,'Debt Payoff'!$D$24-SUM(Q264:R264)-SUMPRODUCT((I264:P264&lt;$S$9:$Z$9)*I264:P264+(I264:P264&gt;=$S$9:$Z$9)*$S$9:$Z$9)),I264-MIN($S$9,I264)))</f>
        <v>0</v>
      </c>
      <c r="T264" s="33">
        <f>IF($B264="","",MIN($T$9,J264)+MIN(MAX(0,'Debt Payoff'!$D$24-SUM(Q264:S264)-SUMPRODUCT((J264:P264&lt;$T$9:$Z$9)*J264:P264+(J264:P264&gt;=$T$9:$Z$9)*$T$9:$Z$9)),J264-MIN($T$9,J264)))</f>
        <v>0</v>
      </c>
      <c r="U264" s="33">
        <f>IF($B264="","",MIN($U$9,K264)+MIN(MAX(0,'Debt Payoff'!$D$24-SUM(Q264:T264)-SUMPRODUCT((K264:P264&lt;$U$9:$Z$9)*K264:P264+(K264:P264&gt;=$U$9:$Z$9)*$U$9:$Z$9)),K264-MIN($U$9,K264)))</f>
        <v>0</v>
      </c>
      <c r="V264" s="33">
        <f>IF($B264="","",MIN($V$9,L264)+MIN(MAX(0,'Debt Payoff'!$D$24-SUM(Q264:U264)-SUMPRODUCT((L264:P264&lt;$V$9:$Z$9)*L264:P264+(L264:P264&gt;=$V$9:$Z$9)*$V$9:$Z$9)),L264-MIN($V$9,L264)))</f>
        <v>0</v>
      </c>
      <c r="W264" s="33">
        <f>IF($B264="","",MIN($W$9,M264)+MIN(MAX(0,'Debt Payoff'!$D$24-SUM(Q264:V264)-SUMPRODUCT((M264:P264&lt;$W$9:$Z$9)*M264:P264+(M264:P264&gt;=$W$9:$Z$9)*$W$9:$Z$9)),M264-MIN($W$9,M264)))</f>
        <v>0</v>
      </c>
      <c r="X264" s="33">
        <f>IF($B264="","",MIN($X$9,N264)+MIN(MAX(0,'Debt Payoff'!$D$24-SUM(Q264:W264)-SUMPRODUCT((N264:P264&lt;$X$9:$Z$9)*N264:P264+(N264:P264&gt;=$X$9:$Z$9)*$X$9:$Z$9)),N264-MIN($X$9,N264)))</f>
        <v>0</v>
      </c>
      <c r="Y264" s="33">
        <f>IF($B264="","",MIN($Y$9,O264)+MIN(MAX(0,'Debt Payoff'!$D$24-SUM(Q264:X264)-SUMPRODUCT((O264:P264&lt;$Y$9:$Z$9)*O264:P264+(O264:P264&gt;=$Y$9:$Z$9)*$Y$9:$Z$9)),O264-MIN($Y$9,O264)))</f>
        <v>0</v>
      </c>
      <c r="Z264" s="33">
        <f>IF($B264="","",MIN($Z$9,P264)+MIN(MAX(0,'Debt Payoff'!$D$24-SUM(Q264:Y264)-SUMPRODUCT((P264:P264&lt;$Z$9:$Z$9)*P264:P264+(P264:P264&gt;=$Z$9:$Z$9)*$Z$9:$Z$9)),P264-MIN($Z$9,P264)))</f>
        <v>0</v>
      </c>
      <c r="AA264" s="33">
        <f>IF($B264="","",ROUND(G264-Q264,2))</f>
        <v>0</v>
      </c>
      <c r="AB264" s="33">
        <f>IF($B264="","",ROUND(H264-R264,2))</f>
        <v>0</v>
      </c>
      <c r="AC264" s="33">
        <f>IF($B264="","",ROUND(I264-S264,2))</f>
        <v>0</v>
      </c>
      <c r="AD264" s="33">
        <f>IF($B264="","",ROUND(J264-T264,2))</f>
        <v>0</v>
      </c>
      <c r="AE264" s="33">
        <f>IF($B264="","",ROUND(K264-U264,2))</f>
        <v>0</v>
      </c>
      <c r="AF264" s="33">
        <f>IF($B264="","",ROUND(L264-V264,2))</f>
        <v>0</v>
      </c>
      <c r="AG264" s="33">
        <f>IF($B264="","",ROUND(M264-W264,2))</f>
        <v>0</v>
      </c>
      <c r="AH264" s="33">
        <f>IF($B264="","",ROUND(N264-X264,2))</f>
        <v>0</v>
      </c>
      <c r="AI264" s="33">
        <f>IF($B264="","",ROUND(O264-Y264,2))</f>
        <v>0</v>
      </c>
      <c r="AJ264" s="33">
        <f>IF($B264="","",ROUND(P264-Z264,2))</f>
        <v>0</v>
      </c>
    </row>
    <row r="265" spans="2:36">
      <c r="B265" s="15">
        <f>IF(B264="","",IF(F264&gt;0.005,B264+1,""))</f>
        <v>0</v>
      </c>
      <c r="C265" s="46">
        <f>IF($B265="","",EDATE('Debt Payoff'!$D$23,$B265-1))</f>
        <v>0</v>
      </c>
      <c r="D265" s="47">
        <f>IF($B265="","",SUM(Q265:Z265))</f>
        <v>0</v>
      </c>
      <c r="E265" s="48">
        <f>IF($B265="","",SUM(G265:P265)-F264)</f>
        <v>0</v>
      </c>
      <c r="F265" s="47">
        <f>IF($B265="","",SUM(AA265:AJ265))</f>
        <v>0</v>
      </c>
      <c r="G265" s="48">
        <f>IF($B265="","",ROUND(N(AA264)*(1+$Q$8/12),2))</f>
        <v>0</v>
      </c>
      <c r="H265" s="48">
        <f>IF($B265="","",ROUND(N(AB264)*(1+$R$8/12),2))</f>
        <v>0</v>
      </c>
      <c r="I265" s="48">
        <f>IF($B265="","",ROUND(N(AC264)*(1+$S$8/12),2))</f>
        <v>0</v>
      </c>
      <c r="J265" s="48">
        <f>IF($B265="","",ROUND(N(AD264)*(1+$T$8/12),2))</f>
        <v>0</v>
      </c>
      <c r="K265" s="48">
        <f>IF($B265="","",ROUND(N(AE264)*(1+$U$8/12),2))</f>
        <v>0</v>
      </c>
      <c r="L265" s="48">
        <f>IF($B265="","",ROUND(N(AF264)*(1+$V$8/12),2))</f>
        <v>0</v>
      </c>
      <c r="M265" s="48">
        <f>IF($B265="","",ROUND(N(AG264)*(1+$W$8/12),2))</f>
        <v>0</v>
      </c>
      <c r="N265" s="48">
        <f>IF($B265="","",ROUND(N(AH264)*(1+$X$8/12),2))</f>
        <v>0</v>
      </c>
      <c r="O265" s="48">
        <f>IF($B265="","",ROUND(N(AI264)*(1+$Y$8/12),2))</f>
        <v>0</v>
      </c>
      <c r="P265" s="48">
        <f>IF($B265="","",ROUND(N(AJ264)*(1+$Z$8/12),2))</f>
        <v>0</v>
      </c>
      <c r="Q265" s="33">
        <f>IF($B265="","",MIN($Q$9,G265)+MIN(MAX(0,'Debt Payoff'!$D$24-0-SUMPRODUCT((G265:P265&lt;$Q$9:$Z$9)*G265:P265+(G265:P265&gt;=$Q$9:$Z$9)*$Q$9:$Z$9)),G265-MIN($Q$9,G265)))</f>
        <v>0</v>
      </c>
      <c r="R265" s="33">
        <f>IF($B265="","",MIN($R$9,H265)+MIN(MAX(0,'Debt Payoff'!$D$24-SUM(Q265:Q265)-SUMPRODUCT((H265:P265&lt;$R$9:$Z$9)*H265:P265+(H265:P265&gt;=$R$9:$Z$9)*$R$9:$Z$9)),H265-MIN($R$9,H265)))</f>
        <v>0</v>
      </c>
      <c r="S265" s="33">
        <f>IF($B265="","",MIN($S$9,I265)+MIN(MAX(0,'Debt Payoff'!$D$24-SUM(Q265:R265)-SUMPRODUCT((I265:P265&lt;$S$9:$Z$9)*I265:P265+(I265:P265&gt;=$S$9:$Z$9)*$S$9:$Z$9)),I265-MIN($S$9,I265)))</f>
        <v>0</v>
      </c>
      <c r="T265" s="33">
        <f>IF($B265="","",MIN($T$9,J265)+MIN(MAX(0,'Debt Payoff'!$D$24-SUM(Q265:S265)-SUMPRODUCT((J265:P265&lt;$T$9:$Z$9)*J265:P265+(J265:P265&gt;=$T$9:$Z$9)*$T$9:$Z$9)),J265-MIN($T$9,J265)))</f>
        <v>0</v>
      </c>
      <c r="U265" s="33">
        <f>IF($B265="","",MIN($U$9,K265)+MIN(MAX(0,'Debt Payoff'!$D$24-SUM(Q265:T265)-SUMPRODUCT((K265:P265&lt;$U$9:$Z$9)*K265:P265+(K265:P265&gt;=$U$9:$Z$9)*$U$9:$Z$9)),K265-MIN($U$9,K265)))</f>
        <v>0</v>
      </c>
      <c r="V265" s="33">
        <f>IF($B265="","",MIN($V$9,L265)+MIN(MAX(0,'Debt Payoff'!$D$24-SUM(Q265:U265)-SUMPRODUCT((L265:P265&lt;$V$9:$Z$9)*L265:P265+(L265:P265&gt;=$V$9:$Z$9)*$V$9:$Z$9)),L265-MIN($V$9,L265)))</f>
        <v>0</v>
      </c>
      <c r="W265" s="33">
        <f>IF($B265="","",MIN($W$9,M265)+MIN(MAX(0,'Debt Payoff'!$D$24-SUM(Q265:V265)-SUMPRODUCT((M265:P265&lt;$W$9:$Z$9)*M265:P265+(M265:P265&gt;=$W$9:$Z$9)*$W$9:$Z$9)),M265-MIN($W$9,M265)))</f>
        <v>0</v>
      </c>
      <c r="X265" s="33">
        <f>IF($B265="","",MIN($X$9,N265)+MIN(MAX(0,'Debt Payoff'!$D$24-SUM(Q265:W265)-SUMPRODUCT((N265:P265&lt;$X$9:$Z$9)*N265:P265+(N265:P265&gt;=$X$9:$Z$9)*$X$9:$Z$9)),N265-MIN($X$9,N265)))</f>
        <v>0</v>
      </c>
      <c r="Y265" s="33">
        <f>IF($B265="","",MIN($Y$9,O265)+MIN(MAX(0,'Debt Payoff'!$D$24-SUM(Q265:X265)-SUMPRODUCT((O265:P265&lt;$Y$9:$Z$9)*O265:P265+(O265:P265&gt;=$Y$9:$Z$9)*$Y$9:$Z$9)),O265-MIN($Y$9,O265)))</f>
        <v>0</v>
      </c>
      <c r="Z265" s="33">
        <f>IF($B265="","",MIN($Z$9,P265)+MIN(MAX(0,'Debt Payoff'!$D$24-SUM(Q265:Y265)-SUMPRODUCT((P265:P265&lt;$Z$9:$Z$9)*P265:P265+(P265:P265&gt;=$Z$9:$Z$9)*$Z$9:$Z$9)),P265-MIN($Z$9,P265)))</f>
        <v>0</v>
      </c>
      <c r="AA265" s="33">
        <f>IF($B265="","",ROUND(G265-Q265,2))</f>
        <v>0</v>
      </c>
      <c r="AB265" s="33">
        <f>IF($B265="","",ROUND(H265-R265,2))</f>
        <v>0</v>
      </c>
      <c r="AC265" s="33">
        <f>IF($B265="","",ROUND(I265-S265,2))</f>
        <v>0</v>
      </c>
      <c r="AD265" s="33">
        <f>IF($B265="","",ROUND(J265-T265,2))</f>
        <v>0</v>
      </c>
      <c r="AE265" s="33">
        <f>IF($B265="","",ROUND(K265-U265,2))</f>
        <v>0</v>
      </c>
      <c r="AF265" s="33">
        <f>IF($B265="","",ROUND(L265-V265,2))</f>
        <v>0</v>
      </c>
      <c r="AG265" s="33">
        <f>IF($B265="","",ROUND(M265-W265,2))</f>
        <v>0</v>
      </c>
      <c r="AH265" s="33">
        <f>IF($B265="","",ROUND(N265-X265,2))</f>
        <v>0</v>
      </c>
      <c r="AI265" s="33">
        <f>IF($B265="","",ROUND(O265-Y265,2))</f>
        <v>0</v>
      </c>
      <c r="AJ265" s="33">
        <f>IF($B265="","",ROUND(P265-Z265,2))</f>
        <v>0</v>
      </c>
    </row>
    <row r="266" spans="2:36">
      <c r="B266" s="15">
        <f>IF(B265="","",IF(F265&gt;0.005,B265+1,""))</f>
        <v>0</v>
      </c>
      <c r="C266" s="46">
        <f>IF($B266="","",EDATE('Debt Payoff'!$D$23,$B266-1))</f>
        <v>0</v>
      </c>
      <c r="D266" s="47">
        <f>IF($B266="","",SUM(Q266:Z266))</f>
        <v>0</v>
      </c>
      <c r="E266" s="48">
        <f>IF($B266="","",SUM(G266:P266)-F265)</f>
        <v>0</v>
      </c>
      <c r="F266" s="47">
        <f>IF($B266="","",SUM(AA266:AJ266))</f>
        <v>0</v>
      </c>
      <c r="G266" s="48">
        <f>IF($B266="","",ROUND(N(AA265)*(1+$Q$8/12),2))</f>
        <v>0</v>
      </c>
      <c r="H266" s="48">
        <f>IF($B266="","",ROUND(N(AB265)*(1+$R$8/12),2))</f>
        <v>0</v>
      </c>
      <c r="I266" s="48">
        <f>IF($B266="","",ROUND(N(AC265)*(1+$S$8/12),2))</f>
        <v>0</v>
      </c>
      <c r="J266" s="48">
        <f>IF($B266="","",ROUND(N(AD265)*(1+$T$8/12),2))</f>
        <v>0</v>
      </c>
      <c r="K266" s="48">
        <f>IF($B266="","",ROUND(N(AE265)*(1+$U$8/12),2))</f>
        <v>0</v>
      </c>
      <c r="L266" s="48">
        <f>IF($B266="","",ROUND(N(AF265)*(1+$V$8/12),2))</f>
        <v>0</v>
      </c>
      <c r="M266" s="48">
        <f>IF($B266="","",ROUND(N(AG265)*(1+$W$8/12),2))</f>
        <v>0</v>
      </c>
      <c r="N266" s="48">
        <f>IF($B266="","",ROUND(N(AH265)*(1+$X$8/12),2))</f>
        <v>0</v>
      </c>
      <c r="O266" s="48">
        <f>IF($B266="","",ROUND(N(AI265)*(1+$Y$8/12),2))</f>
        <v>0</v>
      </c>
      <c r="P266" s="48">
        <f>IF($B266="","",ROUND(N(AJ265)*(1+$Z$8/12),2))</f>
        <v>0</v>
      </c>
      <c r="Q266" s="33">
        <f>IF($B266="","",MIN($Q$9,G266)+MIN(MAX(0,'Debt Payoff'!$D$24-0-SUMPRODUCT((G266:P266&lt;$Q$9:$Z$9)*G266:P266+(G266:P266&gt;=$Q$9:$Z$9)*$Q$9:$Z$9)),G266-MIN($Q$9,G266)))</f>
        <v>0</v>
      </c>
      <c r="R266" s="33">
        <f>IF($B266="","",MIN($R$9,H266)+MIN(MAX(0,'Debt Payoff'!$D$24-SUM(Q266:Q266)-SUMPRODUCT((H266:P266&lt;$R$9:$Z$9)*H266:P266+(H266:P266&gt;=$R$9:$Z$9)*$R$9:$Z$9)),H266-MIN($R$9,H266)))</f>
        <v>0</v>
      </c>
      <c r="S266" s="33">
        <f>IF($B266="","",MIN($S$9,I266)+MIN(MAX(0,'Debt Payoff'!$D$24-SUM(Q266:R266)-SUMPRODUCT((I266:P266&lt;$S$9:$Z$9)*I266:P266+(I266:P266&gt;=$S$9:$Z$9)*$S$9:$Z$9)),I266-MIN($S$9,I266)))</f>
        <v>0</v>
      </c>
      <c r="T266" s="33">
        <f>IF($B266="","",MIN($T$9,J266)+MIN(MAX(0,'Debt Payoff'!$D$24-SUM(Q266:S266)-SUMPRODUCT((J266:P266&lt;$T$9:$Z$9)*J266:P266+(J266:P266&gt;=$T$9:$Z$9)*$T$9:$Z$9)),J266-MIN($T$9,J266)))</f>
        <v>0</v>
      </c>
      <c r="U266" s="33">
        <f>IF($B266="","",MIN($U$9,K266)+MIN(MAX(0,'Debt Payoff'!$D$24-SUM(Q266:T266)-SUMPRODUCT((K266:P266&lt;$U$9:$Z$9)*K266:P266+(K266:P266&gt;=$U$9:$Z$9)*$U$9:$Z$9)),K266-MIN($U$9,K266)))</f>
        <v>0</v>
      </c>
      <c r="V266" s="33">
        <f>IF($B266="","",MIN($V$9,L266)+MIN(MAX(0,'Debt Payoff'!$D$24-SUM(Q266:U266)-SUMPRODUCT((L266:P266&lt;$V$9:$Z$9)*L266:P266+(L266:P266&gt;=$V$9:$Z$9)*$V$9:$Z$9)),L266-MIN($V$9,L266)))</f>
        <v>0</v>
      </c>
      <c r="W266" s="33">
        <f>IF($B266="","",MIN($W$9,M266)+MIN(MAX(0,'Debt Payoff'!$D$24-SUM(Q266:V266)-SUMPRODUCT((M266:P266&lt;$W$9:$Z$9)*M266:P266+(M266:P266&gt;=$W$9:$Z$9)*$W$9:$Z$9)),M266-MIN($W$9,M266)))</f>
        <v>0</v>
      </c>
      <c r="X266" s="33">
        <f>IF($B266="","",MIN($X$9,N266)+MIN(MAX(0,'Debt Payoff'!$D$24-SUM(Q266:W266)-SUMPRODUCT((N266:P266&lt;$X$9:$Z$9)*N266:P266+(N266:P266&gt;=$X$9:$Z$9)*$X$9:$Z$9)),N266-MIN($X$9,N266)))</f>
        <v>0</v>
      </c>
      <c r="Y266" s="33">
        <f>IF($B266="","",MIN($Y$9,O266)+MIN(MAX(0,'Debt Payoff'!$D$24-SUM(Q266:X266)-SUMPRODUCT((O266:P266&lt;$Y$9:$Z$9)*O266:P266+(O266:P266&gt;=$Y$9:$Z$9)*$Y$9:$Z$9)),O266-MIN($Y$9,O266)))</f>
        <v>0</v>
      </c>
      <c r="Z266" s="33">
        <f>IF($B266="","",MIN($Z$9,P266)+MIN(MAX(0,'Debt Payoff'!$D$24-SUM(Q266:Y266)-SUMPRODUCT((P266:P266&lt;$Z$9:$Z$9)*P266:P266+(P266:P266&gt;=$Z$9:$Z$9)*$Z$9:$Z$9)),P266-MIN($Z$9,P266)))</f>
        <v>0</v>
      </c>
      <c r="AA266" s="33">
        <f>IF($B266="","",ROUND(G266-Q266,2))</f>
        <v>0</v>
      </c>
      <c r="AB266" s="33">
        <f>IF($B266="","",ROUND(H266-R266,2))</f>
        <v>0</v>
      </c>
      <c r="AC266" s="33">
        <f>IF($B266="","",ROUND(I266-S266,2))</f>
        <v>0</v>
      </c>
      <c r="AD266" s="33">
        <f>IF($B266="","",ROUND(J266-T266,2))</f>
        <v>0</v>
      </c>
      <c r="AE266" s="33">
        <f>IF($B266="","",ROUND(K266-U266,2))</f>
        <v>0</v>
      </c>
      <c r="AF266" s="33">
        <f>IF($B266="","",ROUND(L266-V266,2))</f>
        <v>0</v>
      </c>
      <c r="AG266" s="33">
        <f>IF($B266="","",ROUND(M266-W266,2))</f>
        <v>0</v>
      </c>
      <c r="AH266" s="33">
        <f>IF($B266="","",ROUND(N266-X266,2))</f>
        <v>0</v>
      </c>
      <c r="AI266" s="33">
        <f>IF($B266="","",ROUND(O266-Y266,2))</f>
        <v>0</v>
      </c>
      <c r="AJ266" s="33">
        <f>IF($B266="","",ROUND(P266-Z266,2))</f>
        <v>0</v>
      </c>
    </row>
    <row r="267" spans="2:36">
      <c r="B267" s="15">
        <f>IF(B266="","",IF(F266&gt;0.005,B266+1,""))</f>
        <v>0</v>
      </c>
      <c r="C267" s="46">
        <f>IF($B267="","",EDATE('Debt Payoff'!$D$23,$B267-1))</f>
        <v>0</v>
      </c>
      <c r="D267" s="47">
        <f>IF($B267="","",SUM(Q267:Z267))</f>
        <v>0</v>
      </c>
      <c r="E267" s="48">
        <f>IF($B267="","",SUM(G267:P267)-F266)</f>
        <v>0</v>
      </c>
      <c r="F267" s="47">
        <f>IF($B267="","",SUM(AA267:AJ267))</f>
        <v>0</v>
      </c>
      <c r="G267" s="48">
        <f>IF($B267="","",ROUND(N(AA266)*(1+$Q$8/12),2))</f>
        <v>0</v>
      </c>
      <c r="H267" s="48">
        <f>IF($B267="","",ROUND(N(AB266)*(1+$R$8/12),2))</f>
        <v>0</v>
      </c>
      <c r="I267" s="48">
        <f>IF($B267="","",ROUND(N(AC266)*(1+$S$8/12),2))</f>
        <v>0</v>
      </c>
      <c r="J267" s="48">
        <f>IF($B267="","",ROUND(N(AD266)*(1+$T$8/12),2))</f>
        <v>0</v>
      </c>
      <c r="K267" s="48">
        <f>IF($B267="","",ROUND(N(AE266)*(1+$U$8/12),2))</f>
        <v>0</v>
      </c>
      <c r="L267" s="48">
        <f>IF($B267="","",ROUND(N(AF266)*(1+$V$8/12),2))</f>
        <v>0</v>
      </c>
      <c r="M267" s="48">
        <f>IF($B267="","",ROUND(N(AG266)*(1+$W$8/12),2))</f>
        <v>0</v>
      </c>
      <c r="N267" s="48">
        <f>IF($B267="","",ROUND(N(AH266)*(1+$X$8/12),2))</f>
        <v>0</v>
      </c>
      <c r="O267" s="48">
        <f>IF($B267="","",ROUND(N(AI266)*(1+$Y$8/12),2))</f>
        <v>0</v>
      </c>
      <c r="P267" s="48">
        <f>IF($B267="","",ROUND(N(AJ266)*(1+$Z$8/12),2))</f>
        <v>0</v>
      </c>
      <c r="Q267" s="33">
        <f>IF($B267="","",MIN($Q$9,G267)+MIN(MAX(0,'Debt Payoff'!$D$24-0-SUMPRODUCT((G267:P267&lt;$Q$9:$Z$9)*G267:P267+(G267:P267&gt;=$Q$9:$Z$9)*$Q$9:$Z$9)),G267-MIN($Q$9,G267)))</f>
        <v>0</v>
      </c>
      <c r="R267" s="33">
        <f>IF($B267="","",MIN($R$9,H267)+MIN(MAX(0,'Debt Payoff'!$D$24-SUM(Q267:Q267)-SUMPRODUCT((H267:P267&lt;$R$9:$Z$9)*H267:P267+(H267:P267&gt;=$R$9:$Z$9)*$R$9:$Z$9)),H267-MIN($R$9,H267)))</f>
        <v>0</v>
      </c>
      <c r="S267" s="33">
        <f>IF($B267="","",MIN($S$9,I267)+MIN(MAX(0,'Debt Payoff'!$D$24-SUM(Q267:R267)-SUMPRODUCT((I267:P267&lt;$S$9:$Z$9)*I267:P267+(I267:P267&gt;=$S$9:$Z$9)*$S$9:$Z$9)),I267-MIN($S$9,I267)))</f>
        <v>0</v>
      </c>
      <c r="T267" s="33">
        <f>IF($B267="","",MIN($T$9,J267)+MIN(MAX(0,'Debt Payoff'!$D$24-SUM(Q267:S267)-SUMPRODUCT((J267:P267&lt;$T$9:$Z$9)*J267:P267+(J267:P267&gt;=$T$9:$Z$9)*$T$9:$Z$9)),J267-MIN($T$9,J267)))</f>
        <v>0</v>
      </c>
      <c r="U267" s="33">
        <f>IF($B267="","",MIN($U$9,K267)+MIN(MAX(0,'Debt Payoff'!$D$24-SUM(Q267:T267)-SUMPRODUCT((K267:P267&lt;$U$9:$Z$9)*K267:P267+(K267:P267&gt;=$U$9:$Z$9)*$U$9:$Z$9)),K267-MIN($U$9,K267)))</f>
        <v>0</v>
      </c>
      <c r="V267" s="33">
        <f>IF($B267="","",MIN($V$9,L267)+MIN(MAX(0,'Debt Payoff'!$D$24-SUM(Q267:U267)-SUMPRODUCT((L267:P267&lt;$V$9:$Z$9)*L267:P267+(L267:P267&gt;=$V$9:$Z$9)*$V$9:$Z$9)),L267-MIN($V$9,L267)))</f>
        <v>0</v>
      </c>
      <c r="W267" s="33">
        <f>IF($B267="","",MIN($W$9,M267)+MIN(MAX(0,'Debt Payoff'!$D$24-SUM(Q267:V267)-SUMPRODUCT((M267:P267&lt;$W$9:$Z$9)*M267:P267+(M267:P267&gt;=$W$9:$Z$9)*$W$9:$Z$9)),M267-MIN($W$9,M267)))</f>
        <v>0</v>
      </c>
      <c r="X267" s="33">
        <f>IF($B267="","",MIN($X$9,N267)+MIN(MAX(0,'Debt Payoff'!$D$24-SUM(Q267:W267)-SUMPRODUCT((N267:P267&lt;$X$9:$Z$9)*N267:P267+(N267:P267&gt;=$X$9:$Z$9)*$X$9:$Z$9)),N267-MIN($X$9,N267)))</f>
        <v>0</v>
      </c>
      <c r="Y267" s="33">
        <f>IF($B267="","",MIN($Y$9,O267)+MIN(MAX(0,'Debt Payoff'!$D$24-SUM(Q267:X267)-SUMPRODUCT((O267:P267&lt;$Y$9:$Z$9)*O267:P267+(O267:P267&gt;=$Y$9:$Z$9)*$Y$9:$Z$9)),O267-MIN($Y$9,O267)))</f>
        <v>0</v>
      </c>
      <c r="Z267" s="33">
        <f>IF($B267="","",MIN($Z$9,P267)+MIN(MAX(0,'Debt Payoff'!$D$24-SUM(Q267:Y267)-SUMPRODUCT((P267:P267&lt;$Z$9:$Z$9)*P267:P267+(P267:P267&gt;=$Z$9:$Z$9)*$Z$9:$Z$9)),P267-MIN($Z$9,P267)))</f>
        <v>0</v>
      </c>
      <c r="AA267" s="33">
        <f>IF($B267="","",ROUND(G267-Q267,2))</f>
        <v>0</v>
      </c>
      <c r="AB267" s="33">
        <f>IF($B267="","",ROUND(H267-R267,2))</f>
        <v>0</v>
      </c>
      <c r="AC267" s="33">
        <f>IF($B267="","",ROUND(I267-S267,2))</f>
        <v>0</v>
      </c>
      <c r="AD267" s="33">
        <f>IF($B267="","",ROUND(J267-T267,2))</f>
        <v>0</v>
      </c>
      <c r="AE267" s="33">
        <f>IF($B267="","",ROUND(K267-U267,2))</f>
        <v>0</v>
      </c>
      <c r="AF267" s="33">
        <f>IF($B267="","",ROUND(L267-V267,2))</f>
        <v>0</v>
      </c>
      <c r="AG267" s="33">
        <f>IF($B267="","",ROUND(M267-W267,2))</f>
        <v>0</v>
      </c>
      <c r="AH267" s="33">
        <f>IF($B267="","",ROUND(N267-X267,2))</f>
        <v>0</v>
      </c>
      <c r="AI267" s="33">
        <f>IF($B267="","",ROUND(O267-Y267,2))</f>
        <v>0</v>
      </c>
      <c r="AJ267" s="33">
        <f>IF($B267="","",ROUND(P267-Z267,2))</f>
        <v>0</v>
      </c>
    </row>
    <row r="268" spans="2:36">
      <c r="B268" s="15">
        <f>IF(B267="","",IF(F267&gt;0.005,B267+1,""))</f>
        <v>0</v>
      </c>
      <c r="C268" s="46">
        <f>IF($B268="","",EDATE('Debt Payoff'!$D$23,$B268-1))</f>
        <v>0</v>
      </c>
      <c r="D268" s="47">
        <f>IF($B268="","",SUM(Q268:Z268))</f>
        <v>0</v>
      </c>
      <c r="E268" s="48">
        <f>IF($B268="","",SUM(G268:P268)-F267)</f>
        <v>0</v>
      </c>
      <c r="F268" s="47">
        <f>IF($B268="","",SUM(AA268:AJ268))</f>
        <v>0</v>
      </c>
      <c r="G268" s="48">
        <f>IF($B268="","",ROUND(N(AA267)*(1+$Q$8/12),2))</f>
        <v>0</v>
      </c>
      <c r="H268" s="48">
        <f>IF($B268="","",ROUND(N(AB267)*(1+$R$8/12),2))</f>
        <v>0</v>
      </c>
      <c r="I268" s="48">
        <f>IF($B268="","",ROUND(N(AC267)*(1+$S$8/12),2))</f>
        <v>0</v>
      </c>
      <c r="J268" s="48">
        <f>IF($B268="","",ROUND(N(AD267)*(1+$T$8/12),2))</f>
        <v>0</v>
      </c>
      <c r="K268" s="48">
        <f>IF($B268="","",ROUND(N(AE267)*(1+$U$8/12),2))</f>
        <v>0</v>
      </c>
      <c r="L268" s="48">
        <f>IF($B268="","",ROUND(N(AF267)*(1+$V$8/12),2))</f>
        <v>0</v>
      </c>
      <c r="M268" s="48">
        <f>IF($B268="","",ROUND(N(AG267)*(1+$W$8/12),2))</f>
        <v>0</v>
      </c>
      <c r="N268" s="48">
        <f>IF($B268="","",ROUND(N(AH267)*(1+$X$8/12),2))</f>
        <v>0</v>
      </c>
      <c r="O268" s="48">
        <f>IF($B268="","",ROUND(N(AI267)*(1+$Y$8/12),2))</f>
        <v>0</v>
      </c>
      <c r="P268" s="48">
        <f>IF($B268="","",ROUND(N(AJ267)*(1+$Z$8/12),2))</f>
        <v>0</v>
      </c>
      <c r="Q268" s="33">
        <f>IF($B268="","",MIN($Q$9,G268)+MIN(MAX(0,'Debt Payoff'!$D$24-0-SUMPRODUCT((G268:P268&lt;$Q$9:$Z$9)*G268:P268+(G268:P268&gt;=$Q$9:$Z$9)*$Q$9:$Z$9)),G268-MIN($Q$9,G268)))</f>
        <v>0</v>
      </c>
      <c r="R268" s="33">
        <f>IF($B268="","",MIN($R$9,H268)+MIN(MAX(0,'Debt Payoff'!$D$24-SUM(Q268:Q268)-SUMPRODUCT((H268:P268&lt;$R$9:$Z$9)*H268:P268+(H268:P268&gt;=$R$9:$Z$9)*$R$9:$Z$9)),H268-MIN($R$9,H268)))</f>
        <v>0</v>
      </c>
      <c r="S268" s="33">
        <f>IF($B268="","",MIN($S$9,I268)+MIN(MAX(0,'Debt Payoff'!$D$24-SUM(Q268:R268)-SUMPRODUCT((I268:P268&lt;$S$9:$Z$9)*I268:P268+(I268:P268&gt;=$S$9:$Z$9)*$S$9:$Z$9)),I268-MIN($S$9,I268)))</f>
        <v>0</v>
      </c>
      <c r="T268" s="33">
        <f>IF($B268="","",MIN($T$9,J268)+MIN(MAX(0,'Debt Payoff'!$D$24-SUM(Q268:S268)-SUMPRODUCT((J268:P268&lt;$T$9:$Z$9)*J268:P268+(J268:P268&gt;=$T$9:$Z$9)*$T$9:$Z$9)),J268-MIN($T$9,J268)))</f>
        <v>0</v>
      </c>
      <c r="U268" s="33">
        <f>IF($B268="","",MIN($U$9,K268)+MIN(MAX(0,'Debt Payoff'!$D$24-SUM(Q268:T268)-SUMPRODUCT((K268:P268&lt;$U$9:$Z$9)*K268:P268+(K268:P268&gt;=$U$9:$Z$9)*$U$9:$Z$9)),K268-MIN($U$9,K268)))</f>
        <v>0</v>
      </c>
      <c r="V268" s="33">
        <f>IF($B268="","",MIN($V$9,L268)+MIN(MAX(0,'Debt Payoff'!$D$24-SUM(Q268:U268)-SUMPRODUCT((L268:P268&lt;$V$9:$Z$9)*L268:P268+(L268:P268&gt;=$V$9:$Z$9)*$V$9:$Z$9)),L268-MIN($V$9,L268)))</f>
        <v>0</v>
      </c>
      <c r="W268" s="33">
        <f>IF($B268="","",MIN($W$9,M268)+MIN(MAX(0,'Debt Payoff'!$D$24-SUM(Q268:V268)-SUMPRODUCT((M268:P268&lt;$W$9:$Z$9)*M268:P268+(M268:P268&gt;=$W$9:$Z$9)*$W$9:$Z$9)),M268-MIN($W$9,M268)))</f>
        <v>0</v>
      </c>
      <c r="X268" s="33">
        <f>IF($B268="","",MIN($X$9,N268)+MIN(MAX(0,'Debt Payoff'!$D$24-SUM(Q268:W268)-SUMPRODUCT((N268:P268&lt;$X$9:$Z$9)*N268:P268+(N268:P268&gt;=$X$9:$Z$9)*$X$9:$Z$9)),N268-MIN($X$9,N268)))</f>
        <v>0</v>
      </c>
      <c r="Y268" s="33">
        <f>IF($B268="","",MIN($Y$9,O268)+MIN(MAX(0,'Debt Payoff'!$D$24-SUM(Q268:X268)-SUMPRODUCT((O268:P268&lt;$Y$9:$Z$9)*O268:P268+(O268:P268&gt;=$Y$9:$Z$9)*$Y$9:$Z$9)),O268-MIN($Y$9,O268)))</f>
        <v>0</v>
      </c>
      <c r="Z268" s="33">
        <f>IF($B268="","",MIN($Z$9,P268)+MIN(MAX(0,'Debt Payoff'!$D$24-SUM(Q268:Y268)-SUMPRODUCT((P268:P268&lt;$Z$9:$Z$9)*P268:P268+(P268:P268&gt;=$Z$9:$Z$9)*$Z$9:$Z$9)),P268-MIN($Z$9,P268)))</f>
        <v>0</v>
      </c>
      <c r="AA268" s="33">
        <f>IF($B268="","",ROUND(G268-Q268,2))</f>
        <v>0</v>
      </c>
      <c r="AB268" s="33">
        <f>IF($B268="","",ROUND(H268-R268,2))</f>
        <v>0</v>
      </c>
      <c r="AC268" s="33">
        <f>IF($B268="","",ROUND(I268-S268,2))</f>
        <v>0</v>
      </c>
      <c r="AD268" s="33">
        <f>IF($B268="","",ROUND(J268-T268,2))</f>
        <v>0</v>
      </c>
      <c r="AE268" s="33">
        <f>IF($B268="","",ROUND(K268-U268,2))</f>
        <v>0</v>
      </c>
      <c r="AF268" s="33">
        <f>IF($B268="","",ROUND(L268-V268,2))</f>
        <v>0</v>
      </c>
      <c r="AG268" s="33">
        <f>IF($B268="","",ROUND(M268-W268,2))</f>
        <v>0</v>
      </c>
      <c r="AH268" s="33">
        <f>IF($B268="","",ROUND(N268-X268,2))</f>
        <v>0</v>
      </c>
      <c r="AI268" s="33">
        <f>IF($B268="","",ROUND(O268-Y268,2))</f>
        <v>0</v>
      </c>
      <c r="AJ268" s="33">
        <f>IF($B268="","",ROUND(P268-Z268,2))</f>
        <v>0</v>
      </c>
    </row>
    <row r="269" spans="2:36">
      <c r="B269" s="15">
        <f>IF(B268="","",IF(F268&gt;0.005,B268+1,""))</f>
        <v>0</v>
      </c>
      <c r="C269" s="46">
        <f>IF($B269="","",EDATE('Debt Payoff'!$D$23,$B269-1))</f>
        <v>0</v>
      </c>
      <c r="D269" s="47">
        <f>IF($B269="","",SUM(Q269:Z269))</f>
        <v>0</v>
      </c>
      <c r="E269" s="48">
        <f>IF($B269="","",SUM(G269:P269)-F268)</f>
        <v>0</v>
      </c>
      <c r="F269" s="47">
        <f>IF($B269="","",SUM(AA269:AJ269))</f>
        <v>0</v>
      </c>
      <c r="G269" s="48">
        <f>IF($B269="","",ROUND(N(AA268)*(1+$Q$8/12),2))</f>
        <v>0</v>
      </c>
      <c r="H269" s="48">
        <f>IF($B269="","",ROUND(N(AB268)*(1+$R$8/12),2))</f>
        <v>0</v>
      </c>
      <c r="I269" s="48">
        <f>IF($B269="","",ROUND(N(AC268)*(1+$S$8/12),2))</f>
        <v>0</v>
      </c>
      <c r="J269" s="48">
        <f>IF($B269="","",ROUND(N(AD268)*(1+$T$8/12),2))</f>
        <v>0</v>
      </c>
      <c r="K269" s="48">
        <f>IF($B269="","",ROUND(N(AE268)*(1+$U$8/12),2))</f>
        <v>0</v>
      </c>
      <c r="L269" s="48">
        <f>IF($B269="","",ROUND(N(AF268)*(1+$V$8/12),2))</f>
        <v>0</v>
      </c>
      <c r="M269" s="48">
        <f>IF($B269="","",ROUND(N(AG268)*(1+$W$8/12),2))</f>
        <v>0</v>
      </c>
      <c r="N269" s="48">
        <f>IF($B269="","",ROUND(N(AH268)*(1+$X$8/12),2))</f>
        <v>0</v>
      </c>
      <c r="O269" s="48">
        <f>IF($B269="","",ROUND(N(AI268)*(1+$Y$8/12),2))</f>
        <v>0</v>
      </c>
      <c r="P269" s="48">
        <f>IF($B269="","",ROUND(N(AJ268)*(1+$Z$8/12),2))</f>
        <v>0</v>
      </c>
      <c r="Q269" s="33">
        <f>IF($B269="","",MIN($Q$9,G269)+MIN(MAX(0,'Debt Payoff'!$D$24-0-SUMPRODUCT((G269:P269&lt;$Q$9:$Z$9)*G269:P269+(G269:P269&gt;=$Q$9:$Z$9)*$Q$9:$Z$9)),G269-MIN($Q$9,G269)))</f>
        <v>0</v>
      </c>
      <c r="R269" s="33">
        <f>IF($B269="","",MIN($R$9,H269)+MIN(MAX(0,'Debt Payoff'!$D$24-SUM(Q269:Q269)-SUMPRODUCT((H269:P269&lt;$R$9:$Z$9)*H269:P269+(H269:P269&gt;=$R$9:$Z$9)*$R$9:$Z$9)),H269-MIN($R$9,H269)))</f>
        <v>0</v>
      </c>
      <c r="S269" s="33">
        <f>IF($B269="","",MIN($S$9,I269)+MIN(MAX(0,'Debt Payoff'!$D$24-SUM(Q269:R269)-SUMPRODUCT((I269:P269&lt;$S$9:$Z$9)*I269:P269+(I269:P269&gt;=$S$9:$Z$9)*$S$9:$Z$9)),I269-MIN($S$9,I269)))</f>
        <v>0</v>
      </c>
      <c r="T269" s="33">
        <f>IF($B269="","",MIN($T$9,J269)+MIN(MAX(0,'Debt Payoff'!$D$24-SUM(Q269:S269)-SUMPRODUCT((J269:P269&lt;$T$9:$Z$9)*J269:P269+(J269:P269&gt;=$T$9:$Z$9)*$T$9:$Z$9)),J269-MIN($T$9,J269)))</f>
        <v>0</v>
      </c>
      <c r="U269" s="33">
        <f>IF($B269="","",MIN($U$9,K269)+MIN(MAX(0,'Debt Payoff'!$D$24-SUM(Q269:T269)-SUMPRODUCT((K269:P269&lt;$U$9:$Z$9)*K269:P269+(K269:P269&gt;=$U$9:$Z$9)*$U$9:$Z$9)),K269-MIN($U$9,K269)))</f>
        <v>0</v>
      </c>
      <c r="V269" s="33">
        <f>IF($B269="","",MIN($V$9,L269)+MIN(MAX(0,'Debt Payoff'!$D$24-SUM(Q269:U269)-SUMPRODUCT((L269:P269&lt;$V$9:$Z$9)*L269:P269+(L269:P269&gt;=$V$9:$Z$9)*$V$9:$Z$9)),L269-MIN($V$9,L269)))</f>
        <v>0</v>
      </c>
      <c r="W269" s="33">
        <f>IF($B269="","",MIN($W$9,M269)+MIN(MAX(0,'Debt Payoff'!$D$24-SUM(Q269:V269)-SUMPRODUCT((M269:P269&lt;$W$9:$Z$9)*M269:P269+(M269:P269&gt;=$W$9:$Z$9)*$W$9:$Z$9)),M269-MIN($W$9,M269)))</f>
        <v>0</v>
      </c>
      <c r="X269" s="33">
        <f>IF($B269="","",MIN($X$9,N269)+MIN(MAX(0,'Debt Payoff'!$D$24-SUM(Q269:W269)-SUMPRODUCT((N269:P269&lt;$X$9:$Z$9)*N269:P269+(N269:P269&gt;=$X$9:$Z$9)*$X$9:$Z$9)),N269-MIN($X$9,N269)))</f>
        <v>0</v>
      </c>
      <c r="Y269" s="33">
        <f>IF($B269="","",MIN($Y$9,O269)+MIN(MAX(0,'Debt Payoff'!$D$24-SUM(Q269:X269)-SUMPRODUCT((O269:P269&lt;$Y$9:$Z$9)*O269:P269+(O269:P269&gt;=$Y$9:$Z$9)*$Y$9:$Z$9)),O269-MIN($Y$9,O269)))</f>
        <v>0</v>
      </c>
      <c r="Z269" s="33">
        <f>IF($B269="","",MIN($Z$9,P269)+MIN(MAX(0,'Debt Payoff'!$D$24-SUM(Q269:Y269)-SUMPRODUCT((P269:P269&lt;$Z$9:$Z$9)*P269:P269+(P269:P269&gt;=$Z$9:$Z$9)*$Z$9:$Z$9)),P269-MIN($Z$9,P269)))</f>
        <v>0</v>
      </c>
      <c r="AA269" s="33">
        <f>IF($B269="","",ROUND(G269-Q269,2))</f>
        <v>0</v>
      </c>
      <c r="AB269" s="33">
        <f>IF($B269="","",ROUND(H269-R269,2))</f>
        <v>0</v>
      </c>
      <c r="AC269" s="33">
        <f>IF($B269="","",ROUND(I269-S269,2))</f>
        <v>0</v>
      </c>
      <c r="AD269" s="33">
        <f>IF($B269="","",ROUND(J269-T269,2))</f>
        <v>0</v>
      </c>
      <c r="AE269" s="33">
        <f>IF($B269="","",ROUND(K269-U269,2))</f>
        <v>0</v>
      </c>
      <c r="AF269" s="33">
        <f>IF($B269="","",ROUND(L269-V269,2))</f>
        <v>0</v>
      </c>
      <c r="AG269" s="33">
        <f>IF($B269="","",ROUND(M269-W269,2))</f>
        <v>0</v>
      </c>
      <c r="AH269" s="33">
        <f>IF($B269="","",ROUND(N269-X269,2))</f>
        <v>0</v>
      </c>
      <c r="AI269" s="33">
        <f>IF($B269="","",ROUND(O269-Y269,2))</f>
        <v>0</v>
      </c>
      <c r="AJ269" s="33">
        <f>IF($B269="","",ROUND(P269-Z269,2))</f>
        <v>0</v>
      </c>
    </row>
    <row r="270" spans="2:36">
      <c r="B270" s="15">
        <f>IF(B269="","",IF(F269&gt;0.005,B269+1,""))</f>
        <v>0</v>
      </c>
      <c r="C270" s="46">
        <f>IF($B270="","",EDATE('Debt Payoff'!$D$23,$B270-1))</f>
        <v>0</v>
      </c>
      <c r="D270" s="47">
        <f>IF($B270="","",SUM(Q270:Z270))</f>
        <v>0</v>
      </c>
      <c r="E270" s="48">
        <f>IF($B270="","",SUM(G270:P270)-F269)</f>
        <v>0</v>
      </c>
      <c r="F270" s="47">
        <f>IF($B270="","",SUM(AA270:AJ270))</f>
        <v>0</v>
      </c>
      <c r="G270" s="48">
        <f>IF($B270="","",ROUND(N(AA269)*(1+$Q$8/12),2))</f>
        <v>0</v>
      </c>
      <c r="H270" s="48">
        <f>IF($B270="","",ROUND(N(AB269)*(1+$R$8/12),2))</f>
        <v>0</v>
      </c>
      <c r="I270" s="48">
        <f>IF($B270="","",ROUND(N(AC269)*(1+$S$8/12),2))</f>
        <v>0</v>
      </c>
      <c r="J270" s="48">
        <f>IF($B270="","",ROUND(N(AD269)*(1+$T$8/12),2))</f>
        <v>0</v>
      </c>
      <c r="K270" s="48">
        <f>IF($B270="","",ROUND(N(AE269)*(1+$U$8/12),2))</f>
        <v>0</v>
      </c>
      <c r="L270" s="48">
        <f>IF($B270="","",ROUND(N(AF269)*(1+$V$8/12),2))</f>
        <v>0</v>
      </c>
      <c r="M270" s="48">
        <f>IF($B270="","",ROUND(N(AG269)*(1+$W$8/12),2))</f>
        <v>0</v>
      </c>
      <c r="N270" s="48">
        <f>IF($B270="","",ROUND(N(AH269)*(1+$X$8/12),2))</f>
        <v>0</v>
      </c>
      <c r="O270" s="48">
        <f>IF($B270="","",ROUND(N(AI269)*(1+$Y$8/12),2))</f>
        <v>0</v>
      </c>
      <c r="P270" s="48">
        <f>IF($B270="","",ROUND(N(AJ269)*(1+$Z$8/12),2))</f>
        <v>0</v>
      </c>
      <c r="Q270" s="33">
        <f>IF($B270="","",MIN($Q$9,G270)+MIN(MAX(0,'Debt Payoff'!$D$24-0-SUMPRODUCT((G270:P270&lt;$Q$9:$Z$9)*G270:P270+(G270:P270&gt;=$Q$9:$Z$9)*$Q$9:$Z$9)),G270-MIN($Q$9,G270)))</f>
        <v>0</v>
      </c>
      <c r="R270" s="33">
        <f>IF($B270="","",MIN($R$9,H270)+MIN(MAX(0,'Debt Payoff'!$D$24-SUM(Q270:Q270)-SUMPRODUCT((H270:P270&lt;$R$9:$Z$9)*H270:P270+(H270:P270&gt;=$R$9:$Z$9)*$R$9:$Z$9)),H270-MIN($R$9,H270)))</f>
        <v>0</v>
      </c>
      <c r="S270" s="33">
        <f>IF($B270="","",MIN($S$9,I270)+MIN(MAX(0,'Debt Payoff'!$D$24-SUM(Q270:R270)-SUMPRODUCT((I270:P270&lt;$S$9:$Z$9)*I270:P270+(I270:P270&gt;=$S$9:$Z$9)*$S$9:$Z$9)),I270-MIN($S$9,I270)))</f>
        <v>0</v>
      </c>
      <c r="T270" s="33">
        <f>IF($B270="","",MIN($T$9,J270)+MIN(MAX(0,'Debt Payoff'!$D$24-SUM(Q270:S270)-SUMPRODUCT((J270:P270&lt;$T$9:$Z$9)*J270:P270+(J270:P270&gt;=$T$9:$Z$9)*$T$9:$Z$9)),J270-MIN($T$9,J270)))</f>
        <v>0</v>
      </c>
      <c r="U270" s="33">
        <f>IF($B270="","",MIN($U$9,K270)+MIN(MAX(0,'Debt Payoff'!$D$24-SUM(Q270:T270)-SUMPRODUCT((K270:P270&lt;$U$9:$Z$9)*K270:P270+(K270:P270&gt;=$U$9:$Z$9)*$U$9:$Z$9)),K270-MIN($U$9,K270)))</f>
        <v>0</v>
      </c>
      <c r="V270" s="33">
        <f>IF($B270="","",MIN($V$9,L270)+MIN(MAX(0,'Debt Payoff'!$D$24-SUM(Q270:U270)-SUMPRODUCT((L270:P270&lt;$V$9:$Z$9)*L270:P270+(L270:P270&gt;=$V$9:$Z$9)*$V$9:$Z$9)),L270-MIN($V$9,L270)))</f>
        <v>0</v>
      </c>
      <c r="W270" s="33">
        <f>IF($B270="","",MIN($W$9,M270)+MIN(MAX(0,'Debt Payoff'!$D$24-SUM(Q270:V270)-SUMPRODUCT((M270:P270&lt;$W$9:$Z$9)*M270:P270+(M270:P270&gt;=$W$9:$Z$9)*$W$9:$Z$9)),M270-MIN($W$9,M270)))</f>
        <v>0</v>
      </c>
      <c r="X270" s="33">
        <f>IF($B270="","",MIN($X$9,N270)+MIN(MAX(0,'Debt Payoff'!$D$24-SUM(Q270:W270)-SUMPRODUCT((N270:P270&lt;$X$9:$Z$9)*N270:P270+(N270:P270&gt;=$X$9:$Z$9)*$X$9:$Z$9)),N270-MIN($X$9,N270)))</f>
        <v>0</v>
      </c>
      <c r="Y270" s="33">
        <f>IF($B270="","",MIN($Y$9,O270)+MIN(MAX(0,'Debt Payoff'!$D$24-SUM(Q270:X270)-SUMPRODUCT((O270:P270&lt;$Y$9:$Z$9)*O270:P270+(O270:P270&gt;=$Y$9:$Z$9)*$Y$9:$Z$9)),O270-MIN($Y$9,O270)))</f>
        <v>0</v>
      </c>
      <c r="Z270" s="33">
        <f>IF($B270="","",MIN($Z$9,P270)+MIN(MAX(0,'Debt Payoff'!$D$24-SUM(Q270:Y270)-SUMPRODUCT((P270:P270&lt;$Z$9:$Z$9)*P270:P270+(P270:P270&gt;=$Z$9:$Z$9)*$Z$9:$Z$9)),P270-MIN($Z$9,P270)))</f>
        <v>0</v>
      </c>
      <c r="AA270" s="33">
        <f>IF($B270="","",ROUND(G270-Q270,2))</f>
        <v>0</v>
      </c>
      <c r="AB270" s="33">
        <f>IF($B270="","",ROUND(H270-R270,2))</f>
        <v>0</v>
      </c>
      <c r="AC270" s="33">
        <f>IF($B270="","",ROUND(I270-S270,2))</f>
        <v>0</v>
      </c>
      <c r="AD270" s="33">
        <f>IF($B270="","",ROUND(J270-T270,2))</f>
        <v>0</v>
      </c>
      <c r="AE270" s="33">
        <f>IF($B270="","",ROUND(K270-U270,2))</f>
        <v>0</v>
      </c>
      <c r="AF270" s="33">
        <f>IF($B270="","",ROUND(L270-V270,2))</f>
        <v>0</v>
      </c>
      <c r="AG270" s="33">
        <f>IF($B270="","",ROUND(M270-W270,2))</f>
        <v>0</v>
      </c>
      <c r="AH270" s="33">
        <f>IF($B270="","",ROUND(N270-X270,2))</f>
        <v>0</v>
      </c>
      <c r="AI270" s="33">
        <f>IF($B270="","",ROUND(O270-Y270,2))</f>
        <v>0</v>
      </c>
      <c r="AJ270" s="33">
        <f>IF($B270="","",ROUND(P270-Z270,2))</f>
        <v>0</v>
      </c>
    </row>
    <row r="271" spans="2:36">
      <c r="B271" s="15">
        <f>IF(B270="","",IF(F270&gt;0.005,B270+1,""))</f>
        <v>0</v>
      </c>
      <c r="C271" s="46">
        <f>IF($B271="","",EDATE('Debt Payoff'!$D$23,$B271-1))</f>
        <v>0</v>
      </c>
      <c r="D271" s="47">
        <f>IF($B271="","",SUM(Q271:Z271))</f>
        <v>0</v>
      </c>
      <c r="E271" s="48">
        <f>IF($B271="","",SUM(G271:P271)-F270)</f>
        <v>0</v>
      </c>
      <c r="F271" s="47">
        <f>IF($B271="","",SUM(AA271:AJ271))</f>
        <v>0</v>
      </c>
      <c r="G271" s="48">
        <f>IF($B271="","",ROUND(N(AA270)*(1+$Q$8/12),2))</f>
        <v>0</v>
      </c>
      <c r="H271" s="48">
        <f>IF($B271="","",ROUND(N(AB270)*(1+$R$8/12),2))</f>
        <v>0</v>
      </c>
      <c r="I271" s="48">
        <f>IF($B271="","",ROUND(N(AC270)*(1+$S$8/12),2))</f>
        <v>0</v>
      </c>
      <c r="J271" s="48">
        <f>IF($B271="","",ROUND(N(AD270)*(1+$T$8/12),2))</f>
        <v>0</v>
      </c>
      <c r="K271" s="48">
        <f>IF($B271="","",ROUND(N(AE270)*(1+$U$8/12),2))</f>
        <v>0</v>
      </c>
      <c r="L271" s="48">
        <f>IF($B271="","",ROUND(N(AF270)*(1+$V$8/12),2))</f>
        <v>0</v>
      </c>
      <c r="M271" s="48">
        <f>IF($B271="","",ROUND(N(AG270)*(1+$W$8/12),2))</f>
        <v>0</v>
      </c>
      <c r="N271" s="48">
        <f>IF($B271="","",ROUND(N(AH270)*(1+$X$8/12),2))</f>
        <v>0</v>
      </c>
      <c r="O271" s="48">
        <f>IF($B271="","",ROUND(N(AI270)*(1+$Y$8/12),2))</f>
        <v>0</v>
      </c>
      <c r="P271" s="48">
        <f>IF($B271="","",ROUND(N(AJ270)*(1+$Z$8/12),2))</f>
        <v>0</v>
      </c>
      <c r="Q271" s="33">
        <f>IF($B271="","",MIN($Q$9,G271)+MIN(MAX(0,'Debt Payoff'!$D$24-0-SUMPRODUCT((G271:P271&lt;$Q$9:$Z$9)*G271:P271+(G271:P271&gt;=$Q$9:$Z$9)*$Q$9:$Z$9)),G271-MIN($Q$9,G271)))</f>
        <v>0</v>
      </c>
      <c r="R271" s="33">
        <f>IF($B271="","",MIN($R$9,H271)+MIN(MAX(0,'Debt Payoff'!$D$24-SUM(Q271:Q271)-SUMPRODUCT((H271:P271&lt;$R$9:$Z$9)*H271:P271+(H271:P271&gt;=$R$9:$Z$9)*$R$9:$Z$9)),H271-MIN($R$9,H271)))</f>
        <v>0</v>
      </c>
      <c r="S271" s="33">
        <f>IF($B271="","",MIN($S$9,I271)+MIN(MAX(0,'Debt Payoff'!$D$24-SUM(Q271:R271)-SUMPRODUCT((I271:P271&lt;$S$9:$Z$9)*I271:P271+(I271:P271&gt;=$S$9:$Z$9)*$S$9:$Z$9)),I271-MIN($S$9,I271)))</f>
        <v>0</v>
      </c>
      <c r="T271" s="33">
        <f>IF($B271="","",MIN($T$9,J271)+MIN(MAX(0,'Debt Payoff'!$D$24-SUM(Q271:S271)-SUMPRODUCT((J271:P271&lt;$T$9:$Z$9)*J271:P271+(J271:P271&gt;=$T$9:$Z$9)*$T$9:$Z$9)),J271-MIN($T$9,J271)))</f>
        <v>0</v>
      </c>
      <c r="U271" s="33">
        <f>IF($B271="","",MIN($U$9,K271)+MIN(MAX(0,'Debt Payoff'!$D$24-SUM(Q271:T271)-SUMPRODUCT((K271:P271&lt;$U$9:$Z$9)*K271:P271+(K271:P271&gt;=$U$9:$Z$9)*$U$9:$Z$9)),K271-MIN($U$9,K271)))</f>
        <v>0</v>
      </c>
      <c r="V271" s="33">
        <f>IF($B271="","",MIN($V$9,L271)+MIN(MAX(0,'Debt Payoff'!$D$24-SUM(Q271:U271)-SUMPRODUCT((L271:P271&lt;$V$9:$Z$9)*L271:P271+(L271:P271&gt;=$V$9:$Z$9)*$V$9:$Z$9)),L271-MIN($V$9,L271)))</f>
        <v>0</v>
      </c>
      <c r="W271" s="33">
        <f>IF($B271="","",MIN($W$9,M271)+MIN(MAX(0,'Debt Payoff'!$D$24-SUM(Q271:V271)-SUMPRODUCT((M271:P271&lt;$W$9:$Z$9)*M271:P271+(M271:P271&gt;=$W$9:$Z$9)*$W$9:$Z$9)),M271-MIN($W$9,M271)))</f>
        <v>0</v>
      </c>
      <c r="X271" s="33">
        <f>IF($B271="","",MIN($X$9,N271)+MIN(MAX(0,'Debt Payoff'!$D$24-SUM(Q271:W271)-SUMPRODUCT((N271:P271&lt;$X$9:$Z$9)*N271:P271+(N271:P271&gt;=$X$9:$Z$9)*$X$9:$Z$9)),N271-MIN($X$9,N271)))</f>
        <v>0</v>
      </c>
      <c r="Y271" s="33">
        <f>IF($B271="","",MIN($Y$9,O271)+MIN(MAX(0,'Debt Payoff'!$D$24-SUM(Q271:X271)-SUMPRODUCT((O271:P271&lt;$Y$9:$Z$9)*O271:P271+(O271:P271&gt;=$Y$9:$Z$9)*$Y$9:$Z$9)),O271-MIN($Y$9,O271)))</f>
        <v>0</v>
      </c>
      <c r="Z271" s="33">
        <f>IF($B271="","",MIN($Z$9,P271)+MIN(MAX(0,'Debt Payoff'!$D$24-SUM(Q271:Y271)-SUMPRODUCT((P271:P271&lt;$Z$9:$Z$9)*P271:P271+(P271:P271&gt;=$Z$9:$Z$9)*$Z$9:$Z$9)),P271-MIN($Z$9,P271)))</f>
        <v>0</v>
      </c>
      <c r="AA271" s="33">
        <f>IF($B271="","",ROUND(G271-Q271,2))</f>
        <v>0</v>
      </c>
      <c r="AB271" s="33">
        <f>IF($B271="","",ROUND(H271-R271,2))</f>
        <v>0</v>
      </c>
      <c r="AC271" s="33">
        <f>IF($B271="","",ROUND(I271-S271,2))</f>
        <v>0</v>
      </c>
      <c r="AD271" s="33">
        <f>IF($B271="","",ROUND(J271-T271,2))</f>
        <v>0</v>
      </c>
      <c r="AE271" s="33">
        <f>IF($B271="","",ROUND(K271-U271,2))</f>
        <v>0</v>
      </c>
      <c r="AF271" s="33">
        <f>IF($B271="","",ROUND(L271-V271,2))</f>
        <v>0</v>
      </c>
      <c r="AG271" s="33">
        <f>IF($B271="","",ROUND(M271-W271,2))</f>
        <v>0</v>
      </c>
      <c r="AH271" s="33">
        <f>IF($B271="","",ROUND(N271-X271,2))</f>
        <v>0</v>
      </c>
      <c r="AI271" s="33">
        <f>IF($B271="","",ROUND(O271-Y271,2))</f>
        <v>0</v>
      </c>
      <c r="AJ271" s="33">
        <f>IF($B271="","",ROUND(P271-Z271,2))</f>
        <v>0</v>
      </c>
    </row>
    <row r="272" spans="2:36">
      <c r="B272" s="15">
        <f>IF(B271="","",IF(F271&gt;0.005,B271+1,""))</f>
        <v>0</v>
      </c>
      <c r="C272" s="46">
        <f>IF($B272="","",EDATE('Debt Payoff'!$D$23,$B272-1))</f>
        <v>0</v>
      </c>
      <c r="D272" s="47">
        <f>IF($B272="","",SUM(Q272:Z272))</f>
        <v>0</v>
      </c>
      <c r="E272" s="48">
        <f>IF($B272="","",SUM(G272:P272)-F271)</f>
        <v>0</v>
      </c>
      <c r="F272" s="47">
        <f>IF($B272="","",SUM(AA272:AJ272))</f>
        <v>0</v>
      </c>
      <c r="G272" s="48">
        <f>IF($B272="","",ROUND(N(AA271)*(1+$Q$8/12),2))</f>
        <v>0</v>
      </c>
      <c r="H272" s="48">
        <f>IF($B272="","",ROUND(N(AB271)*(1+$R$8/12),2))</f>
        <v>0</v>
      </c>
      <c r="I272" s="48">
        <f>IF($B272="","",ROUND(N(AC271)*(1+$S$8/12),2))</f>
        <v>0</v>
      </c>
      <c r="J272" s="48">
        <f>IF($B272="","",ROUND(N(AD271)*(1+$T$8/12),2))</f>
        <v>0</v>
      </c>
      <c r="K272" s="48">
        <f>IF($B272="","",ROUND(N(AE271)*(1+$U$8/12),2))</f>
        <v>0</v>
      </c>
      <c r="L272" s="48">
        <f>IF($B272="","",ROUND(N(AF271)*(1+$V$8/12),2))</f>
        <v>0</v>
      </c>
      <c r="M272" s="48">
        <f>IF($B272="","",ROUND(N(AG271)*(1+$W$8/12),2))</f>
        <v>0</v>
      </c>
      <c r="N272" s="48">
        <f>IF($B272="","",ROUND(N(AH271)*(1+$X$8/12),2))</f>
        <v>0</v>
      </c>
      <c r="O272" s="48">
        <f>IF($B272="","",ROUND(N(AI271)*(1+$Y$8/12),2))</f>
        <v>0</v>
      </c>
      <c r="P272" s="48">
        <f>IF($B272="","",ROUND(N(AJ271)*(1+$Z$8/12),2))</f>
        <v>0</v>
      </c>
      <c r="Q272" s="33">
        <f>IF($B272="","",MIN($Q$9,G272)+MIN(MAX(0,'Debt Payoff'!$D$24-0-SUMPRODUCT((G272:P272&lt;$Q$9:$Z$9)*G272:P272+(G272:P272&gt;=$Q$9:$Z$9)*$Q$9:$Z$9)),G272-MIN($Q$9,G272)))</f>
        <v>0</v>
      </c>
      <c r="R272" s="33">
        <f>IF($B272="","",MIN($R$9,H272)+MIN(MAX(0,'Debt Payoff'!$D$24-SUM(Q272:Q272)-SUMPRODUCT((H272:P272&lt;$R$9:$Z$9)*H272:P272+(H272:P272&gt;=$R$9:$Z$9)*$R$9:$Z$9)),H272-MIN($R$9,H272)))</f>
        <v>0</v>
      </c>
      <c r="S272" s="33">
        <f>IF($B272="","",MIN($S$9,I272)+MIN(MAX(0,'Debt Payoff'!$D$24-SUM(Q272:R272)-SUMPRODUCT((I272:P272&lt;$S$9:$Z$9)*I272:P272+(I272:P272&gt;=$S$9:$Z$9)*$S$9:$Z$9)),I272-MIN($S$9,I272)))</f>
        <v>0</v>
      </c>
      <c r="T272" s="33">
        <f>IF($B272="","",MIN($T$9,J272)+MIN(MAX(0,'Debt Payoff'!$D$24-SUM(Q272:S272)-SUMPRODUCT((J272:P272&lt;$T$9:$Z$9)*J272:P272+(J272:P272&gt;=$T$9:$Z$9)*$T$9:$Z$9)),J272-MIN($T$9,J272)))</f>
        <v>0</v>
      </c>
      <c r="U272" s="33">
        <f>IF($B272="","",MIN($U$9,K272)+MIN(MAX(0,'Debt Payoff'!$D$24-SUM(Q272:T272)-SUMPRODUCT((K272:P272&lt;$U$9:$Z$9)*K272:P272+(K272:P272&gt;=$U$9:$Z$9)*$U$9:$Z$9)),K272-MIN($U$9,K272)))</f>
        <v>0</v>
      </c>
      <c r="V272" s="33">
        <f>IF($B272="","",MIN($V$9,L272)+MIN(MAX(0,'Debt Payoff'!$D$24-SUM(Q272:U272)-SUMPRODUCT((L272:P272&lt;$V$9:$Z$9)*L272:P272+(L272:P272&gt;=$V$9:$Z$9)*$V$9:$Z$9)),L272-MIN($V$9,L272)))</f>
        <v>0</v>
      </c>
      <c r="W272" s="33">
        <f>IF($B272="","",MIN($W$9,M272)+MIN(MAX(0,'Debt Payoff'!$D$24-SUM(Q272:V272)-SUMPRODUCT((M272:P272&lt;$W$9:$Z$9)*M272:P272+(M272:P272&gt;=$W$9:$Z$9)*$W$9:$Z$9)),M272-MIN($W$9,M272)))</f>
        <v>0</v>
      </c>
      <c r="X272" s="33">
        <f>IF($B272="","",MIN($X$9,N272)+MIN(MAX(0,'Debt Payoff'!$D$24-SUM(Q272:W272)-SUMPRODUCT((N272:P272&lt;$X$9:$Z$9)*N272:P272+(N272:P272&gt;=$X$9:$Z$9)*$X$9:$Z$9)),N272-MIN($X$9,N272)))</f>
        <v>0</v>
      </c>
      <c r="Y272" s="33">
        <f>IF($B272="","",MIN($Y$9,O272)+MIN(MAX(0,'Debt Payoff'!$D$24-SUM(Q272:X272)-SUMPRODUCT((O272:P272&lt;$Y$9:$Z$9)*O272:P272+(O272:P272&gt;=$Y$9:$Z$9)*$Y$9:$Z$9)),O272-MIN($Y$9,O272)))</f>
        <v>0</v>
      </c>
      <c r="Z272" s="33">
        <f>IF($B272="","",MIN($Z$9,P272)+MIN(MAX(0,'Debt Payoff'!$D$24-SUM(Q272:Y272)-SUMPRODUCT((P272:P272&lt;$Z$9:$Z$9)*P272:P272+(P272:P272&gt;=$Z$9:$Z$9)*$Z$9:$Z$9)),P272-MIN($Z$9,P272)))</f>
        <v>0</v>
      </c>
      <c r="AA272" s="33">
        <f>IF($B272="","",ROUND(G272-Q272,2))</f>
        <v>0</v>
      </c>
      <c r="AB272" s="33">
        <f>IF($B272="","",ROUND(H272-R272,2))</f>
        <v>0</v>
      </c>
      <c r="AC272" s="33">
        <f>IF($B272="","",ROUND(I272-S272,2))</f>
        <v>0</v>
      </c>
      <c r="AD272" s="33">
        <f>IF($B272="","",ROUND(J272-T272,2))</f>
        <v>0</v>
      </c>
      <c r="AE272" s="33">
        <f>IF($B272="","",ROUND(K272-U272,2))</f>
        <v>0</v>
      </c>
      <c r="AF272" s="33">
        <f>IF($B272="","",ROUND(L272-V272,2))</f>
        <v>0</v>
      </c>
      <c r="AG272" s="33">
        <f>IF($B272="","",ROUND(M272-W272,2))</f>
        <v>0</v>
      </c>
      <c r="AH272" s="33">
        <f>IF($B272="","",ROUND(N272-X272,2))</f>
        <v>0</v>
      </c>
      <c r="AI272" s="33">
        <f>IF($B272="","",ROUND(O272-Y272,2))</f>
        <v>0</v>
      </c>
      <c r="AJ272" s="33">
        <f>IF($B272="","",ROUND(P272-Z272,2))</f>
        <v>0</v>
      </c>
    </row>
    <row r="273" spans="2:36">
      <c r="B273" s="15">
        <f>IF(B272="","",IF(F272&gt;0.005,B272+1,""))</f>
        <v>0</v>
      </c>
      <c r="C273" s="46">
        <f>IF($B273="","",EDATE('Debt Payoff'!$D$23,$B273-1))</f>
        <v>0</v>
      </c>
      <c r="D273" s="47">
        <f>IF($B273="","",SUM(Q273:Z273))</f>
        <v>0</v>
      </c>
      <c r="E273" s="48">
        <f>IF($B273="","",SUM(G273:P273)-F272)</f>
        <v>0</v>
      </c>
      <c r="F273" s="47">
        <f>IF($B273="","",SUM(AA273:AJ273))</f>
        <v>0</v>
      </c>
      <c r="G273" s="48">
        <f>IF($B273="","",ROUND(N(AA272)*(1+$Q$8/12),2))</f>
        <v>0</v>
      </c>
      <c r="H273" s="48">
        <f>IF($B273="","",ROUND(N(AB272)*(1+$R$8/12),2))</f>
        <v>0</v>
      </c>
      <c r="I273" s="48">
        <f>IF($B273="","",ROUND(N(AC272)*(1+$S$8/12),2))</f>
        <v>0</v>
      </c>
      <c r="J273" s="48">
        <f>IF($B273="","",ROUND(N(AD272)*(1+$T$8/12),2))</f>
        <v>0</v>
      </c>
      <c r="K273" s="48">
        <f>IF($B273="","",ROUND(N(AE272)*(1+$U$8/12),2))</f>
        <v>0</v>
      </c>
      <c r="L273" s="48">
        <f>IF($B273="","",ROUND(N(AF272)*(1+$V$8/12),2))</f>
        <v>0</v>
      </c>
      <c r="M273" s="48">
        <f>IF($B273="","",ROUND(N(AG272)*(1+$W$8/12),2))</f>
        <v>0</v>
      </c>
      <c r="N273" s="48">
        <f>IF($B273="","",ROUND(N(AH272)*(1+$X$8/12),2))</f>
        <v>0</v>
      </c>
      <c r="O273" s="48">
        <f>IF($B273="","",ROUND(N(AI272)*(1+$Y$8/12),2))</f>
        <v>0</v>
      </c>
      <c r="P273" s="48">
        <f>IF($B273="","",ROUND(N(AJ272)*(1+$Z$8/12),2))</f>
        <v>0</v>
      </c>
      <c r="Q273" s="33">
        <f>IF($B273="","",MIN($Q$9,G273)+MIN(MAX(0,'Debt Payoff'!$D$24-0-SUMPRODUCT((G273:P273&lt;$Q$9:$Z$9)*G273:P273+(G273:P273&gt;=$Q$9:$Z$9)*$Q$9:$Z$9)),G273-MIN($Q$9,G273)))</f>
        <v>0</v>
      </c>
      <c r="R273" s="33">
        <f>IF($B273="","",MIN($R$9,H273)+MIN(MAX(0,'Debt Payoff'!$D$24-SUM(Q273:Q273)-SUMPRODUCT((H273:P273&lt;$R$9:$Z$9)*H273:P273+(H273:P273&gt;=$R$9:$Z$9)*$R$9:$Z$9)),H273-MIN($R$9,H273)))</f>
        <v>0</v>
      </c>
      <c r="S273" s="33">
        <f>IF($B273="","",MIN($S$9,I273)+MIN(MAX(0,'Debt Payoff'!$D$24-SUM(Q273:R273)-SUMPRODUCT((I273:P273&lt;$S$9:$Z$9)*I273:P273+(I273:P273&gt;=$S$9:$Z$9)*$S$9:$Z$9)),I273-MIN($S$9,I273)))</f>
        <v>0</v>
      </c>
      <c r="T273" s="33">
        <f>IF($B273="","",MIN($T$9,J273)+MIN(MAX(0,'Debt Payoff'!$D$24-SUM(Q273:S273)-SUMPRODUCT((J273:P273&lt;$T$9:$Z$9)*J273:P273+(J273:P273&gt;=$T$9:$Z$9)*$T$9:$Z$9)),J273-MIN($T$9,J273)))</f>
        <v>0</v>
      </c>
      <c r="U273" s="33">
        <f>IF($B273="","",MIN($U$9,K273)+MIN(MAX(0,'Debt Payoff'!$D$24-SUM(Q273:T273)-SUMPRODUCT((K273:P273&lt;$U$9:$Z$9)*K273:P273+(K273:P273&gt;=$U$9:$Z$9)*$U$9:$Z$9)),K273-MIN($U$9,K273)))</f>
        <v>0</v>
      </c>
      <c r="V273" s="33">
        <f>IF($B273="","",MIN($V$9,L273)+MIN(MAX(0,'Debt Payoff'!$D$24-SUM(Q273:U273)-SUMPRODUCT((L273:P273&lt;$V$9:$Z$9)*L273:P273+(L273:P273&gt;=$V$9:$Z$9)*$V$9:$Z$9)),L273-MIN($V$9,L273)))</f>
        <v>0</v>
      </c>
      <c r="W273" s="33">
        <f>IF($B273="","",MIN($W$9,M273)+MIN(MAX(0,'Debt Payoff'!$D$24-SUM(Q273:V273)-SUMPRODUCT((M273:P273&lt;$W$9:$Z$9)*M273:P273+(M273:P273&gt;=$W$9:$Z$9)*$W$9:$Z$9)),M273-MIN($W$9,M273)))</f>
        <v>0</v>
      </c>
      <c r="X273" s="33">
        <f>IF($B273="","",MIN($X$9,N273)+MIN(MAX(0,'Debt Payoff'!$D$24-SUM(Q273:W273)-SUMPRODUCT((N273:P273&lt;$X$9:$Z$9)*N273:P273+(N273:P273&gt;=$X$9:$Z$9)*$X$9:$Z$9)),N273-MIN($X$9,N273)))</f>
        <v>0</v>
      </c>
      <c r="Y273" s="33">
        <f>IF($B273="","",MIN($Y$9,O273)+MIN(MAX(0,'Debt Payoff'!$D$24-SUM(Q273:X273)-SUMPRODUCT((O273:P273&lt;$Y$9:$Z$9)*O273:P273+(O273:P273&gt;=$Y$9:$Z$9)*$Y$9:$Z$9)),O273-MIN($Y$9,O273)))</f>
        <v>0</v>
      </c>
      <c r="Z273" s="33">
        <f>IF($B273="","",MIN($Z$9,P273)+MIN(MAX(0,'Debt Payoff'!$D$24-SUM(Q273:Y273)-SUMPRODUCT((P273:P273&lt;$Z$9:$Z$9)*P273:P273+(P273:P273&gt;=$Z$9:$Z$9)*$Z$9:$Z$9)),P273-MIN($Z$9,P273)))</f>
        <v>0</v>
      </c>
      <c r="AA273" s="33">
        <f>IF($B273="","",ROUND(G273-Q273,2))</f>
        <v>0</v>
      </c>
      <c r="AB273" s="33">
        <f>IF($B273="","",ROUND(H273-R273,2))</f>
        <v>0</v>
      </c>
      <c r="AC273" s="33">
        <f>IF($B273="","",ROUND(I273-S273,2))</f>
        <v>0</v>
      </c>
      <c r="AD273" s="33">
        <f>IF($B273="","",ROUND(J273-T273,2))</f>
        <v>0</v>
      </c>
      <c r="AE273" s="33">
        <f>IF($B273="","",ROUND(K273-U273,2))</f>
        <v>0</v>
      </c>
      <c r="AF273" s="33">
        <f>IF($B273="","",ROUND(L273-V273,2))</f>
        <v>0</v>
      </c>
      <c r="AG273" s="33">
        <f>IF($B273="","",ROUND(M273-W273,2))</f>
        <v>0</v>
      </c>
      <c r="AH273" s="33">
        <f>IF($B273="","",ROUND(N273-X273,2))</f>
        <v>0</v>
      </c>
      <c r="AI273" s="33">
        <f>IF($B273="","",ROUND(O273-Y273,2))</f>
        <v>0</v>
      </c>
      <c r="AJ273" s="33">
        <f>IF($B273="","",ROUND(P273-Z273,2))</f>
        <v>0</v>
      </c>
    </row>
    <row r="274" spans="2:36">
      <c r="B274" s="15">
        <f>IF(B273="","",IF(F273&gt;0.005,B273+1,""))</f>
        <v>0</v>
      </c>
      <c r="C274" s="46">
        <f>IF($B274="","",EDATE('Debt Payoff'!$D$23,$B274-1))</f>
        <v>0</v>
      </c>
      <c r="D274" s="47">
        <f>IF($B274="","",SUM(Q274:Z274))</f>
        <v>0</v>
      </c>
      <c r="E274" s="48">
        <f>IF($B274="","",SUM(G274:P274)-F273)</f>
        <v>0</v>
      </c>
      <c r="F274" s="47">
        <f>IF($B274="","",SUM(AA274:AJ274))</f>
        <v>0</v>
      </c>
      <c r="G274" s="48">
        <f>IF($B274="","",ROUND(N(AA273)*(1+$Q$8/12),2))</f>
        <v>0</v>
      </c>
      <c r="H274" s="48">
        <f>IF($B274="","",ROUND(N(AB273)*(1+$R$8/12),2))</f>
        <v>0</v>
      </c>
      <c r="I274" s="48">
        <f>IF($B274="","",ROUND(N(AC273)*(1+$S$8/12),2))</f>
        <v>0</v>
      </c>
      <c r="J274" s="48">
        <f>IF($B274="","",ROUND(N(AD273)*(1+$T$8/12),2))</f>
        <v>0</v>
      </c>
      <c r="K274" s="48">
        <f>IF($B274="","",ROUND(N(AE273)*(1+$U$8/12),2))</f>
        <v>0</v>
      </c>
      <c r="L274" s="48">
        <f>IF($B274="","",ROUND(N(AF273)*(1+$V$8/12),2))</f>
        <v>0</v>
      </c>
      <c r="M274" s="48">
        <f>IF($B274="","",ROUND(N(AG273)*(1+$W$8/12),2))</f>
        <v>0</v>
      </c>
      <c r="N274" s="48">
        <f>IF($B274="","",ROUND(N(AH273)*(1+$X$8/12),2))</f>
        <v>0</v>
      </c>
      <c r="O274" s="48">
        <f>IF($B274="","",ROUND(N(AI273)*(1+$Y$8/12),2))</f>
        <v>0</v>
      </c>
      <c r="P274" s="48">
        <f>IF($B274="","",ROUND(N(AJ273)*(1+$Z$8/12),2))</f>
        <v>0</v>
      </c>
      <c r="Q274" s="33">
        <f>IF($B274="","",MIN($Q$9,G274)+MIN(MAX(0,'Debt Payoff'!$D$24-0-SUMPRODUCT((G274:P274&lt;$Q$9:$Z$9)*G274:P274+(G274:P274&gt;=$Q$9:$Z$9)*$Q$9:$Z$9)),G274-MIN($Q$9,G274)))</f>
        <v>0</v>
      </c>
      <c r="R274" s="33">
        <f>IF($B274="","",MIN($R$9,H274)+MIN(MAX(0,'Debt Payoff'!$D$24-SUM(Q274:Q274)-SUMPRODUCT((H274:P274&lt;$R$9:$Z$9)*H274:P274+(H274:P274&gt;=$R$9:$Z$9)*$R$9:$Z$9)),H274-MIN($R$9,H274)))</f>
        <v>0</v>
      </c>
      <c r="S274" s="33">
        <f>IF($B274="","",MIN($S$9,I274)+MIN(MAX(0,'Debt Payoff'!$D$24-SUM(Q274:R274)-SUMPRODUCT((I274:P274&lt;$S$9:$Z$9)*I274:P274+(I274:P274&gt;=$S$9:$Z$9)*$S$9:$Z$9)),I274-MIN($S$9,I274)))</f>
        <v>0</v>
      </c>
      <c r="T274" s="33">
        <f>IF($B274="","",MIN($T$9,J274)+MIN(MAX(0,'Debt Payoff'!$D$24-SUM(Q274:S274)-SUMPRODUCT((J274:P274&lt;$T$9:$Z$9)*J274:P274+(J274:P274&gt;=$T$9:$Z$9)*$T$9:$Z$9)),J274-MIN($T$9,J274)))</f>
        <v>0</v>
      </c>
      <c r="U274" s="33">
        <f>IF($B274="","",MIN($U$9,K274)+MIN(MAX(0,'Debt Payoff'!$D$24-SUM(Q274:T274)-SUMPRODUCT((K274:P274&lt;$U$9:$Z$9)*K274:P274+(K274:P274&gt;=$U$9:$Z$9)*$U$9:$Z$9)),K274-MIN($U$9,K274)))</f>
        <v>0</v>
      </c>
      <c r="V274" s="33">
        <f>IF($B274="","",MIN($V$9,L274)+MIN(MAX(0,'Debt Payoff'!$D$24-SUM(Q274:U274)-SUMPRODUCT((L274:P274&lt;$V$9:$Z$9)*L274:P274+(L274:P274&gt;=$V$9:$Z$9)*$V$9:$Z$9)),L274-MIN($V$9,L274)))</f>
        <v>0</v>
      </c>
      <c r="W274" s="33">
        <f>IF($B274="","",MIN($W$9,M274)+MIN(MAX(0,'Debt Payoff'!$D$24-SUM(Q274:V274)-SUMPRODUCT((M274:P274&lt;$W$9:$Z$9)*M274:P274+(M274:P274&gt;=$W$9:$Z$9)*$W$9:$Z$9)),M274-MIN($W$9,M274)))</f>
        <v>0</v>
      </c>
      <c r="X274" s="33">
        <f>IF($B274="","",MIN($X$9,N274)+MIN(MAX(0,'Debt Payoff'!$D$24-SUM(Q274:W274)-SUMPRODUCT((N274:P274&lt;$X$9:$Z$9)*N274:P274+(N274:P274&gt;=$X$9:$Z$9)*$X$9:$Z$9)),N274-MIN($X$9,N274)))</f>
        <v>0</v>
      </c>
      <c r="Y274" s="33">
        <f>IF($B274="","",MIN($Y$9,O274)+MIN(MAX(0,'Debt Payoff'!$D$24-SUM(Q274:X274)-SUMPRODUCT((O274:P274&lt;$Y$9:$Z$9)*O274:P274+(O274:P274&gt;=$Y$9:$Z$9)*$Y$9:$Z$9)),O274-MIN($Y$9,O274)))</f>
        <v>0</v>
      </c>
      <c r="Z274" s="33">
        <f>IF($B274="","",MIN($Z$9,P274)+MIN(MAX(0,'Debt Payoff'!$D$24-SUM(Q274:Y274)-SUMPRODUCT((P274:P274&lt;$Z$9:$Z$9)*P274:P274+(P274:P274&gt;=$Z$9:$Z$9)*$Z$9:$Z$9)),P274-MIN($Z$9,P274)))</f>
        <v>0</v>
      </c>
      <c r="AA274" s="33">
        <f>IF($B274="","",ROUND(G274-Q274,2))</f>
        <v>0</v>
      </c>
      <c r="AB274" s="33">
        <f>IF($B274="","",ROUND(H274-R274,2))</f>
        <v>0</v>
      </c>
      <c r="AC274" s="33">
        <f>IF($B274="","",ROUND(I274-S274,2))</f>
        <v>0</v>
      </c>
      <c r="AD274" s="33">
        <f>IF($B274="","",ROUND(J274-T274,2))</f>
        <v>0</v>
      </c>
      <c r="AE274" s="33">
        <f>IF($B274="","",ROUND(K274-U274,2))</f>
        <v>0</v>
      </c>
      <c r="AF274" s="33">
        <f>IF($B274="","",ROUND(L274-V274,2))</f>
        <v>0</v>
      </c>
      <c r="AG274" s="33">
        <f>IF($B274="","",ROUND(M274-W274,2))</f>
        <v>0</v>
      </c>
      <c r="AH274" s="33">
        <f>IF($B274="","",ROUND(N274-X274,2))</f>
        <v>0</v>
      </c>
      <c r="AI274" s="33">
        <f>IF($B274="","",ROUND(O274-Y274,2))</f>
        <v>0</v>
      </c>
      <c r="AJ274" s="33">
        <f>IF($B274="","",ROUND(P274-Z274,2))</f>
        <v>0</v>
      </c>
    </row>
    <row r="275" spans="2:36">
      <c r="B275" s="15">
        <f>IF(B274="","",IF(F274&gt;0.005,B274+1,""))</f>
        <v>0</v>
      </c>
      <c r="C275" s="46">
        <f>IF($B275="","",EDATE('Debt Payoff'!$D$23,$B275-1))</f>
        <v>0</v>
      </c>
      <c r="D275" s="47">
        <f>IF($B275="","",SUM(Q275:Z275))</f>
        <v>0</v>
      </c>
      <c r="E275" s="48">
        <f>IF($B275="","",SUM(G275:P275)-F274)</f>
        <v>0</v>
      </c>
      <c r="F275" s="47">
        <f>IF($B275="","",SUM(AA275:AJ275))</f>
        <v>0</v>
      </c>
      <c r="G275" s="48">
        <f>IF($B275="","",ROUND(N(AA274)*(1+$Q$8/12),2))</f>
        <v>0</v>
      </c>
      <c r="H275" s="48">
        <f>IF($B275="","",ROUND(N(AB274)*(1+$R$8/12),2))</f>
        <v>0</v>
      </c>
      <c r="I275" s="48">
        <f>IF($B275="","",ROUND(N(AC274)*(1+$S$8/12),2))</f>
        <v>0</v>
      </c>
      <c r="J275" s="48">
        <f>IF($B275="","",ROUND(N(AD274)*(1+$T$8/12),2))</f>
        <v>0</v>
      </c>
      <c r="K275" s="48">
        <f>IF($B275="","",ROUND(N(AE274)*(1+$U$8/12),2))</f>
        <v>0</v>
      </c>
      <c r="L275" s="48">
        <f>IF($B275="","",ROUND(N(AF274)*(1+$V$8/12),2))</f>
        <v>0</v>
      </c>
      <c r="M275" s="48">
        <f>IF($B275="","",ROUND(N(AG274)*(1+$W$8/12),2))</f>
        <v>0</v>
      </c>
      <c r="N275" s="48">
        <f>IF($B275="","",ROUND(N(AH274)*(1+$X$8/12),2))</f>
        <v>0</v>
      </c>
      <c r="O275" s="48">
        <f>IF($B275="","",ROUND(N(AI274)*(1+$Y$8/12),2))</f>
        <v>0</v>
      </c>
      <c r="P275" s="48">
        <f>IF($B275="","",ROUND(N(AJ274)*(1+$Z$8/12),2))</f>
        <v>0</v>
      </c>
      <c r="Q275" s="33">
        <f>IF($B275="","",MIN($Q$9,G275)+MIN(MAX(0,'Debt Payoff'!$D$24-0-SUMPRODUCT((G275:P275&lt;$Q$9:$Z$9)*G275:P275+(G275:P275&gt;=$Q$9:$Z$9)*$Q$9:$Z$9)),G275-MIN($Q$9,G275)))</f>
        <v>0</v>
      </c>
      <c r="R275" s="33">
        <f>IF($B275="","",MIN($R$9,H275)+MIN(MAX(0,'Debt Payoff'!$D$24-SUM(Q275:Q275)-SUMPRODUCT((H275:P275&lt;$R$9:$Z$9)*H275:P275+(H275:P275&gt;=$R$9:$Z$9)*$R$9:$Z$9)),H275-MIN($R$9,H275)))</f>
        <v>0</v>
      </c>
      <c r="S275" s="33">
        <f>IF($B275="","",MIN($S$9,I275)+MIN(MAX(0,'Debt Payoff'!$D$24-SUM(Q275:R275)-SUMPRODUCT((I275:P275&lt;$S$9:$Z$9)*I275:P275+(I275:P275&gt;=$S$9:$Z$9)*$S$9:$Z$9)),I275-MIN($S$9,I275)))</f>
        <v>0</v>
      </c>
      <c r="T275" s="33">
        <f>IF($B275="","",MIN($T$9,J275)+MIN(MAX(0,'Debt Payoff'!$D$24-SUM(Q275:S275)-SUMPRODUCT((J275:P275&lt;$T$9:$Z$9)*J275:P275+(J275:P275&gt;=$T$9:$Z$9)*$T$9:$Z$9)),J275-MIN($T$9,J275)))</f>
        <v>0</v>
      </c>
      <c r="U275" s="33">
        <f>IF($B275="","",MIN($U$9,K275)+MIN(MAX(0,'Debt Payoff'!$D$24-SUM(Q275:T275)-SUMPRODUCT((K275:P275&lt;$U$9:$Z$9)*K275:P275+(K275:P275&gt;=$U$9:$Z$9)*$U$9:$Z$9)),K275-MIN($U$9,K275)))</f>
        <v>0</v>
      </c>
      <c r="V275" s="33">
        <f>IF($B275="","",MIN($V$9,L275)+MIN(MAX(0,'Debt Payoff'!$D$24-SUM(Q275:U275)-SUMPRODUCT((L275:P275&lt;$V$9:$Z$9)*L275:P275+(L275:P275&gt;=$V$9:$Z$9)*$V$9:$Z$9)),L275-MIN($V$9,L275)))</f>
        <v>0</v>
      </c>
      <c r="W275" s="33">
        <f>IF($B275="","",MIN($W$9,M275)+MIN(MAX(0,'Debt Payoff'!$D$24-SUM(Q275:V275)-SUMPRODUCT((M275:P275&lt;$W$9:$Z$9)*M275:P275+(M275:P275&gt;=$W$9:$Z$9)*$W$9:$Z$9)),M275-MIN($W$9,M275)))</f>
        <v>0</v>
      </c>
      <c r="X275" s="33">
        <f>IF($B275="","",MIN($X$9,N275)+MIN(MAX(0,'Debt Payoff'!$D$24-SUM(Q275:W275)-SUMPRODUCT((N275:P275&lt;$X$9:$Z$9)*N275:P275+(N275:P275&gt;=$X$9:$Z$9)*$X$9:$Z$9)),N275-MIN($X$9,N275)))</f>
        <v>0</v>
      </c>
      <c r="Y275" s="33">
        <f>IF($B275="","",MIN($Y$9,O275)+MIN(MAX(0,'Debt Payoff'!$D$24-SUM(Q275:X275)-SUMPRODUCT((O275:P275&lt;$Y$9:$Z$9)*O275:P275+(O275:P275&gt;=$Y$9:$Z$9)*$Y$9:$Z$9)),O275-MIN($Y$9,O275)))</f>
        <v>0</v>
      </c>
      <c r="Z275" s="33">
        <f>IF($B275="","",MIN($Z$9,P275)+MIN(MAX(0,'Debt Payoff'!$D$24-SUM(Q275:Y275)-SUMPRODUCT((P275:P275&lt;$Z$9:$Z$9)*P275:P275+(P275:P275&gt;=$Z$9:$Z$9)*$Z$9:$Z$9)),P275-MIN($Z$9,P275)))</f>
        <v>0</v>
      </c>
      <c r="AA275" s="33">
        <f>IF($B275="","",ROUND(G275-Q275,2))</f>
        <v>0</v>
      </c>
      <c r="AB275" s="33">
        <f>IF($B275="","",ROUND(H275-R275,2))</f>
        <v>0</v>
      </c>
      <c r="AC275" s="33">
        <f>IF($B275="","",ROUND(I275-S275,2))</f>
        <v>0</v>
      </c>
      <c r="AD275" s="33">
        <f>IF($B275="","",ROUND(J275-T275,2))</f>
        <v>0</v>
      </c>
      <c r="AE275" s="33">
        <f>IF($B275="","",ROUND(K275-U275,2))</f>
        <v>0</v>
      </c>
      <c r="AF275" s="33">
        <f>IF($B275="","",ROUND(L275-V275,2))</f>
        <v>0</v>
      </c>
      <c r="AG275" s="33">
        <f>IF($B275="","",ROUND(M275-W275,2))</f>
        <v>0</v>
      </c>
      <c r="AH275" s="33">
        <f>IF($B275="","",ROUND(N275-X275,2))</f>
        <v>0</v>
      </c>
      <c r="AI275" s="33">
        <f>IF($B275="","",ROUND(O275-Y275,2))</f>
        <v>0</v>
      </c>
      <c r="AJ275" s="33">
        <f>IF($B275="","",ROUND(P275-Z275,2))</f>
        <v>0</v>
      </c>
    </row>
    <row r="276" spans="2:36">
      <c r="B276" s="15">
        <f>IF(B275="","",IF(F275&gt;0.005,B275+1,""))</f>
        <v>0</v>
      </c>
      <c r="C276" s="46">
        <f>IF($B276="","",EDATE('Debt Payoff'!$D$23,$B276-1))</f>
        <v>0</v>
      </c>
      <c r="D276" s="47">
        <f>IF($B276="","",SUM(Q276:Z276))</f>
        <v>0</v>
      </c>
      <c r="E276" s="48">
        <f>IF($B276="","",SUM(G276:P276)-F275)</f>
        <v>0</v>
      </c>
      <c r="F276" s="47">
        <f>IF($B276="","",SUM(AA276:AJ276))</f>
        <v>0</v>
      </c>
      <c r="G276" s="48">
        <f>IF($B276="","",ROUND(N(AA275)*(1+$Q$8/12),2))</f>
        <v>0</v>
      </c>
      <c r="H276" s="48">
        <f>IF($B276="","",ROUND(N(AB275)*(1+$R$8/12),2))</f>
        <v>0</v>
      </c>
      <c r="I276" s="48">
        <f>IF($B276="","",ROUND(N(AC275)*(1+$S$8/12),2))</f>
        <v>0</v>
      </c>
      <c r="J276" s="48">
        <f>IF($B276="","",ROUND(N(AD275)*(1+$T$8/12),2))</f>
        <v>0</v>
      </c>
      <c r="K276" s="48">
        <f>IF($B276="","",ROUND(N(AE275)*(1+$U$8/12),2))</f>
        <v>0</v>
      </c>
      <c r="L276" s="48">
        <f>IF($B276="","",ROUND(N(AF275)*(1+$V$8/12),2))</f>
        <v>0</v>
      </c>
      <c r="M276" s="48">
        <f>IF($B276="","",ROUND(N(AG275)*(1+$W$8/12),2))</f>
        <v>0</v>
      </c>
      <c r="N276" s="48">
        <f>IF($B276="","",ROUND(N(AH275)*(1+$X$8/12),2))</f>
        <v>0</v>
      </c>
      <c r="O276" s="48">
        <f>IF($B276="","",ROUND(N(AI275)*(1+$Y$8/12),2))</f>
        <v>0</v>
      </c>
      <c r="P276" s="48">
        <f>IF($B276="","",ROUND(N(AJ275)*(1+$Z$8/12),2))</f>
        <v>0</v>
      </c>
      <c r="Q276" s="33">
        <f>IF($B276="","",MIN($Q$9,G276)+MIN(MAX(0,'Debt Payoff'!$D$24-0-SUMPRODUCT((G276:P276&lt;$Q$9:$Z$9)*G276:P276+(G276:P276&gt;=$Q$9:$Z$9)*$Q$9:$Z$9)),G276-MIN($Q$9,G276)))</f>
        <v>0</v>
      </c>
      <c r="R276" s="33">
        <f>IF($B276="","",MIN($R$9,H276)+MIN(MAX(0,'Debt Payoff'!$D$24-SUM(Q276:Q276)-SUMPRODUCT((H276:P276&lt;$R$9:$Z$9)*H276:P276+(H276:P276&gt;=$R$9:$Z$9)*$R$9:$Z$9)),H276-MIN($R$9,H276)))</f>
        <v>0</v>
      </c>
      <c r="S276" s="33">
        <f>IF($B276="","",MIN($S$9,I276)+MIN(MAX(0,'Debt Payoff'!$D$24-SUM(Q276:R276)-SUMPRODUCT((I276:P276&lt;$S$9:$Z$9)*I276:P276+(I276:P276&gt;=$S$9:$Z$9)*$S$9:$Z$9)),I276-MIN($S$9,I276)))</f>
        <v>0</v>
      </c>
      <c r="T276" s="33">
        <f>IF($B276="","",MIN($T$9,J276)+MIN(MAX(0,'Debt Payoff'!$D$24-SUM(Q276:S276)-SUMPRODUCT((J276:P276&lt;$T$9:$Z$9)*J276:P276+(J276:P276&gt;=$T$9:$Z$9)*$T$9:$Z$9)),J276-MIN($T$9,J276)))</f>
        <v>0</v>
      </c>
      <c r="U276" s="33">
        <f>IF($B276="","",MIN($U$9,K276)+MIN(MAX(0,'Debt Payoff'!$D$24-SUM(Q276:T276)-SUMPRODUCT((K276:P276&lt;$U$9:$Z$9)*K276:P276+(K276:P276&gt;=$U$9:$Z$9)*$U$9:$Z$9)),K276-MIN($U$9,K276)))</f>
        <v>0</v>
      </c>
      <c r="V276" s="33">
        <f>IF($B276="","",MIN($V$9,L276)+MIN(MAX(0,'Debt Payoff'!$D$24-SUM(Q276:U276)-SUMPRODUCT((L276:P276&lt;$V$9:$Z$9)*L276:P276+(L276:P276&gt;=$V$9:$Z$9)*$V$9:$Z$9)),L276-MIN($V$9,L276)))</f>
        <v>0</v>
      </c>
      <c r="W276" s="33">
        <f>IF($B276="","",MIN($W$9,M276)+MIN(MAX(0,'Debt Payoff'!$D$24-SUM(Q276:V276)-SUMPRODUCT((M276:P276&lt;$W$9:$Z$9)*M276:P276+(M276:P276&gt;=$W$9:$Z$9)*$W$9:$Z$9)),M276-MIN($W$9,M276)))</f>
        <v>0</v>
      </c>
      <c r="X276" s="33">
        <f>IF($B276="","",MIN($X$9,N276)+MIN(MAX(0,'Debt Payoff'!$D$24-SUM(Q276:W276)-SUMPRODUCT((N276:P276&lt;$X$9:$Z$9)*N276:P276+(N276:P276&gt;=$X$9:$Z$9)*$X$9:$Z$9)),N276-MIN($X$9,N276)))</f>
        <v>0</v>
      </c>
      <c r="Y276" s="33">
        <f>IF($B276="","",MIN($Y$9,O276)+MIN(MAX(0,'Debt Payoff'!$D$24-SUM(Q276:X276)-SUMPRODUCT((O276:P276&lt;$Y$9:$Z$9)*O276:P276+(O276:P276&gt;=$Y$9:$Z$9)*$Y$9:$Z$9)),O276-MIN($Y$9,O276)))</f>
        <v>0</v>
      </c>
      <c r="Z276" s="33">
        <f>IF($B276="","",MIN($Z$9,P276)+MIN(MAX(0,'Debt Payoff'!$D$24-SUM(Q276:Y276)-SUMPRODUCT((P276:P276&lt;$Z$9:$Z$9)*P276:P276+(P276:P276&gt;=$Z$9:$Z$9)*$Z$9:$Z$9)),P276-MIN($Z$9,P276)))</f>
        <v>0</v>
      </c>
      <c r="AA276" s="33">
        <f>IF($B276="","",ROUND(G276-Q276,2))</f>
        <v>0</v>
      </c>
      <c r="AB276" s="33">
        <f>IF($B276="","",ROUND(H276-R276,2))</f>
        <v>0</v>
      </c>
      <c r="AC276" s="33">
        <f>IF($B276="","",ROUND(I276-S276,2))</f>
        <v>0</v>
      </c>
      <c r="AD276" s="33">
        <f>IF($B276="","",ROUND(J276-T276,2))</f>
        <v>0</v>
      </c>
      <c r="AE276" s="33">
        <f>IF($B276="","",ROUND(K276-U276,2))</f>
        <v>0</v>
      </c>
      <c r="AF276" s="33">
        <f>IF($B276="","",ROUND(L276-V276,2))</f>
        <v>0</v>
      </c>
      <c r="AG276" s="33">
        <f>IF($B276="","",ROUND(M276-W276,2))</f>
        <v>0</v>
      </c>
      <c r="AH276" s="33">
        <f>IF($B276="","",ROUND(N276-X276,2))</f>
        <v>0</v>
      </c>
      <c r="AI276" s="33">
        <f>IF($B276="","",ROUND(O276-Y276,2))</f>
        <v>0</v>
      </c>
      <c r="AJ276" s="33">
        <f>IF($B276="","",ROUND(P276-Z276,2))</f>
        <v>0</v>
      </c>
    </row>
    <row r="277" spans="2:36">
      <c r="B277" s="15">
        <f>IF(B276="","",IF(F276&gt;0.005,B276+1,""))</f>
        <v>0</v>
      </c>
      <c r="C277" s="46">
        <f>IF($B277="","",EDATE('Debt Payoff'!$D$23,$B277-1))</f>
        <v>0</v>
      </c>
      <c r="D277" s="47">
        <f>IF($B277="","",SUM(Q277:Z277))</f>
        <v>0</v>
      </c>
      <c r="E277" s="48">
        <f>IF($B277="","",SUM(G277:P277)-F276)</f>
        <v>0</v>
      </c>
      <c r="F277" s="47">
        <f>IF($B277="","",SUM(AA277:AJ277))</f>
        <v>0</v>
      </c>
      <c r="G277" s="48">
        <f>IF($B277="","",ROUND(N(AA276)*(1+$Q$8/12),2))</f>
        <v>0</v>
      </c>
      <c r="H277" s="48">
        <f>IF($B277="","",ROUND(N(AB276)*(1+$R$8/12),2))</f>
        <v>0</v>
      </c>
      <c r="I277" s="48">
        <f>IF($B277="","",ROUND(N(AC276)*(1+$S$8/12),2))</f>
        <v>0</v>
      </c>
      <c r="J277" s="48">
        <f>IF($B277="","",ROUND(N(AD276)*(1+$T$8/12),2))</f>
        <v>0</v>
      </c>
      <c r="K277" s="48">
        <f>IF($B277="","",ROUND(N(AE276)*(1+$U$8/12),2))</f>
        <v>0</v>
      </c>
      <c r="L277" s="48">
        <f>IF($B277="","",ROUND(N(AF276)*(1+$V$8/12),2))</f>
        <v>0</v>
      </c>
      <c r="M277" s="48">
        <f>IF($B277="","",ROUND(N(AG276)*(1+$W$8/12),2))</f>
        <v>0</v>
      </c>
      <c r="N277" s="48">
        <f>IF($B277="","",ROUND(N(AH276)*(1+$X$8/12),2))</f>
        <v>0</v>
      </c>
      <c r="O277" s="48">
        <f>IF($B277="","",ROUND(N(AI276)*(1+$Y$8/12),2))</f>
        <v>0</v>
      </c>
      <c r="P277" s="48">
        <f>IF($B277="","",ROUND(N(AJ276)*(1+$Z$8/12),2))</f>
        <v>0</v>
      </c>
      <c r="Q277" s="33">
        <f>IF($B277="","",MIN($Q$9,G277)+MIN(MAX(0,'Debt Payoff'!$D$24-0-SUMPRODUCT((G277:P277&lt;$Q$9:$Z$9)*G277:P277+(G277:P277&gt;=$Q$9:$Z$9)*$Q$9:$Z$9)),G277-MIN($Q$9,G277)))</f>
        <v>0</v>
      </c>
      <c r="R277" s="33">
        <f>IF($B277="","",MIN($R$9,H277)+MIN(MAX(0,'Debt Payoff'!$D$24-SUM(Q277:Q277)-SUMPRODUCT((H277:P277&lt;$R$9:$Z$9)*H277:P277+(H277:P277&gt;=$R$9:$Z$9)*$R$9:$Z$9)),H277-MIN($R$9,H277)))</f>
        <v>0</v>
      </c>
      <c r="S277" s="33">
        <f>IF($B277="","",MIN($S$9,I277)+MIN(MAX(0,'Debt Payoff'!$D$24-SUM(Q277:R277)-SUMPRODUCT((I277:P277&lt;$S$9:$Z$9)*I277:P277+(I277:P277&gt;=$S$9:$Z$9)*$S$9:$Z$9)),I277-MIN($S$9,I277)))</f>
        <v>0</v>
      </c>
      <c r="T277" s="33">
        <f>IF($B277="","",MIN($T$9,J277)+MIN(MAX(0,'Debt Payoff'!$D$24-SUM(Q277:S277)-SUMPRODUCT((J277:P277&lt;$T$9:$Z$9)*J277:P277+(J277:P277&gt;=$T$9:$Z$9)*$T$9:$Z$9)),J277-MIN($T$9,J277)))</f>
        <v>0</v>
      </c>
      <c r="U277" s="33">
        <f>IF($B277="","",MIN($U$9,K277)+MIN(MAX(0,'Debt Payoff'!$D$24-SUM(Q277:T277)-SUMPRODUCT((K277:P277&lt;$U$9:$Z$9)*K277:P277+(K277:P277&gt;=$U$9:$Z$9)*$U$9:$Z$9)),K277-MIN($U$9,K277)))</f>
        <v>0</v>
      </c>
      <c r="V277" s="33">
        <f>IF($B277="","",MIN($V$9,L277)+MIN(MAX(0,'Debt Payoff'!$D$24-SUM(Q277:U277)-SUMPRODUCT((L277:P277&lt;$V$9:$Z$9)*L277:P277+(L277:P277&gt;=$V$9:$Z$9)*$V$9:$Z$9)),L277-MIN($V$9,L277)))</f>
        <v>0</v>
      </c>
      <c r="W277" s="33">
        <f>IF($B277="","",MIN($W$9,M277)+MIN(MAX(0,'Debt Payoff'!$D$24-SUM(Q277:V277)-SUMPRODUCT((M277:P277&lt;$W$9:$Z$9)*M277:P277+(M277:P277&gt;=$W$9:$Z$9)*$W$9:$Z$9)),M277-MIN($W$9,M277)))</f>
        <v>0</v>
      </c>
      <c r="X277" s="33">
        <f>IF($B277="","",MIN($X$9,N277)+MIN(MAX(0,'Debt Payoff'!$D$24-SUM(Q277:W277)-SUMPRODUCT((N277:P277&lt;$X$9:$Z$9)*N277:P277+(N277:P277&gt;=$X$9:$Z$9)*$X$9:$Z$9)),N277-MIN($X$9,N277)))</f>
        <v>0</v>
      </c>
      <c r="Y277" s="33">
        <f>IF($B277="","",MIN($Y$9,O277)+MIN(MAX(0,'Debt Payoff'!$D$24-SUM(Q277:X277)-SUMPRODUCT((O277:P277&lt;$Y$9:$Z$9)*O277:P277+(O277:P277&gt;=$Y$9:$Z$9)*$Y$9:$Z$9)),O277-MIN($Y$9,O277)))</f>
        <v>0</v>
      </c>
      <c r="Z277" s="33">
        <f>IF($B277="","",MIN($Z$9,P277)+MIN(MAX(0,'Debt Payoff'!$D$24-SUM(Q277:Y277)-SUMPRODUCT((P277:P277&lt;$Z$9:$Z$9)*P277:P277+(P277:P277&gt;=$Z$9:$Z$9)*$Z$9:$Z$9)),P277-MIN($Z$9,P277)))</f>
        <v>0</v>
      </c>
      <c r="AA277" s="33">
        <f>IF($B277="","",ROUND(G277-Q277,2))</f>
        <v>0</v>
      </c>
      <c r="AB277" s="33">
        <f>IF($B277="","",ROUND(H277-R277,2))</f>
        <v>0</v>
      </c>
      <c r="AC277" s="33">
        <f>IF($B277="","",ROUND(I277-S277,2))</f>
        <v>0</v>
      </c>
      <c r="AD277" s="33">
        <f>IF($B277="","",ROUND(J277-T277,2))</f>
        <v>0</v>
      </c>
      <c r="AE277" s="33">
        <f>IF($B277="","",ROUND(K277-U277,2))</f>
        <v>0</v>
      </c>
      <c r="AF277" s="33">
        <f>IF($B277="","",ROUND(L277-V277,2))</f>
        <v>0</v>
      </c>
      <c r="AG277" s="33">
        <f>IF($B277="","",ROUND(M277-W277,2))</f>
        <v>0</v>
      </c>
      <c r="AH277" s="33">
        <f>IF($B277="","",ROUND(N277-X277,2))</f>
        <v>0</v>
      </c>
      <c r="AI277" s="33">
        <f>IF($B277="","",ROUND(O277-Y277,2))</f>
        <v>0</v>
      </c>
      <c r="AJ277" s="33">
        <f>IF($B277="","",ROUND(P277-Z277,2))</f>
        <v>0</v>
      </c>
    </row>
    <row r="278" spans="2:36">
      <c r="B278" s="15">
        <f>IF(B277="","",IF(F277&gt;0.005,B277+1,""))</f>
        <v>0</v>
      </c>
      <c r="C278" s="46">
        <f>IF($B278="","",EDATE('Debt Payoff'!$D$23,$B278-1))</f>
        <v>0</v>
      </c>
      <c r="D278" s="47">
        <f>IF($B278="","",SUM(Q278:Z278))</f>
        <v>0</v>
      </c>
      <c r="E278" s="48">
        <f>IF($B278="","",SUM(G278:P278)-F277)</f>
        <v>0</v>
      </c>
      <c r="F278" s="47">
        <f>IF($B278="","",SUM(AA278:AJ278))</f>
        <v>0</v>
      </c>
      <c r="G278" s="48">
        <f>IF($B278="","",ROUND(N(AA277)*(1+$Q$8/12),2))</f>
        <v>0</v>
      </c>
      <c r="H278" s="48">
        <f>IF($B278="","",ROUND(N(AB277)*(1+$R$8/12),2))</f>
        <v>0</v>
      </c>
      <c r="I278" s="48">
        <f>IF($B278="","",ROUND(N(AC277)*(1+$S$8/12),2))</f>
        <v>0</v>
      </c>
      <c r="J278" s="48">
        <f>IF($B278="","",ROUND(N(AD277)*(1+$T$8/12),2))</f>
        <v>0</v>
      </c>
      <c r="K278" s="48">
        <f>IF($B278="","",ROUND(N(AE277)*(1+$U$8/12),2))</f>
        <v>0</v>
      </c>
      <c r="L278" s="48">
        <f>IF($B278="","",ROUND(N(AF277)*(1+$V$8/12),2))</f>
        <v>0</v>
      </c>
      <c r="M278" s="48">
        <f>IF($B278="","",ROUND(N(AG277)*(1+$W$8/12),2))</f>
        <v>0</v>
      </c>
      <c r="N278" s="48">
        <f>IF($B278="","",ROUND(N(AH277)*(1+$X$8/12),2))</f>
        <v>0</v>
      </c>
      <c r="O278" s="48">
        <f>IF($B278="","",ROUND(N(AI277)*(1+$Y$8/12),2))</f>
        <v>0</v>
      </c>
      <c r="P278" s="48">
        <f>IF($B278="","",ROUND(N(AJ277)*(1+$Z$8/12),2))</f>
        <v>0</v>
      </c>
      <c r="Q278" s="33">
        <f>IF($B278="","",MIN($Q$9,G278)+MIN(MAX(0,'Debt Payoff'!$D$24-0-SUMPRODUCT((G278:P278&lt;$Q$9:$Z$9)*G278:P278+(G278:P278&gt;=$Q$9:$Z$9)*$Q$9:$Z$9)),G278-MIN($Q$9,G278)))</f>
        <v>0</v>
      </c>
      <c r="R278" s="33">
        <f>IF($B278="","",MIN($R$9,H278)+MIN(MAX(0,'Debt Payoff'!$D$24-SUM(Q278:Q278)-SUMPRODUCT((H278:P278&lt;$R$9:$Z$9)*H278:P278+(H278:P278&gt;=$R$9:$Z$9)*$R$9:$Z$9)),H278-MIN($R$9,H278)))</f>
        <v>0</v>
      </c>
      <c r="S278" s="33">
        <f>IF($B278="","",MIN($S$9,I278)+MIN(MAX(0,'Debt Payoff'!$D$24-SUM(Q278:R278)-SUMPRODUCT((I278:P278&lt;$S$9:$Z$9)*I278:P278+(I278:P278&gt;=$S$9:$Z$9)*$S$9:$Z$9)),I278-MIN($S$9,I278)))</f>
        <v>0</v>
      </c>
      <c r="T278" s="33">
        <f>IF($B278="","",MIN($T$9,J278)+MIN(MAX(0,'Debt Payoff'!$D$24-SUM(Q278:S278)-SUMPRODUCT((J278:P278&lt;$T$9:$Z$9)*J278:P278+(J278:P278&gt;=$T$9:$Z$9)*$T$9:$Z$9)),J278-MIN($T$9,J278)))</f>
        <v>0</v>
      </c>
      <c r="U278" s="33">
        <f>IF($B278="","",MIN($U$9,K278)+MIN(MAX(0,'Debt Payoff'!$D$24-SUM(Q278:T278)-SUMPRODUCT((K278:P278&lt;$U$9:$Z$9)*K278:P278+(K278:P278&gt;=$U$9:$Z$9)*$U$9:$Z$9)),K278-MIN($U$9,K278)))</f>
        <v>0</v>
      </c>
      <c r="V278" s="33">
        <f>IF($B278="","",MIN($V$9,L278)+MIN(MAX(0,'Debt Payoff'!$D$24-SUM(Q278:U278)-SUMPRODUCT((L278:P278&lt;$V$9:$Z$9)*L278:P278+(L278:P278&gt;=$V$9:$Z$9)*$V$9:$Z$9)),L278-MIN($V$9,L278)))</f>
        <v>0</v>
      </c>
      <c r="W278" s="33">
        <f>IF($B278="","",MIN($W$9,M278)+MIN(MAX(0,'Debt Payoff'!$D$24-SUM(Q278:V278)-SUMPRODUCT((M278:P278&lt;$W$9:$Z$9)*M278:P278+(M278:P278&gt;=$W$9:$Z$9)*$W$9:$Z$9)),M278-MIN($W$9,M278)))</f>
        <v>0</v>
      </c>
      <c r="X278" s="33">
        <f>IF($B278="","",MIN($X$9,N278)+MIN(MAX(0,'Debt Payoff'!$D$24-SUM(Q278:W278)-SUMPRODUCT((N278:P278&lt;$X$9:$Z$9)*N278:P278+(N278:P278&gt;=$X$9:$Z$9)*$X$9:$Z$9)),N278-MIN($X$9,N278)))</f>
        <v>0</v>
      </c>
      <c r="Y278" s="33">
        <f>IF($B278="","",MIN($Y$9,O278)+MIN(MAX(0,'Debt Payoff'!$D$24-SUM(Q278:X278)-SUMPRODUCT((O278:P278&lt;$Y$9:$Z$9)*O278:P278+(O278:P278&gt;=$Y$9:$Z$9)*$Y$9:$Z$9)),O278-MIN($Y$9,O278)))</f>
        <v>0</v>
      </c>
      <c r="Z278" s="33">
        <f>IF($B278="","",MIN($Z$9,P278)+MIN(MAX(0,'Debt Payoff'!$D$24-SUM(Q278:Y278)-SUMPRODUCT((P278:P278&lt;$Z$9:$Z$9)*P278:P278+(P278:P278&gt;=$Z$9:$Z$9)*$Z$9:$Z$9)),P278-MIN($Z$9,P278)))</f>
        <v>0</v>
      </c>
      <c r="AA278" s="33">
        <f>IF($B278="","",ROUND(G278-Q278,2))</f>
        <v>0</v>
      </c>
      <c r="AB278" s="33">
        <f>IF($B278="","",ROUND(H278-R278,2))</f>
        <v>0</v>
      </c>
      <c r="AC278" s="33">
        <f>IF($B278="","",ROUND(I278-S278,2))</f>
        <v>0</v>
      </c>
      <c r="AD278" s="33">
        <f>IF($B278="","",ROUND(J278-T278,2))</f>
        <v>0</v>
      </c>
      <c r="AE278" s="33">
        <f>IF($B278="","",ROUND(K278-U278,2))</f>
        <v>0</v>
      </c>
      <c r="AF278" s="33">
        <f>IF($B278="","",ROUND(L278-V278,2))</f>
        <v>0</v>
      </c>
      <c r="AG278" s="33">
        <f>IF($B278="","",ROUND(M278-W278,2))</f>
        <v>0</v>
      </c>
      <c r="AH278" s="33">
        <f>IF($B278="","",ROUND(N278-X278,2))</f>
        <v>0</v>
      </c>
      <c r="AI278" s="33">
        <f>IF($B278="","",ROUND(O278-Y278,2))</f>
        <v>0</v>
      </c>
      <c r="AJ278" s="33">
        <f>IF($B278="","",ROUND(P278-Z278,2))</f>
        <v>0</v>
      </c>
    </row>
    <row r="279" spans="2:36">
      <c r="B279" s="15">
        <f>IF(B278="","",IF(F278&gt;0.005,B278+1,""))</f>
        <v>0</v>
      </c>
      <c r="C279" s="46">
        <f>IF($B279="","",EDATE('Debt Payoff'!$D$23,$B279-1))</f>
        <v>0</v>
      </c>
      <c r="D279" s="47">
        <f>IF($B279="","",SUM(Q279:Z279))</f>
        <v>0</v>
      </c>
      <c r="E279" s="48">
        <f>IF($B279="","",SUM(G279:P279)-F278)</f>
        <v>0</v>
      </c>
      <c r="F279" s="47">
        <f>IF($B279="","",SUM(AA279:AJ279))</f>
        <v>0</v>
      </c>
      <c r="G279" s="48">
        <f>IF($B279="","",ROUND(N(AA278)*(1+$Q$8/12),2))</f>
        <v>0</v>
      </c>
      <c r="H279" s="48">
        <f>IF($B279="","",ROUND(N(AB278)*(1+$R$8/12),2))</f>
        <v>0</v>
      </c>
      <c r="I279" s="48">
        <f>IF($B279="","",ROUND(N(AC278)*(1+$S$8/12),2))</f>
        <v>0</v>
      </c>
      <c r="J279" s="48">
        <f>IF($B279="","",ROUND(N(AD278)*(1+$T$8/12),2))</f>
        <v>0</v>
      </c>
      <c r="K279" s="48">
        <f>IF($B279="","",ROUND(N(AE278)*(1+$U$8/12),2))</f>
        <v>0</v>
      </c>
      <c r="L279" s="48">
        <f>IF($B279="","",ROUND(N(AF278)*(1+$V$8/12),2))</f>
        <v>0</v>
      </c>
      <c r="M279" s="48">
        <f>IF($B279="","",ROUND(N(AG278)*(1+$W$8/12),2))</f>
        <v>0</v>
      </c>
      <c r="N279" s="48">
        <f>IF($B279="","",ROUND(N(AH278)*(1+$X$8/12),2))</f>
        <v>0</v>
      </c>
      <c r="O279" s="48">
        <f>IF($B279="","",ROUND(N(AI278)*(1+$Y$8/12),2))</f>
        <v>0</v>
      </c>
      <c r="P279" s="48">
        <f>IF($B279="","",ROUND(N(AJ278)*(1+$Z$8/12),2))</f>
        <v>0</v>
      </c>
      <c r="Q279" s="33">
        <f>IF($B279="","",MIN($Q$9,G279)+MIN(MAX(0,'Debt Payoff'!$D$24-0-SUMPRODUCT((G279:P279&lt;$Q$9:$Z$9)*G279:P279+(G279:P279&gt;=$Q$9:$Z$9)*$Q$9:$Z$9)),G279-MIN($Q$9,G279)))</f>
        <v>0</v>
      </c>
      <c r="R279" s="33">
        <f>IF($B279="","",MIN($R$9,H279)+MIN(MAX(0,'Debt Payoff'!$D$24-SUM(Q279:Q279)-SUMPRODUCT((H279:P279&lt;$R$9:$Z$9)*H279:P279+(H279:P279&gt;=$R$9:$Z$9)*$R$9:$Z$9)),H279-MIN($R$9,H279)))</f>
        <v>0</v>
      </c>
      <c r="S279" s="33">
        <f>IF($B279="","",MIN($S$9,I279)+MIN(MAX(0,'Debt Payoff'!$D$24-SUM(Q279:R279)-SUMPRODUCT((I279:P279&lt;$S$9:$Z$9)*I279:P279+(I279:P279&gt;=$S$9:$Z$9)*$S$9:$Z$9)),I279-MIN($S$9,I279)))</f>
        <v>0</v>
      </c>
      <c r="T279" s="33">
        <f>IF($B279="","",MIN($T$9,J279)+MIN(MAX(0,'Debt Payoff'!$D$24-SUM(Q279:S279)-SUMPRODUCT((J279:P279&lt;$T$9:$Z$9)*J279:P279+(J279:P279&gt;=$T$9:$Z$9)*$T$9:$Z$9)),J279-MIN($T$9,J279)))</f>
        <v>0</v>
      </c>
      <c r="U279" s="33">
        <f>IF($B279="","",MIN($U$9,K279)+MIN(MAX(0,'Debt Payoff'!$D$24-SUM(Q279:T279)-SUMPRODUCT((K279:P279&lt;$U$9:$Z$9)*K279:P279+(K279:P279&gt;=$U$9:$Z$9)*$U$9:$Z$9)),K279-MIN($U$9,K279)))</f>
        <v>0</v>
      </c>
      <c r="V279" s="33">
        <f>IF($B279="","",MIN($V$9,L279)+MIN(MAX(0,'Debt Payoff'!$D$24-SUM(Q279:U279)-SUMPRODUCT((L279:P279&lt;$V$9:$Z$9)*L279:P279+(L279:P279&gt;=$V$9:$Z$9)*$V$9:$Z$9)),L279-MIN($V$9,L279)))</f>
        <v>0</v>
      </c>
      <c r="W279" s="33">
        <f>IF($B279="","",MIN($W$9,M279)+MIN(MAX(0,'Debt Payoff'!$D$24-SUM(Q279:V279)-SUMPRODUCT((M279:P279&lt;$W$9:$Z$9)*M279:P279+(M279:P279&gt;=$W$9:$Z$9)*$W$9:$Z$9)),M279-MIN($W$9,M279)))</f>
        <v>0</v>
      </c>
      <c r="X279" s="33">
        <f>IF($B279="","",MIN($X$9,N279)+MIN(MAX(0,'Debt Payoff'!$D$24-SUM(Q279:W279)-SUMPRODUCT((N279:P279&lt;$X$9:$Z$9)*N279:P279+(N279:P279&gt;=$X$9:$Z$9)*$X$9:$Z$9)),N279-MIN($X$9,N279)))</f>
        <v>0</v>
      </c>
      <c r="Y279" s="33">
        <f>IF($B279="","",MIN($Y$9,O279)+MIN(MAX(0,'Debt Payoff'!$D$24-SUM(Q279:X279)-SUMPRODUCT((O279:P279&lt;$Y$9:$Z$9)*O279:P279+(O279:P279&gt;=$Y$9:$Z$9)*$Y$9:$Z$9)),O279-MIN($Y$9,O279)))</f>
        <v>0</v>
      </c>
      <c r="Z279" s="33">
        <f>IF($B279="","",MIN($Z$9,P279)+MIN(MAX(0,'Debt Payoff'!$D$24-SUM(Q279:Y279)-SUMPRODUCT((P279:P279&lt;$Z$9:$Z$9)*P279:P279+(P279:P279&gt;=$Z$9:$Z$9)*$Z$9:$Z$9)),P279-MIN($Z$9,P279)))</f>
        <v>0</v>
      </c>
      <c r="AA279" s="33">
        <f>IF($B279="","",ROUND(G279-Q279,2))</f>
        <v>0</v>
      </c>
      <c r="AB279" s="33">
        <f>IF($B279="","",ROUND(H279-R279,2))</f>
        <v>0</v>
      </c>
      <c r="AC279" s="33">
        <f>IF($B279="","",ROUND(I279-S279,2))</f>
        <v>0</v>
      </c>
      <c r="AD279" s="33">
        <f>IF($B279="","",ROUND(J279-T279,2))</f>
        <v>0</v>
      </c>
      <c r="AE279" s="33">
        <f>IF($B279="","",ROUND(K279-U279,2))</f>
        <v>0</v>
      </c>
      <c r="AF279" s="33">
        <f>IF($B279="","",ROUND(L279-V279,2))</f>
        <v>0</v>
      </c>
      <c r="AG279" s="33">
        <f>IF($B279="","",ROUND(M279-W279,2))</f>
        <v>0</v>
      </c>
      <c r="AH279" s="33">
        <f>IF($B279="","",ROUND(N279-X279,2))</f>
        <v>0</v>
      </c>
      <c r="AI279" s="33">
        <f>IF($B279="","",ROUND(O279-Y279,2))</f>
        <v>0</v>
      </c>
      <c r="AJ279" s="33">
        <f>IF($B279="","",ROUND(P279-Z279,2))</f>
        <v>0</v>
      </c>
    </row>
    <row r="280" spans="2:36">
      <c r="B280" s="15">
        <f>IF(B279="","",IF(F279&gt;0.005,B279+1,""))</f>
        <v>0</v>
      </c>
      <c r="C280" s="46">
        <f>IF($B280="","",EDATE('Debt Payoff'!$D$23,$B280-1))</f>
        <v>0</v>
      </c>
      <c r="D280" s="47">
        <f>IF($B280="","",SUM(Q280:Z280))</f>
        <v>0</v>
      </c>
      <c r="E280" s="48">
        <f>IF($B280="","",SUM(G280:P280)-F279)</f>
        <v>0</v>
      </c>
      <c r="F280" s="47">
        <f>IF($B280="","",SUM(AA280:AJ280))</f>
        <v>0</v>
      </c>
      <c r="G280" s="48">
        <f>IF($B280="","",ROUND(N(AA279)*(1+$Q$8/12),2))</f>
        <v>0</v>
      </c>
      <c r="H280" s="48">
        <f>IF($B280="","",ROUND(N(AB279)*(1+$R$8/12),2))</f>
        <v>0</v>
      </c>
      <c r="I280" s="48">
        <f>IF($B280="","",ROUND(N(AC279)*(1+$S$8/12),2))</f>
        <v>0</v>
      </c>
      <c r="J280" s="48">
        <f>IF($B280="","",ROUND(N(AD279)*(1+$T$8/12),2))</f>
        <v>0</v>
      </c>
      <c r="K280" s="48">
        <f>IF($B280="","",ROUND(N(AE279)*(1+$U$8/12),2))</f>
        <v>0</v>
      </c>
      <c r="L280" s="48">
        <f>IF($B280="","",ROUND(N(AF279)*(1+$V$8/12),2))</f>
        <v>0</v>
      </c>
      <c r="M280" s="48">
        <f>IF($B280="","",ROUND(N(AG279)*(1+$W$8/12),2))</f>
        <v>0</v>
      </c>
      <c r="N280" s="48">
        <f>IF($B280="","",ROUND(N(AH279)*(1+$X$8/12),2))</f>
        <v>0</v>
      </c>
      <c r="O280" s="48">
        <f>IF($B280="","",ROUND(N(AI279)*(1+$Y$8/12),2))</f>
        <v>0</v>
      </c>
      <c r="P280" s="48">
        <f>IF($B280="","",ROUND(N(AJ279)*(1+$Z$8/12),2))</f>
        <v>0</v>
      </c>
      <c r="Q280" s="33">
        <f>IF($B280="","",MIN($Q$9,G280)+MIN(MAX(0,'Debt Payoff'!$D$24-0-SUMPRODUCT((G280:P280&lt;$Q$9:$Z$9)*G280:P280+(G280:P280&gt;=$Q$9:$Z$9)*$Q$9:$Z$9)),G280-MIN($Q$9,G280)))</f>
        <v>0</v>
      </c>
      <c r="R280" s="33">
        <f>IF($B280="","",MIN($R$9,H280)+MIN(MAX(0,'Debt Payoff'!$D$24-SUM(Q280:Q280)-SUMPRODUCT((H280:P280&lt;$R$9:$Z$9)*H280:P280+(H280:P280&gt;=$R$9:$Z$9)*$R$9:$Z$9)),H280-MIN($R$9,H280)))</f>
        <v>0</v>
      </c>
      <c r="S280" s="33">
        <f>IF($B280="","",MIN($S$9,I280)+MIN(MAX(0,'Debt Payoff'!$D$24-SUM(Q280:R280)-SUMPRODUCT((I280:P280&lt;$S$9:$Z$9)*I280:P280+(I280:P280&gt;=$S$9:$Z$9)*$S$9:$Z$9)),I280-MIN($S$9,I280)))</f>
        <v>0</v>
      </c>
      <c r="T280" s="33">
        <f>IF($B280="","",MIN($T$9,J280)+MIN(MAX(0,'Debt Payoff'!$D$24-SUM(Q280:S280)-SUMPRODUCT((J280:P280&lt;$T$9:$Z$9)*J280:P280+(J280:P280&gt;=$T$9:$Z$9)*$T$9:$Z$9)),J280-MIN($T$9,J280)))</f>
        <v>0</v>
      </c>
      <c r="U280" s="33">
        <f>IF($B280="","",MIN($U$9,K280)+MIN(MAX(0,'Debt Payoff'!$D$24-SUM(Q280:T280)-SUMPRODUCT((K280:P280&lt;$U$9:$Z$9)*K280:P280+(K280:P280&gt;=$U$9:$Z$9)*$U$9:$Z$9)),K280-MIN($U$9,K280)))</f>
        <v>0</v>
      </c>
      <c r="V280" s="33">
        <f>IF($B280="","",MIN($V$9,L280)+MIN(MAX(0,'Debt Payoff'!$D$24-SUM(Q280:U280)-SUMPRODUCT((L280:P280&lt;$V$9:$Z$9)*L280:P280+(L280:P280&gt;=$V$9:$Z$9)*$V$9:$Z$9)),L280-MIN($V$9,L280)))</f>
        <v>0</v>
      </c>
      <c r="W280" s="33">
        <f>IF($B280="","",MIN($W$9,M280)+MIN(MAX(0,'Debt Payoff'!$D$24-SUM(Q280:V280)-SUMPRODUCT((M280:P280&lt;$W$9:$Z$9)*M280:P280+(M280:P280&gt;=$W$9:$Z$9)*$W$9:$Z$9)),M280-MIN($W$9,M280)))</f>
        <v>0</v>
      </c>
      <c r="X280" s="33">
        <f>IF($B280="","",MIN($X$9,N280)+MIN(MAX(0,'Debt Payoff'!$D$24-SUM(Q280:W280)-SUMPRODUCT((N280:P280&lt;$X$9:$Z$9)*N280:P280+(N280:P280&gt;=$X$9:$Z$9)*$X$9:$Z$9)),N280-MIN($X$9,N280)))</f>
        <v>0</v>
      </c>
      <c r="Y280" s="33">
        <f>IF($B280="","",MIN($Y$9,O280)+MIN(MAX(0,'Debt Payoff'!$D$24-SUM(Q280:X280)-SUMPRODUCT((O280:P280&lt;$Y$9:$Z$9)*O280:P280+(O280:P280&gt;=$Y$9:$Z$9)*$Y$9:$Z$9)),O280-MIN($Y$9,O280)))</f>
        <v>0</v>
      </c>
      <c r="Z280" s="33">
        <f>IF($B280="","",MIN($Z$9,P280)+MIN(MAX(0,'Debt Payoff'!$D$24-SUM(Q280:Y280)-SUMPRODUCT((P280:P280&lt;$Z$9:$Z$9)*P280:P280+(P280:P280&gt;=$Z$9:$Z$9)*$Z$9:$Z$9)),P280-MIN($Z$9,P280)))</f>
        <v>0</v>
      </c>
      <c r="AA280" s="33">
        <f>IF($B280="","",ROUND(G280-Q280,2))</f>
        <v>0</v>
      </c>
      <c r="AB280" s="33">
        <f>IF($B280="","",ROUND(H280-R280,2))</f>
        <v>0</v>
      </c>
      <c r="AC280" s="33">
        <f>IF($B280="","",ROUND(I280-S280,2))</f>
        <v>0</v>
      </c>
      <c r="AD280" s="33">
        <f>IF($B280="","",ROUND(J280-T280,2))</f>
        <v>0</v>
      </c>
      <c r="AE280" s="33">
        <f>IF($B280="","",ROUND(K280-U280,2))</f>
        <v>0</v>
      </c>
      <c r="AF280" s="33">
        <f>IF($B280="","",ROUND(L280-V280,2))</f>
        <v>0</v>
      </c>
      <c r="AG280" s="33">
        <f>IF($B280="","",ROUND(M280-W280,2))</f>
        <v>0</v>
      </c>
      <c r="AH280" s="33">
        <f>IF($B280="","",ROUND(N280-X280,2))</f>
        <v>0</v>
      </c>
      <c r="AI280" s="33">
        <f>IF($B280="","",ROUND(O280-Y280,2))</f>
        <v>0</v>
      </c>
      <c r="AJ280" s="33">
        <f>IF($B280="","",ROUND(P280-Z280,2))</f>
        <v>0</v>
      </c>
    </row>
    <row r="281" spans="2:36">
      <c r="B281" s="15">
        <f>IF(B280="","",IF(F280&gt;0.005,B280+1,""))</f>
        <v>0</v>
      </c>
      <c r="C281" s="46">
        <f>IF($B281="","",EDATE('Debt Payoff'!$D$23,$B281-1))</f>
        <v>0</v>
      </c>
      <c r="D281" s="47">
        <f>IF($B281="","",SUM(Q281:Z281))</f>
        <v>0</v>
      </c>
      <c r="E281" s="48">
        <f>IF($B281="","",SUM(G281:P281)-F280)</f>
        <v>0</v>
      </c>
      <c r="F281" s="47">
        <f>IF($B281="","",SUM(AA281:AJ281))</f>
        <v>0</v>
      </c>
      <c r="G281" s="48">
        <f>IF($B281="","",ROUND(N(AA280)*(1+$Q$8/12),2))</f>
        <v>0</v>
      </c>
      <c r="H281" s="48">
        <f>IF($B281="","",ROUND(N(AB280)*(1+$R$8/12),2))</f>
        <v>0</v>
      </c>
      <c r="I281" s="48">
        <f>IF($B281="","",ROUND(N(AC280)*(1+$S$8/12),2))</f>
        <v>0</v>
      </c>
      <c r="J281" s="48">
        <f>IF($B281="","",ROUND(N(AD280)*(1+$T$8/12),2))</f>
        <v>0</v>
      </c>
      <c r="K281" s="48">
        <f>IF($B281="","",ROUND(N(AE280)*(1+$U$8/12),2))</f>
        <v>0</v>
      </c>
      <c r="L281" s="48">
        <f>IF($B281="","",ROUND(N(AF280)*(1+$V$8/12),2))</f>
        <v>0</v>
      </c>
      <c r="M281" s="48">
        <f>IF($B281="","",ROUND(N(AG280)*(1+$W$8/12),2))</f>
        <v>0</v>
      </c>
      <c r="N281" s="48">
        <f>IF($B281="","",ROUND(N(AH280)*(1+$X$8/12),2))</f>
        <v>0</v>
      </c>
      <c r="O281" s="48">
        <f>IF($B281="","",ROUND(N(AI280)*(1+$Y$8/12),2))</f>
        <v>0</v>
      </c>
      <c r="P281" s="48">
        <f>IF($B281="","",ROUND(N(AJ280)*(1+$Z$8/12),2))</f>
        <v>0</v>
      </c>
      <c r="Q281" s="33">
        <f>IF($B281="","",MIN($Q$9,G281)+MIN(MAX(0,'Debt Payoff'!$D$24-0-SUMPRODUCT((G281:P281&lt;$Q$9:$Z$9)*G281:P281+(G281:P281&gt;=$Q$9:$Z$9)*$Q$9:$Z$9)),G281-MIN($Q$9,G281)))</f>
        <v>0</v>
      </c>
      <c r="R281" s="33">
        <f>IF($B281="","",MIN($R$9,H281)+MIN(MAX(0,'Debt Payoff'!$D$24-SUM(Q281:Q281)-SUMPRODUCT((H281:P281&lt;$R$9:$Z$9)*H281:P281+(H281:P281&gt;=$R$9:$Z$9)*$R$9:$Z$9)),H281-MIN($R$9,H281)))</f>
        <v>0</v>
      </c>
      <c r="S281" s="33">
        <f>IF($B281="","",MIN($S$9,I281)+MIN(MAX(0,'Debt Payoff'!$D$24-SUM(Q281:R281)-SUMPRODUCT((I281:P281&lt;$S$9:$Z$9)*I281:P281+(I281:P281&gt;=$S$9:$Z$9)*$S$9:$Z$9)),I281-MIN($S$9,I281)))</f>
        <v>0</v>
      </c>
      <c r="T281" s="33">
        <f>IF($B281="","",MIN($T$9,J281)+MIN(MAX(0,'Debt Payoff'!$D$24-SUM(Q281:S281)-SUMPRODUCT((J281:P281&lt;$T$9:$Z$9)*J281:P281+(J281:P281&gt;=$T$9:$Z$9)*$T$9:$Z$9)),J281-MIN($T$9,J281)))</f>
        <v>0</v>
      </c>
      <c r="U281" s="33">
        <f>IF($B281="","",MIN($U$9,K281)+MIN(MAX(0,'Debt Payoff'!$D$24-SUM(Q281:T281)-SUMPRODUCT((K281:P281&lt;$U$9:$Z$9)*K281:P281+(K281:P281&gt;=$U$9:$Z$9)*$U$9:$Z$9)),K281-MIN($U$9,K281)))</f>
        <v>0</v>
      </c>
      <c r="V281" s="33">
        <f>IF($B281="","",MIN($V$9,L281)+MIN(MAX(0,'Debt Payoff'!$D$24-SUM(Q281:U281)-SUMPRODUCT((L281:P281&lt;$V$9:$Z$9)*L281:P281+(L281:P281&gt;=$V$9:$Z$9)*$V$9:$Z$9)),L281-MIN($V$9,L281)))</f>
        <v>0</v>
      </c>
      <c r="W281" s="33">
        <f>IF($B281="","",MIN($W$9,M281)+MIN(MAX(0,'Debt Payoff'!$D$24-SUM(Q281:V281)-SUMPRODUCT((M281:P281&lt;$W$9:$Z$9)*M281:P281+(M281:P281&gt;=$W$9:$Z$9)*$W$9:$Z$9)),M281-MIN($W$9,M281)))</f>
        <v>0</v>
      </c>
      <c r="X281" s="33">
        <f>IF($B281="","",MIN($X$9,N281)+MIN(MAX(0,'Debt Payoff'!$D$24-SUM(Q281:W281)-SUMPRODUCT((N281:P281&lt;$X$9:$Z$9)*N281:P281+(N281:P281&gt;=$X$9:$Z$9)*$X$9:$Z$9)),N281-MIN($X$9,N281)))</f>
        <v>0</v>
      </c>
      <c r="Y281" s="33">
        <f>IF($B281="","",MIN($Y$9,O281)+MIN(MAX(0,'Debt Payoff'!$D$24-SUM(Q281:X281)-SUMPRODUCT((O281:P281&lt;$Y$9:$Z$9)*O281:P281+(O281:P281&gt;=$Y$9:$Z$9)*$Y$9:$Z$9)),O281-MIN($Y$9,O281)))</f>
        <v>0</v>
      </c>
      <c r="Z281" s="33">
        <f>IF($B281="","",MIN($Z$9,P281)+MIN(MAX(0,'Debt Payoff'!$D$24-SUM(Q281:Y281)-SUMPRODUCT((P281:P281&lt;$Z$9:$Z$9)*P281:P281+(P281:P281&gt;=$Z$9:$Z$9)*$Z$9:$Z$9)),P281-MIN($Z$9,P281)))</f>
        <v>0</v>
      </c>
      <c r="AA281" s="33">
        <f>IF($B281="","",ROUND(G281-Q281,2))</f>
        <v>0</v>
      </c>
      <c r="AB281" s="33">
        <f>IF($B281="","",ROUND(H281-R281,2))</f>
        <v>0</v>
      </c>
      <c r="AC281" s="33">
        <f>IF($B281="","",ROUND(I281-S281,2))</f>
        <v>0</v>
      </c>
      <c r="AD281" s="33">
        <f>IF($B281="","",ROUND(J281-T281,2))</f>
        <v>0</v>
      </c>
      <c r="AE281" s="33">
        <f>IF($B281="","",ROUND(K281-U281,2))</f>
        <v>0</v>
      </c>
      <c r="AF281" s="33">
        <f>IF($B281="","",ROUND(L281-V281,2))</f>
        <v>0</v>
      </c>
      <c r="AG281" s="33">
        <f>IF($B281="","",ROUND(M281-W281,2))</f>
        <v>0</v>
      </c>
      <c r="AH281" s="33">
        <f>IF($B281="","",ROUND(N281-X281,2))</f>
        <v>0</v>
      </c>
      <c r="AI281" s="33">
        <f>IF($B281="","",ROUND(O281-Y281,2))</f>
        <v>0</v>
      </c>
      <c r="AJ281" s="33">
        <f>IF($B281="","",ROUND(P281-Z281,2))</f>
        <v>0</v>
      </c>
    </row>
    <row r="282" spans="2:36">
      <c r="B282" s="15">
        <f>IF(B281="","",IF(F281&gt;0.005,B281+1,""))</f>
        <v>0</v>
      </c>
      <c r="C282" s="46">
        <f>IF($B282="","",EDATE('Debt Payoff'!$D$23,$B282-1))</f>
        <v>0</v>
      </c>
      <c r="D282" s="47">
        <f>IF($B282="","",SUM(Q282:Z282))</f>
        <v>0</v>
      </c>
      <c r="E282" s="48">
        <f>IF($B282="","",SUM(G282:P282)-F281)</f>
        <v>0</v>
      </c>
      <c r="F282" s="47">
        <f>IF($B282="","",SUM(AA282:AJ282))</f>
        <v>0</v>
      </c>
      <c r="G282" s="48">
        <f>IF($B282="","",ROUND(N(AA281)*(1+$Q$8/12),2))</f>
        <v>0</v>
      </c>
      <c r="H282" s="48">
        <f>IF($B282="","",ROUND(N(AB281)*(1+$R$8/12),2))</f>
        <v>0</v>
      </c>
      <c r="I282" s="48">
        <f>IF($B282="","",ROUND(N(AC281)*(1+$S$8/12),2))</f>
        <v>0</v>
      </c>
      <c r="J282" s="48">
        <f>IF($B282="","",ROUND(N(AD281)*(1+$T$8/12),2))</f>
        <v>0</v>
      </c>
      <c r="K282" s="48">
        <f>IF($B282="","",ROUND(N(AE281)*(1+$U$8/12),2))</f>
        <v>0</v>
      </c>
      <c r="L282" s="48">
        <f>IF($B282="","",ROUND(N(AF281)*(1+$V$8/12),2))</f>
        <v>0</v>
      </c>
      <c r="M282" s="48">
        <f>IF($B282="","",ROUND(N(AG281)*(1+$W$8/12),2))</f>
        <v>0</v>
      </c>
      <c r="N282" s="48">
        <f>IF($B282="","",ROUND(N(AH281)*(1+$X$8/12),2))</f>
        <v>0</v>
      </c>
      <c r="O282" s="48">
        <f>IF($B282="","",ROUND(N(AI281)*(1+$Y$8/12),2))</f>
        <v>0</v>
      </c>
      <c r="P282" s="48">
        <f>IF($B282="","",ROUND(N(AJ281)*(1+$Z$8/12),2))</f>
        <v>0</v>
      </c>
      <c r="Q282" s="33">
        <f>IF($B282="","",MIN($Q$9,G282)+MIN(MAX(0,'Debt Payoff'!$D$24-0-SUMPRODUCT((G282:P282&lt;$Q$9:$Z$9)*G282:P282+(G282:P282&gt;=$Q$9:$Z$9)*$Q$9:$Z$9)),G282-MIN($Q$9,G282)))</f>
        <v>0</v>
      </c>
      <c r="R282" s="33">
        <f>IF($B282="","",MIN($R$9,H282)+MIN(MAX(0,'Debt Payoff'!$D$24-SUM(Q282:Q282)-SUMPRODUCT((H282:P282&lt;$R$9:$Z$9)*H282:P282+(H282:P282&gt;=$R$9:$Z$9)*$R$9:$Z$9)),H282-MIN($R$9,H282)))</f>
        <v>0</v>
      </c>
      <c r="S282" s="33">
        <f>IF($B282="","",MIN($S$9,I282)+MIN(MAX(0,'Debt Payoff'!$D$24-SUM(Q282:R282)-SUMPRODUCT((I282:P282&lt;$S$9:$Z$9)*I282:P282+(I282:P282&gt;=$S$9:$Z$9)*$S$9:$Z$9)),I282-MIN($S$9,I282)))</f>
        <v>0</v>
      </c>
      <c r="T282" s="33">
        <f>IF($B282="","",MIN($T$9,J282)+MIN(MAX(0,'Debt Payoff'!$D$24-SUM(Q282:S282)-SUMPRODUCT((J282:P282&lt;$T$9:$Z$9)*J282:P282+(J282:P282&gt;=$T$9:$Z$9)*$T$9:$Z$9)),J282-MIN($T$9,J282)))</f>
        <v>0</v>
      </c>
      <c r="U282" s="33">
        <f>IF($B282="","",MIN($U$9,K282)+MIN(MAX(0,'Debt Payoff'!$D$24-SUM(Q282:T282)-SUMPRODUCT((K282:P282&lt;$U$9:$Z$9)*K282:P282+(K282:P282&gt;=$U$9:$Z$9)*$U$9:$Z$9)),K282-MIN($U$9,K282)))</f>
        <v>0</v>
      </c>
      <c r="V282" s="33">
        <f>IF($B282="","",MIN($V$9,L282)+MIN(MAX(0,'Debt Payoff'!$D$24-SUM(Q282:U282)-SUMPRODUCT((L282:P282&lt;$V$9:$Z$9)*L282:P282+(L282:P282&gt;=$V$9:$Z$9)*$V$9:$Z$9)),L282-MIN($V$9,L282)))</f>
        <v>0</v>
      </c>
      <c r="W282" s="33">
        <f>IF($B282="","",MIN($W$9,M282)+MIN(MAX(0,'Debt Payoff'!$D$24-SUM(Q282:V282)-SUMPRODUCT((M282:P282&lt;$W$9:$Z$9)*M282:P282+(M282:P282&gt;=$W$9:$Z$9)*$W$9:$Z$9)),M282-MIN($W$9,M282)))</f>
        <v>0</v>
      </c>
      <c r="X282" s="33">
        <f>IF($B282="","",MIN($X$9,N282)+MIN(MAX(0,'Debt Payoff'!$D$24-SUM(Q282:W282)-SUMPRODUCT((N282:P282&lt;$X$9:$Z$9)*N282:P282+(N282:P282&gt;=$X$9:$Z$9)*$X$9:$Z$9)),N282-MIN($X$9,N282)))</f>
        <v>0</v>
      </c>
      <c r="Y282" s="33">
        <f>IF($B282="","",MIN($Y$9,O282)+MIN(MAX(0,'Debt Payoff'!$D$24-SUM(Q282:X282)-SUMPRODUCT((O282:P282&lt;$Y$9:$Z$9)*O282:P282+(O282:P282&gt;=$Y$9:$Z$9)*$Y$9:$Z$9)),O282-MIN($Y$9,O282)))</f>
        <v>0</v>
      </c>
      <c r="Z282" s="33">
        <f>IF($B282="","",MIN($Z$9,P282)+MIN(MAX(0,'Debt Payoff'!$D$24-SUM(Q282:Y282)-SUMPRODUCT((P282:P282&lt;$Z$9:$Z$9)*P282:P282+(P282:P282&gt;=$Z$9:$Z$9)*$Z$9:$Z$9)),P282-MIN($Z$9,P282)))</f>
        <v>0</v>
      </c>
      <c r="AA282" s="33">
        <f>IF($B282="","",ROUND(G282-Q282,2))</f>
        <v>0</v>
      </c>
      <c r="AB282" s="33">
        <f>IF($B282="","",ROUND(H282-R282,2))</f>
        <v>0</v>
      </c>
      <c r="AC282" s="33">
        <f>IF($B282="","",ROUND(I282-S282,2))</f>
        <v>0</v>
      </c>
      <c r="AD282" s="33">
        <f>IF($B282="","",ROUND(J282-T282,2))</f>
        <v>0</v>
      </c>
      <c r="AE282" s="33">
        <f>IF($B282="","",ROUND(K282-U282,2))</f>
        <v>0</v>
      </c>
      <c r="AF282" s="33">
        <f>IF($B282="","",ROUND(L282-V282,2))</f>
        <v>0</v>
      </c>
      <c r="AG282" s="33">
        <f>IF($B282="","",ROUND(M282-W282,2))</f>
        <v>0</v>
      </c>
      <c r="AH282" s="33">
        <f>IF($B282="","",ROUND(N282-X282,2))</f>
        <v>0</v>
      </c>
      <c r="AI282" s="33">
        <f>IF($B282="","",ROUND(O282-Y282,2))</f>
        <v>0</v>
      </c>
      <c r="AJ282" s="33">
        <f>IF($B282="","",ROUND(P282-Z282,2))</f>
        <v>0</v>
      </c>
    </row>
    <row r="283" spans="2:36">
      <c r="B283" s="15">
        <f>IF(B282="","",IF(F282&gt;0.005,B282+1,""))</f>
        <v>0</v>
      </c>
      <c r="C283" s="46">
        <f>IF($B283="","",EDATE('Debt Payoff'!$D$23,$B283-1))</f>
        <v>0</v>
      </c>
      <c r="D283" s="47">
        <f>IF($B283="","",SUM(Q283:Z283))</f>
        <v>0</v>
      </c>
      <c r="E283" s="48">
        <f>IF($B283="","",SUM(G283:P283)-F282)</f>
        <v>0</v>
      </c>
      <c r="F283" s="47">
        <f>IF($B283="","",SUM(AA283:AJ283))</f>
        <v>0</v>
      </c>
      <c r="G283" s="48">
        <f>IF($B283="","",ROUND(N(AA282)*(1+$Q$8/12),2))</f>
        <v>0</v>
      </c>
      <c r="H283" s="48">
        <f>IF($B283="","",ROUND(N(AB282)*(1+$R$8/12),2))</f>
        <v>0</v>
      </c>
      <c r="I283" s="48">
        <f>IF($B283="","",ROUND(N(AC282)*(1+$S$8/12),2))</f>
        <v>0</v>
      </c>
      <c r="J283" s="48">
        <f>IF($B283="","",ROUND(N(AD282)*(1+$T$8/12),2))</f>
        <v>0</v>
      </c>
      <c r="K283" s="48">
        <f>IF($B283="","",ROUND(N(AE282)*(1+$U$8/12),2))</f>
        <v>0</v>
      </c>
      <c r="L283" s="48">
        <f>IF($B283="","",ROUND(N(AF282)*(1+$V$8/12),2))</f>
        <v>0</v>
      </c>
      <c r="M283" s="48">
        <f>IF($B283="","",ROUND(N(AG282)*(1+$W$8/12),2))</f>
        <v>0</v>
      </c>
      <c r="N283" s="48">
        <f>IF($B283="","",ROUND(N(AH282)*(1+$X$8/12),2))</f>
        <v>0</v>
      </c>
      <c r="O283" s="48">
        <f>IF($B283="","",ROUND(N(AI282)*(1+$Y$8/12),2))</f>
        <v>0</v>
      </c>
      <c r="P283" s="48">
        <f>IF($B283="","",ROUND(N(AJ282)*(1+$Z$8/12),2))</f>
        <v>0</v>
      </c>
      <c r="Q283" s="33">
        <f>IF($B283="","",MIN($Q$9,G283)+MIN(MAX(0,'Debt Payoff'!$D$24-0-SUMPRODUCT((G283:P283&lt;$Q$9:$Z$9)*G283:P283+(G283:P283&gt;=$Q$9:$Z$9)*$Q$9:$Z$9)),G283-MIN($Q$9,G283)))</f>
        <v>0</v>
      </c>
      <c r="R283" s="33">
        <f>IF($B283="","",MIN($R$9,H283)+MIN(MAX(0,'Debt Payoff'!$D$24-SUM(Q283:Q283)-SUMPRODUCT((H283:P283&lt;$R$9:$Z$9)*H283:P283+(H283:P283&gt;=$R$9:$Z$9)*$R$9:$Z$9)),H283-MIN($R$9,H283)))</f>
        <v>0</v>
      </c>
      <c r="S283" s="33">
        <f>IF($B283="","",MIN($S$9,I283)+MIN(MAX(0,'Debt Payoff'!$D$24-SUM(Q283:R283)-SUMPRODUCT((I283:P283&lt;$S$9:$Z$9)*I283:P283+(I283:P283&gt;=$S$9:$Z$9)*$S$9:$Z$9)),I283-MIN($S$9,I283)))</f>
        <v>0</v>
      </c>
      <c r="T283" s="33">
        <f>IF($B283="","",MIN($T$9,J283)+MIN(MAX(0,'Debt Payoff'!$D$24-SUM(Q283:S283)-SUMPRODUCT((J283:P283&lt;$T$9:$Z$9)*J283:P283+(J283:P283&gt;=$T$9:$Z$9)*$T$9:$Z$9)),J283-MIN($T$9,J283)))</f>
        <v>0</v>
      </c>
      <c r="U283" s="33">
        <f>IF($B283="","",MIN($U$9,K283)+MIN(MAX(0,'Debt Payoff'!$D$24-SUM(Q283:T283)-SUMPRODUCT((K283:P283&lt;$U$9:$Z$9)*K283:P283+(K283:P283&gt;=$U$9:$Z$9)*$U$9:$Z$9)),K283-MIN($U$9,K283)))</f>
        <v>0</v>
      </c>
      <c r="V283" s="33">
        <f>IF($B283="","",MIN($V$9,L283)+MIN(MAX(0,'Debt Payoff'!$D$24-SUM(Q283:U283)-SUMPRODUCT((L283:P283&lt;$V$9:$Z$9)*L283:P283+(L283:P283&gt;=$V$9:$Z$9)*$V$9:$Z$9)),L283-MIN($V$9,L283)))</f>
        <v>0</v>
      </c>
      <c r="W283" s="33">
        <f>IF($B283="","",MIN($W$9,M283)+MIN(MAX(0,'Debt Payoff'!$D$24-SUM(Q283:V283)-SUMPRODUCT((M283:P283&lt;$W$9:$Z$9)*M283:P283+(M283:P283&gt;=$W$9:$Z$9)*$W$9:$Z$9)),M283-MIN($W$9,M283)))</f>
        <v>0</v>
      </c>
      <c r="X283" s="33">
        <f>IF($B283="","",MIN($X$9,N283)+MIN(MAX(0,'Debt Payoff'!$D$24-SUM(Q283:W283)-SUMPRODUCT((N283:P283&lt;$X$9:$Z$9)*N283:P283+(N283:P283&gt;=$X$9:$Z$9)*$X$9:$Z$9)),N283-MIN($X$9,N283)))</f>
        <v>0</v>
      </c>
      <c r="Y283" s="33">
        <f>IF($B283="","",MIN($Y$9,O283)+MIN(MAX(0,'Debt Payoff'!$D$24-SUM(Q283:X283)-SUMPRODUCT((O283:P283&lt;$Y$9:$Z$9)*O283:P283+(O283:P283&gt;=$Y$9:$Z$9)*$Y$9:$Z$9)),O283-MIN($Y$9,O283)))</f>
        <v>0</v>
      </c>
      <c r="Z283" s="33">
        <f>IF($B283="","",MIN($Z$9,P283)+MIN(MAX(0,'Debt Payoff'!$D$24-SUM(Q283:Y283)-SUMPRODUCT((P283:P283&lt;$Z$9:$Z$9)*P283:P283+(P283:P283&gt;=$Z$9:$Z$9)*$Z$9:$Z$9)),P283-MIN($Z$9,P283)))</f>
        <v>0</v>
      </c>
      <c r="AA283" s="33">
        <f>IF($B283="","",ROUND(G283-Q283,2))</f>
        <v>0</v>
      </c>
      <c r="AB283" s="33">
        <f>IF($B283="","",ROUND(H283-R283,2))</f>
        <v>0</v>
      </c>
      <c r="AC283" s="33">
        <f>IF($B283="","",ROUND(I283-S283,2))</f>
        <v>0</v>
      </c>
      <c r="AD283" s="33">
        <f>IF($B283="","",ROUND(J283-T283,2))</f>
        <v>0</v>
      </c>
      <c r="AE283" s="33">
        <f>IF($B283="","",ROUND(K283-U283,2))</f>
        <v>0</v>
      </c>
      <c r="AF283" s="33">
        <f>IF($B283="","",ROUND(L283-V283,2))</f>
        <v>0</v>
      </c>
      <c r="AG283" s="33">
        <f>IF($B283="","",ROUND(M283-W283,2))</f>
        <v>0</v>
      </c>
      <c r="AH283" s="33">
        <f>IF($B283="","",ROUND(N283-X283,2))</f>
        <v>0</v>
      </c>
      <c r="AI283" s="33">
        <f>IF($B283="","",ROUND(O283-Y283,2))</f>
        <v>0</v>
      </c>
      <c r="AJ283" s="33">
        <f>IF($B283="","",ROUND(P283-Z283,2))</f>
        <v>0</v>
      </c>
    </row>
    <row r="284" spans="2:36">
      <c r="B284" s="15">
        <f>IF(B283="","",IF(F283&gt;0.005,B283+1,""))</f>
        <v>0</v>
      </c>
      <c r="C284" s="46">
        <f>IF($B284="","",EDATE('Debt Payoff'!$D$23,$B284-1))</f>
        <v>0</v>
      </c>
      <c r="D284" s="47">
        <f>IF($B284="","",SUM(Q284:Z284))</f>
        <v>0</v>
      </c>
      <c r="E284" s="48">
        <f>IF($B284="","",SUM(G284:P284)-F283)</f>
        <v>0</v>
      </c>
      <c r="F284" s="47">
        <f>IF($B284="","",SUM(AA284:AJ284))</f>
        <v>0</v>
      </c>
      <c r="G284" s="48">
        <f>IF($B284="","",ROUND(N(AA283)*(1+$Q$8/12),2))</f>
        <v>0</v>
      </c>
      <c r="H284" s="48">
        <f>IF($B284="","",ROUND(N(AB283)*(1+$R$8/12),2))</f>
        <v>0</v>
      </c>
      <c r="I284" s="48">
        <f>IF($B284="","",ROUND(N(AC283)*(1+$S$8/12),2))</f>
        <v>0</v>
      </c>
      <c r="J284" s="48">
        <f>IF($B284="","",ROUND(N(AD283)*(1+$T$8/12),2))</f>
        <v>0</v>
      </c>
      <c r="K284" s="48">
        <f>IF($B284="","",ROUND(N(AE283)*(1+$U$8/12),2))</f>
        <v>0</v>
      </c>
      <c r="L284" s="48">
        <f>IF($B284="","",ROUND(N(AF283)*(1+$V$8/12),2))</f>
        <v>0</v>
      </c>
      <c r="M284" s="48">
        <f>IF($B284="","",ROUND(N(AG283)*(1+$W$8/12),2))</f>
        <v>0</v>
      </c>
      <c r="N284" s="48">
        <f>IF($B284="","",ROUND(N(AH283)*(1+$X$8/12),2))</f>
        <v>0</v>
      </c>
      <c r="O284" s="48">
        <f>IF($B284="","",ROUND(N(AI283)*(1+$Y$8/12),2))</f>
        <v>0</v>
      </c>
      <c r="P284" s="48">
        <f>IF($B284="","",ROUND(N(AJ283)*(1+$Z$8/12),2))</f>
        <v>0</v>
      </c>
      <c r="Q284" s="33">
        <f>IF($B284="","",MIN($Q$9,G284)+MIN(MAX(0,'Debt Payoff'!$D$24-0-SUMPRODUCT((G284:P284&lt;$Q$9:$Z$9)*G284:P284+(G284:P284&gt;=$Q$9:$Z$9)*$Q$9:$Z$9)),G284-MIN($Q$9,G284)))</f>
        <v>0</v>
      </c>
      <c r="R284" s="33">
        <f>IF($B284="","",MIN($R$9,H284)+MIN(MAX(0,'Debt Payoff'!$D$24-SUM(Q284:Q284)-SUMPRODUCT((H284:P284&lt;$R$9:$Z$9)*H284:P284+(H284:P284&gt;=$R$9:$Z$9)*$R$9:$Z$9)),H284-MIN($R$9,H284)))</f>
        <v>0</v>
      </c>
      <c r="S284" s="33">
        <f>IF($B284="","",MIN($S$9,I284)+MIN(MAX(0,'Debt Payoff'!$D$24-SUM(Q284:R284)-SUMPRODUCT((I284:P284&lt;$S$9:$Z$9)*I284:P284+(I284:P284&gt;=$S$9:$Z$9)*$S$9:$Z$9)),I284-MIN($S$9,I284)))</f>
        <v>0</v>
      </c>
      <c r="T284" s="33">
        <f>IF($B284="","",MIN($T$9,J284)+MIN(MAX(0,'Debt Payoff'!$D$24-SUM(Q284:S284)-SUMPRODUCT((J284:P284&lt;$T$9:$Z$9)*J284:P284+(J284:P284&gt;=$T$9:$Z$9)*$T$9:$Z$9)),J284-MIN($T$9,J284)))</f>
        <v>0</v>
      </c>
      <c r="U284" s="33">
        <f>IF($B284="","",MIN($U$9,K284)+MIN(MAX(0,'Debt Payoff'!$D$24-SUM(Q284:T284)-SUMPRODUCT((K284:P284&lt;$U$9:$Z$9)*K284:P284+(K284:P284&gt;=$U$9:$Z$9)*$U$9:$Z$9)),K284-MIN($U$9,K284)))</f>
        <v>0</v>
      </c>
      <c r="V284" s="33">
        <f>IF($B284="","",MIN($V$9,L284)+MIN(MAX(0,'Debt Payoff'!$D$24-SUM(Q284:U284)-SUMPRODUCT((L284:P284&lt;$V$9:$Z$9)*L284:P284+(L284:P284&gt;=$V$9:$Z$9)*$V$9:$Z$9)),L284-MIN($V$9,L284)))</f>
        <v>0</v>
      </c>
      <c r="W284" s="33">
        <f>IF($B284="","",MIN($W$9,M284)+MIN(MAX(0,'Debt Payoff'!$D$24-SUM(Q284:V284)-SUMPRODUCT((M284:P284&lt;$W$9:$Z$9)*M284:P284+(M284:P284&gt;=$W$9:$Z$9)*$W$9:$Z$9)),M284-MIN($W$9,M284)))</f>
        <v>0</v>
      </c>
      <c r="X284" s="33">
        <f>IF($B284="","",MIN($X$9,N284)+MIN(MAX(0,'Debt Payoff'!$D$24-SUM(Q284:W284)-SUMPRODUCT((N284:P284&lt;$X$9:$Z$9)*N284:P284+(N284:P284&gt;=$X$9:$Z$9)*$X$9:$Z$9)),N284-MIN($X$9,N284)))</f>
        <v>0</v>
      </c>
      <c r="Y284" s="33">
        <f>IF($B284="","",MIN($Y$9,O284)+MIN(MAX(0,'Debt Payoff'!$D$24-SUM(Q284:X284)-SUMPRODUCT((O284:P284&lt;$Y$9:$Z$9)*O284:P284+(O284:P284&gt;=$Y$9:$Z$9)*$Y$9:$Z$9)),O284-MIN($Y$9,O284)))</f>
        <v>0</v>
      </c>
      <c r="Z284" s="33">
        <f>IF($B284="","",MIN($Z$9,P284)+MIN(MAX(0,'Debt Payoff'!$D$24-SUM(Q284:Y284)-SUMPRODUCT((P284:P284&lt;$Z$9:$Z$9)*P284:P284+(P284:P284&gt;=$Z$9:$Z$9)*$Z$9:$Z$9)),P284-MIN($Z$9,P284)))</f>
        <v>0</v>
      </c>
      <c r="AA284" s="33">
        <f>IF($B284="","",ROUND(G284-Q284,2))</f>
        <v>0</v>
      </c>
      <c r="AB284" s="33">
        <f>IF($B284="","",ROUND(H284-R284,2))</f>
        <v>0</v>
      </c>
      <c r="AC284" s="33">
        <f>IF($B284="","",ROUND(I284-S284,2))</f>
        <v>0</v>
      </c>
      <c r="AD284" s="33">
        <f>IF($B284="","",ROUND(J284-T284,2))</f>
        <v>0</v>
      </c>
      <c r="AE284" s="33">
        <f>IF($B284="","",ROUND(K284-U284,2))</f>
        <v>0</v>
      </c>
      <c r="AF284" s="33">
        <f>IF($B284="","",ROUND(L284-V284,2))</f>
        <v>0</v>
      </c>
      <c r="AG284" s="33">
        <f>IF($B284="","",ROUND(M284-W284,2))</f>
        <v>0</v>
      </c>
      <c r="AH284" s="33">
        <f>IF($B284="","",ROUND(N284-X284,2))</f>
        <v>0</v>
      </c>
      <c r="AI284" s="33">
        <f>IF($B284="","",ROUND(O284-Y284,2))</f>
        <v>0</v>
      </c>
      <c r="AJ284" s="33">
        <f>IF($B284="","",ROUND(P284-Z284,2))</f>
        <v>0</v>
      </c>
    </row>
    <row r="285" spans="2:36">
      <c r="B285" s="15">
        <f>IF(B284="","",IF(F284&gt;0.005,B284+1,""))</f>
        <v>0</v>
      </c>
      <c r="C285" s="46">
        <f>IF($B285="","",EDATE('Debt Payoff'!$D$23,$B285-1))</f>
        <v>0</v>
      </c>
      <c r="D285" s="47">
        <f>IF($B285="","",SUM(Q285:Z285))</f>
        <v>0</v>
      </c>
      <c r="E285" s="48">
        <f>IF($B285="","",SUM(G285:P285)-F284)</f>
        <v>0</v>
      </c>
      <c r="F285" s="47">
        <f>IF($B285="","",SUM(AA285:AJ285))</f>
        <v>0</v>
      </c>
      <c r="G285" s="48">
        <f>IF($B285="","",ROUND(N(AA284)*(1+$Q$8/12),2))</f>
        <v>0</v>
      </c>
      <c r="H285" s="48">
        <f>IF($B285="","",ROUND(N(AB284)*(1+$R$8/12),2))</f>
        <v>0</v>
      </c>
      <c r="I285" s="48">
        <f>IF($B285="","",ROUND(N(AC284)*(1+$S$8/12),2))</f>
        <v>0</v>
      </c>
      <c r="J285" s="48">
        <f>IF($B285="","",ROUND(N(AD284)*(1+$T$8/12),2))</f>
        <v>0</v>
      </c>
      <c r="K285" s="48">
        <f>IF($B285="","",ROUND(N(AE284)*(1+$U$8/12),2))</f>
        <v>0</v>
      </c>
      <c r="L285" s="48">
        <f>IF($B285="","",ROUND(N(AF284)*(1+$V$8/12),2))</f>
        <v>0</v>
      </c>
      <c r="M285" s="48">
        <f>IF($B285="","",ROUND(N(AG284)*(1+$W$8/12),2))</f>
        <v>0</v>
      </c>
      <c r="N285" s="48">
        <f>IF($B285="","",ROUND(N(AH284)*(1+$X$8/12),2))</f>
        <v>0</v>
      </c>
      <c r="O285" s="48">
        <f>IF($B285="","",ROUND(N(AI284)*(1+$Y$8/12),2))</f>
        <v>0</v>
      </c>
      <c r="P285" s="48">
        <f>IF($B285="","",ROUND(N(AJ284)*(1+$Z$8/12),2))</f>
        <v>0</v>
      </c>
      <c r="Q285" s="33">
        <f>IF($B285="","",MIN($Q$9,G285)+MIN(MAX(0,'Debt Payoff'!$D$24-0-SUMPRODUCT((G285:P285&lt;$Q$9:$Z$9)*G285:P285+(G285:P285&gt;=$Q$9:$Z$9)*$Q$9:$Z$9)),G285-MIN($Q$9,G285)))</f>
        <v>0</v>
      </c>
      <c r="R285" s="33">
        <f>IF($B285="","",MIN($R$9,H285)+MIN(MAX(0,'Debt Payoff'!$D$24-SUM(Q285:Q285)-SUMPRODUCT((H285:P285&lt;$R$9:$Z$9)*H285:P285+(H285:P285&gt;=$R$9:$Z$9)*$R$9:$Z$9)),H285-MIN($R$9,H285)))</f>
        <v>0</v>
      </c>
      <c r="S285" s="33">
        <f>IF($B285="","",MIN($S$9,I285)+MIN(MAX(0,'Debt Payoff'!$D$24-SUM(Q285:R285)-SUMPRODUCT((I285:P285&lt;$S$9:$Z$9)*I285:P285+(I285:P285&gt;=$S$9:$Z$9)*$S$9:$Z$9)),I285-MIN($S$9,I285)))</f>
        <v>0</v>
      </c>
      <c r="T285" s="33">
        <f>IF($B285="","",MIN($T$9,J285)+MIN(MAX(0,'Debt Payoff'!$D$24-SUM(Q285:S285)-SUMPRODUCT((J285:P285&lt;$T$9:$Z$9)*J285:P285+(J285:P285&gt;=$T$9:$Z$9)*$T$9:$Z$9)),J285-MIN($T$9,J285)))</f>
        <v>0</v>
      </c>
      <c r="U285" s="33">
        <f>IF($B285="","",MIN($U$9,K285)+MIN(MAX(0,'Debt Payoff'!$D$24-SUM(Q285:T285)-SUMPRODUCT((K285:P285&lt;$U$9:$Z$9)*K285:P285+(K285:P285&gt;=$U$9:$Z$9)*$U$9:$Z$9)),K285-MIN($U$9,K285)))</f>
        <v>0</v>
      </c>
      <c r="V285" s="33">
        <f>IF($B285="","",MIN($V$9,L285)+MIN(MAX(0,'Debt Payoff'!$D$24-SUM(Q285:U285)-SUMPRODUCT((L285:P285&lt;$V$9:$Z$9)*L285:P285+(L285:P285&gt;=$V$9:$Z$9)*$V$9:$Z$9)),L285-MIN($V$9,L285)))</f>
        <v>0</v>
      </c>
      <c r="W285" s="33">
        <f>IF($B285="","",MIN($W$9,M285)+MIN(MAX(0,'Debt Payoff'!$D$24-SUM(Q285:V285)-SUMPRODUCT((M285:P285&lt;$W$9:$Z$9)*M285:P285+(M285:P285&gt;=$W$9:$Z$9)*$W$9:$Z$9)),M285-MIN($W$9,M285)))</f>
        <v>0</v>
      </c>
      <c r="X285" s="33">
        <f>IF($B285="","",MIN($X$9,N285)+MIN(MAX(0,'Debt Payoff'!$D$24-SUM(Q285:W285)-SUMPRODUCT((N285:P285&lt;$X$9:$Z$9)*N285:P285+(N285:P285&gt;=$X$9:$Z$9)*$X$9:$Z$9)),N285-MIN($X$9,N285)))</f>
        <v>0</v>
      </c>
      <c r="Y285" s="33">
        <f>IF($B285="","",MIN($Y$9,O285)+MIN(MAX(0,'Debt Payoff'!$D$24-SUM(Q285:X285)-SUMPRODUCT((O285:P285&lt;$Y$9:$Z$9)*O285:P285+(O285:P285&gt;=$Y$9:$Z$9)*$Y$9:$Z$9)),O285-MIN($Y$9,O285)))</f>
        <v>0</v>
      </c>
      <c r="Z285" s="33">
        <f>IF($B285="","",MIN($Z$9,P285)+MIN(MAX(0,'Debt Payoff'!$D$24-SUM(Q285:Y285)-SUMPRODUCT((P285:P285&lt;$Z$9:$Z$9)*P285:P285+(P285:P285&gt;=$Z$9:$Z$9)*$Z$9:$Z$9)),P285-MIN($Z$9,P285)))</f>
        <v>0</v>
      </c>
      <c r="AA285" s="33">
        <f>IF($B285="","",ROUND(G285-Q285,2))</f>
        <v>0</v>
      </c>
      <c r="AB285" s="33">
        <f>IF($B285="","",ROUND(H285-R285,2))</f>
        <v>0</v>
      </c>
      <c r="AC285" s="33">
        <f>IF($B285="","",ROUND(I285-S285,2))</f>
        <v>0</v>
      </c>
      <c r="AD285" s="33">
        <f>IF($B285="","",ROUND(J285-T285,2))</f>
        <v>0</v>
      </c>
      <c r="AE285" s="33">
        <f>IF($B285="","",ROUND(K285-U285,2))</f>
        <v>0</v>
      </c>
      <c r="AF285" s="33">
        <f>IF($B285="","",ROUND(L285-V285,2))</f>
        <v>0</v>
      </c>
      <c r="AG285" s="33">
        <f>IF($B285="","",ROUND(M285-W285,2))</f>
        <v>0</v>
      </c>
      <c r="AH285" s="33">
        <f>IF($B285="","",ROUND(N285-X285,2))</f>
        <v>0</v>
      </c>
      <c r="AI285" s="33">
        <f>IF($B285="","",ROUND(O285-Y285,2))</f>
        <v>0</v>
      </c>
      <c r="AJ285" s="33">
        <f>IF($B285="","",ROUND(P285-Z285,2))</f>
        <v>0</v>
      </c>
    </row>
    <row r="286" spans="2:36">
      <c r="B286" s="15">
        <f>IF(B285="","",IF(F285&gt;0.005,B285+1,""))</f>
        <v>0</v>
      </c>
      <c r="C286" s="46">
        <f>IF($B286="","",EDATE('Debt Payoff'!$D$23,$B286-1))</f>
        <v>0</v>
      </c>
      <c r="D286" s="47">
        <f>IF($B286="","",SUM(Q286:Z286))</f>
        <v>0</v>
      </c>
      <c r="E286" s="48">
        <f>IF($B286="","",SUM(G286:P286)-F285)</f>
        <v>0</v>
      </c>
      <c r="F286" s="47">
        <f>IF($B286="","",SUM(AA286:AJ286))</f>
        <v>0</v>
      </c>
      <c r="G286" s="48">
        <f>IF($B286="","",ROUND(N(AA285)*(1+$Q$8/12),2))</f>
        <v>0</v>
      </c>
      <c r="H286" s="48">
        <f>IF($B286="","",ROUND(N(AB285)*(1+$R$8/12),2))</f>
        <v>0</v>
      </c>
      <c r="I286" s="48">
        <f>IF($B286="","",ROUND(N(AC285)*(1+$S$8/12),2))</f>
        <v>0</v>
      </c>
      <c r="J286" s="48">
        <f>IF($B286="","",ROUND(N(AD285)*(1+$T$8/12),2))</f>
        <v>0</v>
      </c>
      <c r="K286" s="48">
        <f>IF($B286="","",ROUND(N(AE285)*(1+$U$8/12),2))</f>
        <v>0</v>
      </c>
      <c r="L286" s="48">
        <f>IF($B286="","",ROUND(N(AF285)*(1+$V$8/12),2))</f>
        <v>0</v>
      </c>
      <c r="M286" s="48">
        <f>IF($B286="","",ROUND(N(AG285)*(1+$W$8/12),2))</f>
        <v>0</v>
      </c>
      <c r="N286" s="48">
        <f>IF($B286="","",ROUND(N(AH285)*(1+$X$8/12),2))</f>
        <v>0</v>
      </c>
      <c r="O286" s="48">
        <f>IF($B286="","",ROUND(N(AI285)*(1+$Y$8/12),2))</f>
        <v>0</v>
      </c>
      <c r="P286" s="48">
        <f>IF($B286="","",ROUND(N(AJ285)*(1+$Z$8/12),2))</f>
        <v>0</v>
      </c>
      <c r="Q286" s="33">
        <f>IF($B286="","",MIN($Q$9,G286)+MIN(MAX(0,'Debt Payoff'!$D$24-0-SUMPRODUCT((G286:P286&lt;$Q$9:$Z$9)*G286:P286+(G286:P286&gt;=$Q$9:$Z$9)*$Q$9:$Z$9)),G286-MIN($Q$9,G286)))</f>
        <v>0</v>
      </c>
      <c r="R286" s="33">
        <f>IF($B286="","",MIN($R$9,H286)+MIN(MAX(0,'Debt Payoff'!$D$24-SUM(Q286:Q286)-SUMPRODUCT((H286:P286&lt;$R$9:$Z$9)*H286:P286+(H286:P286&gt;=$R$9:$Z$9)*$R$9:$Z$9)),H286-MIN($R$9,H286)))</f>
        <v>0</v>
      </c>
      <c r="S286" s="33">
        <f>IF($B286="","",MIN($S$9,I286)+MIN(MAX(0,'Debt Payoff'!$D$24-SUM(Q286:R286)-SUMPRODUCT((I286:P286&lt;$S$9:$Z$9)*I286:P286+(I286:P286&gt;=$S$9:$Z$9)*$S$9:$Z$9)),I286-MIN($S$9,I286)))</f>
        <v>0</v>
      </c>
      <c r="T286" s="33">
        <f>IF($B286="","",MIN($T$9,J286)+MIN(MAX(0,'Debt Payoff'!$D$24-SUM(Q286:S286)-SUMPRODUCT((J286:P286&lt;$T$9:$Z$9)*J286:P286+(J286:P286&gt;=$T$9:$Z$9)*$T$9:$Z$9)),J286-MIN($T$9,J286)))</f>
        <v>0</v>
      </c>
      <c r="U286" s="33">
        <f>IF($B286="","",MIN($U$9,K286)+MIN(MAX(0,'Debt Payoff'!$D$24-SUM(Q286:T286)-SUMPRODUCT((K286:P286&lt;$U$9:$Z$9)*K286:P286+(K286:P286&gt;=$U$9:$Z$9)*$U$9:$Z$9)),K286-MIN($U$9,K286)))</f>
        <v>0</v>
      </c>
      <c r="V286" s="33">
        <f>IF($B286="","",MIN($V$9,L286)+MIN(MAX(0,'Debt Payoff'!$D$24-SUM(Q286:U286)-SUMPRODUCT((L286:P286&lt;$V$9:$Z$9)*L286:P286+(L286:P286&gt;=$V$9:$Z$9)*$V$9:$Z$9)),L286-MIN($V$9,L286)))</f>
        <v>0</v>
      </c>
      <c r="W286" s="33">
        <f>IF($B286="","",MIN($W$9,M286)+MIN(MAX(0,'Debt Payoff'!$D$24-SUM(Q286:V286)-SUMPRODUCT((M286:P286&lt;$W$9:$Z$9)*M286:P286+(M286:P286&gt;=$W$9:$Z$9)*$W$9:$Z$9)),M286-MIN($W$9,M286)))</f>
        <v>0</v>
      </c>
      <c r="X286" s="33">
        <f>IF($B286="","",MIN($X$9,N286)+MIN(MAX(0,'Debt Payoff'!$D$24-SUM(Q286:W286)-SUMPRODUCT((N286:P286&lt;$X$9:$Z$9)*N286:P286+(N286:P286&gt;=$X$9:$Z$9)*$X$9:$Z$9)),N286-MIN($X$9,N286)))</f>
        <v>0</v>
      </c>
      <c r="Y286" s="33">
        <f>IF($B286="","",MIN($Y$9,O286)+MIN(MAX(0,'Debt Payoff'!$D$24-SUM(Q286:X286)-SUMPRODUCT((O286:P286&lt;$Y$9:$Z$9)*O286:P286+(O286:P286&gt;=$Y$9:$Z$9)*$Y$9:$Z$9)),O286-MIN($Y$9,O286)))</f>
        <v>0</v>
      </c>
      <c r="Z286" s="33">
        <f>IF($B286="","",MIN($Z$9,P286)+MIN(MAX(0,'Debt Payoff'!$D$24-SUM(Q286:Y286)-SUMPRODUCT((P286:P286&lt;$Z$9:$Z$9)*P286:P286+(P286:P286&gt;=$Z$9:$Z$9)*$Z$9:$Z$9)),P286-MIN($Z$9,P286)))</f>
        <v>0</v>
      </c>
      <c r="AA286" s="33">
        <f>IF($B286="","",ROUND(G286-Q286,2))</f>
        <v>0</v>
      </c>
      <c r="AB286" s="33">
        <f>IF($B286="","",ROUND(H286-R286,2))</f>
        <v>0</v>
      </c>
      <c r="AC286" s="33">
        <f>IF($B286="","",ROUND(I286-S286,2))</f>
        <v>0</v>
      </c>
      <c r="AD286" s="33">
        <f>IF($B286="","",ROUND(J286-T286,2))</f>
        <v>0</v>
      </c>
      <c r="AE286" s="33">
        <f>IF($B286="","",ROUND(K286-U286,2))</f>
        <v>0</v>
      </c>
      <c r="AF286" s="33">
        <f>IF($B286="","",ROUND(L286-V286,2))</f>
        <v>0</v>
      </c>
      <c r="AG286" s="33">
        <f>IF($B286="","",ROUND(M286-W286,2))</f>
        <v>0</v>
      </c>
      <c r="AH286" s="33">
        <f>IF($B286="","",ROUND(N286-X286,2))</f>
        <v>0</v>
      </c>
      <c r="AI286" s="33">
        <f>IF($B286="","",ROUND(O286-Y286,2))</f>
        <v>0</v>
      </c>
      <c r="AJ286" s="33">
        <f>IF($B286="","",ROUND(P286-Z286,2))</f>
        <v>0</v>
      </c>
    </row>
    <row r="287" spans="2:36">
      <c r="B287" s="15">
        <f>IF(B286="","",IF(F286&gt;0.005,B286+1,""))</f>
        <v>0</v>
      </c>
      <c r="C287" s="46">
        <f>IF($B287="","",EDATE('Debt Payoff'!$D$23,$B287-1))</f>
        <v>0</v>
      </c>
      <c r="D287" s="47">
        <f>IF($B287="","",SUM(Q287:Z287))</f>
        <v>0</v>
      </c>
      <c r="E287" s="48">
        <f>IF($B287="","",SUM(G287:P287)-F286)</f>
        <v>0</v>
      </c>
      <c r="F287" s="47">
        <f>IF($B287="","",SUM(AA287:AJ287))</f>
        <v>0</v>
      </c>
      <c r="G287" s="48">
        <f>IF($B287="","",ROUND(N(AA286)*(1+$Q$8/12),2))</f>
        <v>0</v>
      </c>
      <c r="H287" s="48">
        <f>IF($B287="","",ROUND(N(AB286)*(1+$R$8/12),2))</f>
        <v>0</v>
      </c>
      <c r="I287" s="48">
        <f>IF($B287="","",ROUND(N(AC286)*(1+$S$8/12),2))</f>
        <v>0</v>
      </c>
      <c r="J287" s="48">
        <f>IF($B287="","",ROUND(N(AD286)*(1+$T$8/12),2))</f>
        <v>0</v>
      </c>
      <c r="K287" s="48">
        <f>IF($B287="","",ROUND(N(AE286)*(1+$U$8/12),2))</f>
        <v>0</v>
      </c>
      <c r="L287" s="48">
        <f>IF($B287="","",ROUND(N(AF286)*(1+$V$8/12),2))</f>
        <v>0</v>
      </c>
      <c r="M287" s="48">
        <f>IF($B287="","",ROUND(N(AG286)*(1+$W$8/12),2))</f>
        <v>0</v>
      </c>
      <c r="N287" s="48">
        <f>IF($B287="","",ROUND(N(AH286)*(1+$X$8/12),2))</f>
        <v>0</v>
      </c>
      <c r="O287" s="48">
        <f>IF($B287="","",ROUND(N(AI286)*(1+$Y$8/12),2))</f>
        <v>0</v>
      </c>
      <c r="P287" s="48">
        <f>IF($B287="","",ROUND(N(AJ286)*(1+$Z$8/12),2))</f>
        <v>0</v>
      </c>
      <c r="Q287" s="33">
        <f>IF($B287="","",MIN($Q$9,G287)+MIN(MAX(0,'Debt Payoff'!$D$24-0-SUMPRODUCT((G287:P287&lt;$Q$9:$Z$9)*G287:P287+(G287:P287&gt;=$Q$9:$Z$9)*$Q$9:$Z$9)),G287-MIN($Q$9,G287)))</f>
        <v>0</v>
      </c>
      <c r="R287" s="33">
        <f>IF($B287="","",MIN($R$9,H287)+MIN(MAX(0,'Debt Payoff'!$D$24-SUM(Q287:Q287)-SUMPRODUCT((H287:P287&lt;$R$9:$Z$9)*H287:P287+(H287:P287&gt;=$R$9:$Z$9)*$R$9:$Z$9)),H287-MIN($R$9,H287)))</f>
        <v>0</v>
      </c>
      <c r="S287" s="33">
        <f>IF($B287="","",MIN($S$9,I287)+MIN(MAX(0,'Debt Payoff'!$D$24-SUM(Q287:R287)-SUMPRODUCT((I287:P287&lt;$S$9:$Z$9)*I287:P287+(I287:P287&gt;=$S$9:$Z$9)*$S$9:$Z$9)),I287-MIN($S$9,I287)))</f>
        <v>0</v>
      </c>
      <c r="T287" s="33">
        <f>IF($B287="","",MIN($T$9,J287)+MIN(MAX(0,'Debt Payoff'!$D$24-SUM(Q287:S287)-SUMPRODUCT((J287:P287&lt;$T$9:$Z$9)*J287:P287+(J287:P287&gt;=$T$9:$Z$9)*$T$9:$Z$9)),J287-MIN($T$9,J287)))</f>
        <v>0</v>
      </c>
      <c r="U287" s="33">
        <f>IF($B287="","",MIN($U$9,K287)+MIN(MAX(0,'Debt Payoff'!$D$24-SUM(Q287:T287)-SUMPRODUCT((K287:P287&lt;$U$9:$Z$9)*K287:P287+(K287:P287&gt;=$U$9:$Z$9)*$U$9:$Z$9)),K287-MIN($U$9,K287)))</f>
        <v>0</v>
      </c>
      <c r="V287" s="33">
        <f>IF($B287="","",MIN($V$9,L287)+MIN(MAX(0,'Debt Payoff'!$D$24-SUM(Q287:U287)-SUMPRODUCT((L287:P287&lt;$V$9:$Z$9)*L287:P287+(L287:P287&gt;=$V$9:$Z$9)*$V$9:$Z$9)),L287-MIN($V$9,L287)))</f>
        <v>0</v>
      </c>
      <c r="W287" s="33">
        <f>IF($B287="","",MIN($W$9,M287)+MIN(MAX(0,'Debt Payoff'!$D$24-SUM(Q287:V287)-SUMPRODUCT((M287:P287&lt;$W$9:$Z$9)*M287:P287+(M287:P287&gt;=$W$9:$Z$9)*$W$9:$Z$9)),M287-MIN($W$9,M287)))</f>
        <v>0</v>
      </c>
      <c r="X287" s="33">
        <f>IF($B287="","",MIN($X$9,N287)+MIN(MAX(0,'Debt Payoff'!$D$24-SUM(Q287:W287)-SUMPRODUCT((N287:P287&lt;$X$9:$Z$9)*N287:P287+(N287:P287&gt;=$X$9:$Z$9)*$X$9:$Z$9)),N287-MIN($X$9,N287)))</f>
        <v>0</v>
      </c>
      <c r="Y287" s="33">
        <f>IF($B287="","",MIN($Y$9,O287)+MIN(MAX(0,'Debt Payoff'!$D$24-SUM(Q287:X287)-SUMPRODUCT((O287:P287&lt;$Y$9:$Z$9)*O287:P287+(O287:P287&gt;=$Y$9:$Z$9)*$Y$9:$Z$9)),O287-MIN($Y$9,O287)))</f>
        <v>0</v>
      </c>
      <c r="Z287" s="33">
        <f>IF($B287="","",MIN($Z$9,P287)+MIN(MAX(0,'Debt Payoff'!$D$24-SUM(Q287:Y287)-SUMPRODUCT((P287:P287&lt;$Z$9:$Z$9)*P287:P287+(P287:P287&gt;=$Z$9:$Z$9)*$Z$9:$Z$9)),P287-MIN($Z$9,P287)))</f>
        <v>0</v>
      </c>
      <c r="AA287" s="33">
        <f>IF($B287="","",ROUND(G287-Q287,2))</f>
        <v>0</v>
      </c>
      <c r="AB287" s="33">
        <f>IF($B287="","",ROUND(H287-R287,2))</f>
        <v>0</v>
      </c>
      <c r="AC287" s="33">
        <f>IF($B287="","",ROUND(I287-S287,2))</f>
        <v>0</v>
      </c>
      <c r="AD287" s="33">
        <f>IF($B287="","",ROUND(J287-T287,2))</f>
        <v>0</v>
      </c>
      <c r="AE287" s="33">
        <f>IF($B287="","",ROUND(K287-U287,2))</f>
        <v>0</v>
      </c>
      <c r="AF287" s="33">
        <f>IF($B287="","",ROUND(L287-V287,2))</f>
        <v>0</v>
      </c>
      <c r="AG287" s="33">
        <f>IF($B287="","",ROUND(M287-W287,2))</f>
        <v>0</v>
      </c>
      <c r="AH287" s="33">
        <f>IF($B287="","",ROUND(N287-X287,2))</f>
        <v>0</v>
      </c>
      <c r="AI287" s="33">
        <f>IF($B287="","",ROUND(O287-Y287,2))</f>
        <v>0</v>
      </c>
      <c r="AJ287" s="33">
        <f>IF($B287="","",ROUND(P287-Z287,2))</f>
        <v>0</v>
      </c>
    </row>
    <row r="288" spans="2:36">
      <c r="B288" s="15">
        <f>IF(B287="","",IF(F287&gt;0.005,B287+1,""))</f>
        <v>0</v>
      </c>
      <c r="C288" s="46">
        <f>IF($B288="","",EDATE('Debt Payoff'!$D$23,$B288-1))</f>
        <v>0</v>
      </c>
      <c r="D288" s="47">
        <f>IF($B288="","",SUM(Q288:Z288))</f>
        <v>0</v>
      </c>
      <c r="E288" s="48">
        <f>IF($B288="","",SUM(G288:P288)-F287)</f>
        <v>0</v>
      </c>
      <c r="F288" s="47">
        <f>IF($B288="","",SUM(AA288:AJ288))</f>
        <v>0</v>
      </c>
      <c r="G288" s="48">
        <f>IF($B288="","",ROUND(N(AA287)*(1+$Q$8/12),2))</f>
        <v>0</v>
      </c>
      <c r="H288" s="48">
        <f>IF($B288="","",ROUND(N(AB287)*(1+$R$8/12),2))</f>
        <v>0</v>
      </c>
      <c r="I288" s="48">
        <f>IF($B288="","",ROUND(N(AC287)*(1+$S$8/12),2))</f>
        <v>0</v>
      </c>
      <c r="J288" s="48">
        <f>IF($B288="","",ROUND(N(AD287)*(1+$T$8/12),2))</f>
        <v>0</v>
      </c>
      <c r="K288" s="48">
        <f>IF($B288="","",ROUND(N(AE287)*(1+$U$8/12),2))</f>
        <v>0</v>
      </c>
      <c r="L288" s="48">
        <f>IF($B288="","",ROUND(N(AF287)*(1+$V$8/12),2))</f>
        <v>0</v>
      </c>
      <c r="M288" s="48">
        <f>IF($B288="","",ROUND(N(AG287)*(1+$W$8/12),2))</f>
        <v>0</v>
      </c>
      <c r="N288" s="48">
        <f>IF($B288="","",ROUND(N(AH287)*(1+$X$8/12),2))</f>
        <v>0</v>
      </c>
      <c r="O288" s="48">
        <f>IF($B288="","",ROUND(N(AI287)*(1+$Y$8/12),2))</f>
        <v>0</v>
      </c>
      <c r="P288" s="48">
        <f>IF($B288="","",ROUND(N(AJ287)*(1+$Z$8/12),2))</f>
        <v>0</v>
      </c>
      <c r="Q288" s="33">
        <f>IF($B288="","",MIN($Q$9,G288)+MIN(MAX(0,'Debt Payoff'!$D$24-0-SUMPRODUCT((G288:P288&lt;$Q$9:$Z$9)*G288:P288+(G288:P288&gt;=$Q$9:$Z$9)*$Q$9:$Z$9)),G288-MIN($Q$9,G288)))</f>
        <v>0</v>
      </c>
      <c r="R288" s="33">
        <f>IF($B288="","",MIN($R$9,H288)+MIN(MAX(0,'Debt Payoff'!$D$24-SUM(Q288:Q288)-SUMPRODUCT((H288:P288&lt;$R$9:$Z$9)*H288:P288+(H288:P288&gt;=$R$9:$Z$9)*$R$9:$Z$9)),H288-MIN($R$9,H288)))</f>
        <v>0</v>
      </c>
      <c r="S288" s="33">
        <f>IF($B288="","",MIN($S$9,I288)+MIN(MAX(0,'Debt Payoff'!$D$24-SUM(Q288:R288)-SUMPRODUCT((I288:P288&lt;$S$9:$Z$9)*I288:P288+(I288:P288&gt;=$S$9:$Z$9)*$S$9:$Z$9)),I288-MIN($S$9,I288)))</f>
        <v>0</v>
      </c>
      <c r="T288" s="33">
        <f>IF($B288="","",MIN($T$9,J288)+MIN(MAX(0,'Debt Payoff'!$D$24-SUM(Q288:S288)-SUMPRODUCT((J288:P288&lt;$T$9:$Z$9)*J288:P288+(J288:P288&gt;=$T$9:$Z$9)*$T$9:$Z$9)),J288-MIN($T$9,J288)))</f>
        <v>0</v>
      </c>
      <c r="U288" s="33">
        <f>IF($B288="","",MIN($U$9,K288)+MIN(MAX(0,'Debt Payoff'!$D$24-SUM(Q288:T288)-SUMPRODUCT((K288:P288&lt;$U$9:$Z$9)*K288:P288+(K288:P288&gt;=$U$9:$Z$9)*$U$9:$Z$9)),K288-MIN($U$9,K288)))</f>
        <v>0</v>
      </c>
      <c r="V288" s="33">
        <f>IF($B288="","",MIN($V$9,L288)+MIN(MAX(0,'Debt Payoff'!$D$24-SUM(Q288:U288)-SUMPRODUCT((L288:P288&lt;$V$9:$Z$9)*L288:P288+(L288:P288&gt;=$V$9:$Z$9)*$V$9:$Z$9)),L288-MIN($V$9,L288)))</f>
        <v>0</v>
      </c>
      <c r="W288" s="33">
        <f>IF($B288="","",MIN($W$9,M288)+MIN(MAX(0,'Debt Payoff'!$D$24-SUM(Q288:V288)-SUMPRODUCT((M288:P288&lt;$W$9:$Z$9)*M288:P288+(M288:P288&gt;=$W$9:$Z$9)*$W$9:$Z$9)),M288-MIN($W$9,M288)))</f>
        <v>0</v>
      </c>
      <c r="X288" s="33">
        <f>IF($B288="","",MIN($X$9,N288)+MIN(MAX(0,'Debt Payoff'!$D$24-SUM(Q288:W288)-SUMPRODUCT((N288:P288&lt;$X$9:$Z$9)*N288:P288+(N288:P288&gt;=$X$9:$Z$9)*$X$9:$Z$9)),N288-MIN($X$9,N288)))</f>
        <v>0</v>
      </c>
      <c r="Y288" s="33">
        <f>IF($B288="","",MIN($Y$9,O288)+MIN(MAX(0,'Debt Payoff'!$D$24-SUM(Q288:X288)-SUMPRODUCT((O288:P288&lt;$Y$9:$Z$9)*O288:P288+(O288:P288&gt;=$Y$9:$Z$9)*$Y$9:$Z$9)),O288-MIN($Y$9,O288)))</f>
        <v>0</v>
      </c>
      <c r="Z288" s="33">
        <f>IF($B288="","",MIN($Z$9,P288)+MIN(MAX(0,'Debt Payoff'!$D$24-SUM(Q288:Y288)-SUMPRODUCT((P288:P288&lt;$Z$9:$Z$9)*P288:P288+(P288:P288&gt;=$Z$9:$Z$9)*$Z$9:$Z$9)),P288-MIN($Z$9,P288)))</f>
        <v>0</v>
      </c>
      <c r="AA288" s="33">
        <f>IF($B288="","",ROUND(G288-Q288,2))</f>
        <v>0</v>
      </c>
      <c r="AB288" s="33">
        <f>IF($B288="","",ROUND(H288-R288,2))</f>
        <v>0</v>
      </c>
      <c r="AC288" s="33">
        <f>IF($B288="","",ROUND(I288-S288,2))</f>
        <v>0</v>
      </c>
      <c r="AD288" s="33">
        <f>IF($B288="","",ROUND(J288-T288,2))</f>
        <v>0</v>
      </c>
      <c r="AE288" s="33">
        <f>IF($B288="","",ROUND(K288-U288,2))</f>
        <v>0</v>
      </c>
      <c r="AF288" s="33">
        <f>IF($B288="","",ROUND(L288-V288,2))</f>
        <v>0</v>
      </c>
      <c r="AG288" s="33">
        <f>IF($B288="","",ROUND(M288-W288,2))</f>
        <v>0</v>
      </c>
      <c r="AH288" s="33">
        <f>IF($B288="","",ROUND(N288-X288,2))</f>
        <v>0</v>
      </c>
      <c r="AI288" s="33">
        <f>IF($B288="","",ROUND(O288-Y288,2))</f>
        <v>0</v>
      </c>
      <c r="AJ288" s="33">
        <f>IF($B288="","",ROUND(P288-Z288,2))</f>
        <v>0</v>
      </c>
    </row>
    <row r="289" spans="2:36">
      <c r="B289" s="15">
        <f>IF(B288="","",IF(F288&gt;0.005,B288+1,""))</f>
        <v>0</v>
      </c>
      <c r="C289" s="46">
        <f>IF($B289="","",EDATE('Debt Payoff'!$D$23,$B289-1))</f>
        <v>0</v>
      </c>
      <c r="D289" s="47">
        <f>IF($B289="","",SUM(Q289:Z289))</f>
        <v>0</v>
      </c>
      <c r="E289" s="48">
        <f>IF($B289="","",SUM(G289:P289)-F288)</f>
        <v>0</v>
      </c>
      <c r="F289" s="47">
        <f>IF($B289="","",SUM(AA289:AJ289))</f>
        <v>0</v>
      </c>
      <c r="G289" s="48">
        <f>IF($B289="","",ROUND(N(AA288)*(1+$Q$8/12),2))</f>
        <v>0</v>
      </c>
      <c r="H289" s="48">
        <f>IF($B289="","",ROUND(N(AB288)*(1+$R$8/12),2))</f>
        <v>0</v>
      </c>
      <c r="I289" s="48">
        <f>IF($B289="","",ROUND(N(AC288)*(1+$S$8/12),2))</f>
        <v>0</v>
      </c>
      <c r="J289" s="48">
        <f>IF($B289="","",ROUND(N(AD288)*(1+$T$8/12),2))</f>
        <v>0</v>
      </c>
      <c r="K289" s="48">
        <f>IF($B289="","",ROUND(N(AE288)*(1+$U$8/12),2))</f>
        <v>0</v>
      </c>
      <c r="L289" s="48">
        <f>IF($B289="","",ROUND(N(AF288)*(1+$V$8/12),2))</f>
        <v>0</v>
      </c>
      <c r="M289" s="48">
        <f>IF($B289="","",ROUND(N(AG288)*(1+$W$8/12),2))</f>
        <v>0</v>
      </c>
      <c r="N289" s="48">
        <f>IF($B289="","",ROUND(N(AH288)*(1+$X$8/12),2))</f>
        <v>0</v>
      </c>
      <c r="O289" s="48">
        <f>IF($B289="","",ROUND(N(AI288)*(1+$Y$8/12),2))</f>
        <v>0</v>
      </c>
      <c r="P289" s="48">
        <f>IF($B289="","",ROUND(N(AJ288)*(1+$Z$8/12),2))</f>
        <v>0</v>
      </c>
      <c r="Q289" s="33">
        <f>IF($B289="","",MIN($Q$9,G289)+MIN(MAX(0,'Debt Payoff'!$D$24-0-SUMPRODUCT((G289:P289&lt;$Q$9:$Z$9)*G289:P289+(G289:P289&gt;=$Q$9:$Z$9)*$Q$9:$Z$9)),G289-MIN($Q$9,G289)))</f>
        <v>0</v>
      </c>
      <c r="R289" s="33">
        <f>IF($B289="","",MIN($R$9,H289)+MIN(MAX(0,'Debt Payoff'!$D$24-SUM(Q289:Q289)-SUMPRODUCT((H289:P289&lt;$R$9:$Z$9)*H289:P289+(H289:P289&gt;=$R$9:$Z$9)*$R$9:$Z$9)),H289-MIN($R$9,H289)))</f>
        <v>0</v>
      </c>
      <c r="S289" s="33">
        <f>IF($B289="","",MIN($S$9,I289)+MIN(MAX(0,'Debt Payoff'!$D$24-SUM(Q289:R289)-SUMPRODUCT((I289:P289&lt;$S$9:$Z$9)*I289:P289+(I289:P289&gt;=$S$9:$Z$9)*$S$9:$Z$9)),I289-MIN($S$9,I289)))</f>
        <v>0</v>
      </c>
      <c r="T289" s="33">
        <f>IF($B289="","",MIN($T$9,J289)+MIN(MAX(0,'Debt Payoff'!$D$24-SUM(Q289:S289)-SUMPRODUCT((J289:P289&lt;$T$9:$Z$9)*J289:P289+(J289:P289&gt;=$T$9:$Z$9)*$T$9:$Z$9)),J289-MIN($T$9,J289)))</f>
        <v>0</v>
      </c>
      <c r="U289" s="33">
        <f>IF($B289="","",MIN($U$9,K289)+MIN(MAX(0,'Debt Payoff'!$D$24-SUM(Q289:T289)-SUMPRODUCT((K289:P289&lt;$U$9:$Z$9)*K289:P289+(K289:P289&gt;=$U$9:$Z$9)*$U$9:$Z$9)),K289-MIN($U$9,K289)))</f>
        <v>0</v>
      </c>
      <c r="V289" s="33">
        <f>IF($B289="","",MIN($V$9,L289)+MIN(MAX(0,'Debt Payoff'!$D$24-SUM(Q289:U289)-SUMPRODUCT((L289:P289&lt;$V$9:$Z$9)*L289:P289+(L289:P289&gt;=$V$9:$Z$9)*$V$9:$Z$9)),L289-MIN($V$9,L289)))</f>
        <v>0</v>
      </c>
      <c r="W289" s="33">
        <f>IF($B289="","",MIN($W$9,M289)+MIN(MAX(0,'Debt Payoff'!$D$24-SUM(Q289:V289)-SUMPRODUCT((M289:P289&lt;$W$9:$Z$9)*M289:P289+(M289:P289&gt;=$W$9:$Z$9)*$W$9:$Z$9)),M289-MIN($W$9,M289)))</f>
        <v>0</v>
      </c>
      <c r="X289" s="33">
        <f>IF($B289="","",MIN($X$9,N289)+MIN(MAX(0,'Debt Payoff'!$D$24-SUM(Q289:W289)-SUMPRODUCT((N289:P289&lt;$X$9:$Z$9)*N289:P289+(N289:P289&gt;=$X$9:$Z$9)*$X$9:$Z$9)),N289-MIN($X$9,N289)))</f>
        <v>0</v>
      </c>
      <c r="Y289" s="33">
        <f>IF($B289="","",MIN($Y$9,O289)+MIN(MAX(0,'Debt Payoff'!$D$24-SUM(Q289:X289)-SUMPRODUCT((O289:P289&lt;$Y$9:$Z$9)*O289:P289+(O289:P289&gt;=$Y$9:$Z$9)*$Y$9:$Z$9)),O289-MIN($Y$9,O289)))</f>
        <v>0</v>
      </c>
      <c r="Z289" s="33">
        <f>IF($B289="","",MIN($Z$9,P289)+MIN(MAX(0,'Debt Payoff'!$D$24-SUM(Q289:Y289)-SUMPRODUCT((P289:P289&lt;$Z$9:$Z$9)*P289:P289+(P289:P289&gt;=$Z$9:$Z$9)*$Z$9:$Z$9)),P289-MIN($Z$9,P289)))</f>
        <v>0</v>
      </c>
      <c r="AA289" s="33">
        <f>IF($B289="","",ROUND(G289-Q289,2))</f>
        <v>0</v>
      </c>
      <c r="AB289" s="33">
        <f>IF($B289="","",ROUND(H289-R289,2))</f>
        <v>0</v>
      </c>
      <c r="AC289" s="33">
        <f>IF($B289="","",ROUND(I289-S289,2))</f>
        <v>0</v>
      </c>
      <c r="AD289" s="33">
        <f>IF($B289="","",ROUND(J289-T289,2))</f>
        <v>0</v>
      </c>
      <c r="AE289" s="33">
        <f>IF($B289="","",ROUND(K289-U289,2))</f>
        <v>0</v>
      </c>
      <c r="AF289" s="33">
        <f>IF($B289="","",ROUND(L289-V289,2))</f>
        <v>0</v>
      </c>
      <c r="AG289" s="33">
        <f>IF($B289="","",ROUND(M289-W289,2))</f>
        <v>0</v>
      </c>
      <c r="AH289" s="33">
        <f>IF($B289="","",ROUND(N289-X289,2))</f>
        <v>0</v>
      </c>
      <c r="AI289" s="33">
        <f>IF($B289="","",ROUND(O289-Y289,2))</f>
        <v>0</v>
      </c>
      <c r="AJ289" s="33">
        <f>IF($B289="","",ROUND(P289-Z289,2))</f>
        <v>0</v>
      </c>
    </row>
    <row r="290" spans="2:36">
      <c r="B290" s="15">
        <f>IF(B289="","",IF(F289&gt;0.005,B289+1,""))</f>
        <v>0</v>
      </c>
      <c r="C290" s="46">
        <f>IF($B290="","",EDATE('Debt Payoff'!$D$23,$B290-1))</f>
        <v>0</v>
      </c>
      <c r="D290" s="47">
        <f>IF($B290="","",SUM(Q290:Z290))</f>
        <v>0</v>
      </c>
      <c r="E290" s="48">
        <f>IF($B290="","",SUM(G290:P290)-F289)</f>
        <v>0</v>
      </c>
      <c r="F290" s="47">
        <f>IF($B290="","",SUM(AA290:AJ290))</f>
        <v>0</v>
      </c>
      <c r="G290" s="48">
        <f>IF($B290="","",ROUND(N(AA289)*(1+$Q$8/12),2))</f>
        <v>0</v>
      </c>
      <c r="H290" s="48">
        <f>IF($B290="","",ROUND(N(AB289)*(1+$R$8/12),2))</f>
        <v>0</v>
      </c>
      <c r="I290" s="48">
        <f>IF($B290="","",ROUND(N(AC289)*(1+$S$8/12),2))</f>
        <v>0</v>
      </c>
      <c r="J290" s="48">
        <f>IF($B290="","",ROUND(N(AD289)*(1+$T$8/12),2))</f>
        <v>0</v>
      </c>
      <c r="K290" s="48">
        <f>IF($B290="","",ROUND(N(AE289)*(1+$U$8/12),2))</f>
        <v>0</v>
      </c>
      <c r="L290" s="48">
        <f>IF($B290="","",ROUND(N(AF289)*(1+$V$8/12),2))</f>
        <v>0</v>
      </c>
      <c r="M290" s="48">
        <f>IF($B290="","",ROUND(N(AG289)*(1+$W$8/12),2))</f>
        <v>0</v>
      </c>
      <c r="N290" s="48">
        <f>IF($B290="","",ROUND(N(AH289)*(1+$X$8/12),2))</f>
        <v>0</v>
      </c>
      <c r="O290" s="48">
        <f>IF($B290="","",ROUND(N(AI289)*(1+$Y$8/12),2))</f>
        <v>0</v>
      </c>
      <c r="P290" s="48">
        <f>IF($B290="","",ROUND(N(AJ289)*(1+$Z$8/12),2))</f>
        <v>0</v>
      </c>
      <c r="Q290" s="33">
        <f>IF($B290="","",MIN($Q$9,G290)+MIN(MAX(0,'Debt Payoff'!$D$24-0-SUMPRODUCT((G290:P290&lt;$Q$9:$Z$9)*G290:P290+(G290:P290&gt;=$Q$9:$Z$9)*$Q$9:$Z$9)),G290-MIN($Q$9,G290)))</f>
        <v>0</v>
      </c>
      <c r="R290" s="33">
        <f>IF($B290="","",MIN($R$9,H290)+MIN(MAX(0,'Debt Payoff'!$D$24-SUM(Q290:Q290)-SUMPRODUCT((H290:P290&lt;$R$9:$Z$9)*H290:P290+(H290:P290&gt;=$R$9:$Z$9)*$R$9:$Z$9)),H290-MIN($R$9,H290)))</f>
        <v>0</v>
      </c>
      <c r="S290" s="33">
        <f>IF($B290="","",MIN($S$9,I290)+MIN(MAX(0,'Debt Payoff'!$D$24-SUM(Q290:R290)-SUMPRODUCT((I290:P290&lt;$S$9:$Z$9)*I290:P290+(I290:P290&gt;=$S$9:$Z$9)*$S$9:$Z$9)),I290-MIN($S$9,I290)))</f>
        <v>0</v>
      </c>
      <c r="T290" s="33">
        <f>IF($B290="","",MIN($T$9,J290)+MIN(MAX(0,'Debt Payoff'!$D$24-SUM(Q290:S290)-SUMPRODUCT((J290:P290&lt;$T$9:$Z$9)*J290:P290+(J290:P290&gt;=$T$9:$Z$9)*$T$9:$Z$9)),J290-MIN($T$9,J290)))</f>
        <v>0</v>
      </c>
      <c r="U290" s="33">
        <f>IF($B290="","",MIN($U$9,K290)+MIN(MAX(0,'Debt Payoff'!$D$24-SUM(Q290:T290)-SUMPRODUCT((K290:P290&lt;$U$9:$Z$9)*K290:P290+(K290:P290&gt;=$U$9:$Z$9)*$U$9:$Z$9)),K290-MIN($U$9,K290)))</f>
        <v>0</v>
      </c>
      <c r="V290" s="33">
        <f>IF($B290="","",MIN($V$9,L290)+MIN(MAX(0,'Debt Payoff'!$D$24-SUM(Q290:U290)-SUMPRODUCT((L290:P290&lt;$V$9:$Z$9)*L290:P290+(L290:P290&gt;=$V$9:$Z$9)*$V$9:$Z$9)),L290-MIN($V$9,L290)))</f>
        <v>0</v>
      </c>
      <c r="W290" s="33">
        <f>IF($B290="","",MIN($W$9,M290)+MIN(MAX(0,'Debt Payoff'!$D$24-SUM(Q290:V290)-SUMPRODUCT((M290:P290&lt;$W$9:$Z$9)*M290:P290+(M290:P290&gt;=$W$9:$Z$9)*$W$9:$Z$9)),M290-MIN($W$9,M290)))</f>
        <v>0</v>
      </c>
      <c r="X290" s="33">
        <f>IF($B290="","",MIN($X$9,N290)+MIN(MAX(0,'Debt Payoff'!$D$24-SUM(Q290:W290)-SUMPRODUCT((N290:P290&lt;$X$9:$Z$9)*N290:P290+(N290:P290&gt;=$X$9:$Z$9)*$X$9:$Z$9)),N290-MIN($X$9,N290)))</f>
        <v>0</v>
      </c>
      <c r="Y290" s="33">
        <f>IF($B290="","",MIN($Y$9,O290)+MIN(MAX(0,'Debt Payoff'!$D$24-SUM(Q290:X290)-SUMPRODUCT((O290:P290&lt;$Y$9:$Z$9)*O290:P290+(O290:P290&gt;=$Y$9:$Z$9)*$Y$9:$Z$9)),O290-MIN($Y$9,O290)))</f>
        <v>0</v>
      </c>
      <c r="Z290" s="33">
        <f>IF($B290="","",MIN($Z$9,P290)+MIN(MAX(0,'Debt Payoff'!$D$24-SUM(Q290:Y290)-SUMPRODUCT((P290:P290&lt;$Z$9:$Z$9)*P290:P290+(P290:P290&gt;=$Z$9:$Z$9)*$Z$9:$Z$9)),P290-MIN($Z$9,P290)))</f>
        <v>0</v>
      </c>
      <c r="AA290" s="33">
        <f>IF($B290="","",ROUND(G290-Q290,2))</f>
        <v>0</v>
      </c>
      <c r="AB290" s="33">
        <f>IF($B290="","",ROUND(H290-R290,2))</f>
        <v>0</v>
      </c>
      <c r="AC290" s="33">
        <f>IF($B290="","",ROUND(I290-S290,2))</f>
        <v>0</v>
      </c>
      <c r="AD290" s="33">
        <f>IF($B290="","",ROUND(J290-T290,2))</f>
        <v>0</v>
      </c>
      <c r="AE290" s="33">
        <f>IF($B290="","",ROUND(K290-U290,2))</f>
        <v>0</v>
      </c>
      <c r="AF290" s="33">
        <f>IF($B290="","",ROUND(L290-V290,2))</f>
        <v>0</v>
      </c>
      <c r="AG290" s="33">
        <f>IF($B290="","",ROUND(M290-W290,2))</f>
        <v>0</v>
      </c>
      <c r="AH290" s="33">
        <f>IF($B290="","",ROUND(N290-X290,2))</f>
        <v>0</v>
      </c>
      <c r="AI290" s="33">
        <f>IF($B290="","",ROUND(O290-Y290,2))</f>
        <v>0</v>
      </c>
      <c r="AJ290" s="33">
        <f>IF($B290="","",ROUND(P290-Z290,2))</f>
        <v>0</v>
      </c>
    </row>
    <row r="291" spans="2:36">
      <c r="B291" s="15">
        <f>IF(B290="","",IF(F290&gt;0.005,B290+1,""))</f>
        <v>0</v>
      </c>
      <c r="C291" s="46">
        <f>IF($B291="","",EDATE('Debt Payoff'!$D$23,$B291-1))</f>
        <v>0</v>
      </c>
      <c r="D291" s="47">
        <f>IF($B291="","",SUM(Q291:Z291))</f>
        <v>0</v>
      </c>
      <c r="E291" s="48">
        <f>IF($B291="","",SUM(G291:P291)-F290)</f>
        <v>0</v>
      </c>
      <c r="F291" s="47">
        <f>IF($B291="","",SUM(AA291:AJ291))</f>
        <v>0</v>
      </c>
      <c r="G291" s="48">
        <f>IF($B291="","",ROUND(N(AA290)*(1+$Q$8/12),2))</f>
        <v>0</v>
      </c>
      <c r="H291" s="48">
        <f>IF($B291="","",ROUND(N(AB290)*(1+$R$8/12),2))</f>
        <v>0</v>
      </c>
      <c r="I291" s="48">
        <f>IF($B291="","",ROUND(N(AC290)*(1+$S$8/12),2))</f>
        <v>0</v>
      </c>
      <c r="J291" s="48">
        <f>IF($B291="","",ROUND(N(AD290)*(1+$T$8/12),2))</f>
        <v>0</v>
      </c>
      <c r="K291" s="48">
        <f>IF($B291="","",ROUND(N(AE290)*(1+$U$8/12),2))</f>
        <v>0</v>
      </c>
      <c r="L291" s="48">
        <f>IF($B291="","",ROUND(N(AF290)*(1+$V$8/12),2))</f>
        <v>0</v>
      </c>
      <c r="M291" s="48">
        <f>IF($B291="","",ROUND(N(AG290)*(1+$W$8/12),2))</f>
        <v>0</v>
      </c>
      <c r="N291" s="48">
        <f>IF($B291="","",ROUND(N(AH290)*(1+$X$8/12),2))</f>
        <v>0</v>
      </c>
      <c r="O291" s="48">
        <f>IF($B291="","",ROUND(N(AI290)*(1+$Y$8/12),2))</f>
        <v>0</v>
      </c>
      <c r="P291" s="48">
        <f>IF($B291="","",ROUND(N(AJ290)*(1+$Z$8/12),2))</f>
        <v>0</v>
      </c>
      <c r="Q291" s="33">
        <f>IF($B291="","",MIN($Q$9,G291)+MIN(MAX(0,'Debt Payoff'!$D$24-0-SUMPRODUCT((G291:P291&lt;$Q$9:$Z$9)*G291:P291+(G291:P291&gt;=$Q$9:$Z$9)*$Q$9:$Z$9)),G291-MIN($Q$9,G291)))</f>
        <v>0</v>
      </c>
      <c r="R291" s="33">
        <f>IF($B291="","",MIN($R$9,H291)+MIN(MAX(0,'Debt Payoff'!$D$24-SUM(Q291:Q291)-SUMPRODUCT((H291:P291&lt;$R$9:$Z$9)*H291:P291+(H291:P291&gt;=$R$9:$Z$9)*$R$9:$Z$9)),H291-MIN($R$9,H291)))</f>
        <v>0</v>
      </c>
      <c r="S291" s="33">
        <f>IF($B291="","",MIN($S$9,I291)+MIN(MAX(0,'Debt Payoff'!$D$24-SUM(Q291:R291)-SUMPRODUCT((I291:P291&lt;$S$9:$Z$9)*I291:P291+(I291:P291&gt;=$S$9:$Z$9)*$S$9:$Z$9)),I291-MIN($S$9,I291)))</f>
        <v>0</v>
      </c>
      <c r="T291" s="33">
        <f>IF($B291="","",MIN($T$9,J291)+MIN(MAX(0,'Debt Payoff'!$D$24-SUM(Q291:S291)-SUMPRODUCT((J291:P291&lt;$T$9:$Z$9)*J291:P291+(J291:P291&gt;=$T$9:$Z$9)*$T$9:$Z$9)),J291-MIN($T$9,J291)))</f>
        <v>0</v>
      </c>
      <c r="U291" s="33">
        <f>IF($B291="","",MIN($U$9,K291)+MIN(MAX(0,'Debt Payoff'!$D$24-SUM(Q291:T291)-SUMPRODUCT((K291:P291&lt;$U$9:$Z$9)*K291:P291+(K291:P291&gt;=$U$9:$Z$9)*$U$9:$Z$9)),K291-MIN($U$9,K291)))</f>
        <v>0</v>
      </c>
      <c r="V291" s="33">
        <f>IF($B291="","",MIN($V$9,L291)+MIN(MAX(0,'Debt Payoff'!$D$24-SUM(Q291:U291)-SUMPRODUCT((L291:P291&lt;$V$9:$Z$9)*L291:P291+(L291:P291&gt;=$V$9:$Z$9)*$V$9:$Z$9)),L291-MIN($V$9,L291)))</f>
        <v>0</v>
      </c>
      <c r="W291" s="33">
        <f>IF($B291="","",MIN($W$9,M291)+MIN(MAX(0,'Debt Payoff'!$D$24-SUM(Q291:V291)-SUMPRODUCT((M291:P291&lt;$W$9:$Z$9)*M291:P291+(M291:P291&gt;=$W$9:$Z$9)*$W$9:$Z$9)),M291-MIN($W$9,M291)))</f>
        <v>0</v>
      </c>
      <c r="X291" s="33">
        <f>IF($B291="","",MIN($X$9,N291)+MIN(MAX(0,'Debt Payoff'!$D$24-SUM(Q291:W291)-SUMPRODUCT((N291:P291&lt;$X$9:$Z$9)*N291:P291+(N291:P291&gt;=$X$9:$Z$9)*$X$9:$Z$9)),N291-MIN($X$9,N291)))</f>
        <v>0</v>
      </c>
      <c r="Y291" s="33">
        <f>IF($B291="","",MIN($Y$9,O291)+MIN(MAX(0,'Debt Payoff'!$D$24-SUM(Q291:X291)-SUMPRODUCT((O291:P291&lt;$Y$9:$Z$9)*O291:P291+(O291:P291&gt;=$Y$9:$Z$9)*$Y$9:$Z$9)),O291-MIN($Y$9,O291)))</f>
        <v>0</v>
      </c>
      <c r="Z291" s="33">
        <f>IF($B291="","",MIN($Z$9,P291)+MIN(MAX(0,'Debt Payoff'!$D$24-SUM(Q291:Y291)-SUMPRODUCT((P291:P291&lt;$Z$9:$Z$9)*P291:P291+(P291:P291&gt;=$Z$9:$Z$9)*$Z$9:$Z$9)),P291-MIN($Z$9,P291)))</f>
        <v>0</v>
      </c>
      <c r="AA291" s="33">
        <f>IF($B291="","",ROUND(G291-Q291,2))</f>
        <v>0</v>
      </c>
      <c r="AB291" s="33">
        <f>IF($B291="","",ROUND(H291-R291,2))</f>
        <v>0</v>
      </c>
      <c r="AC291" s="33">
        <f>IF($B291="","",ROUND(I291-S291,2))</f>
        <v>0</v>
      </c>
      <c r="AD291" s="33">
        <f>IF($B291="","",ROUND(J291-T291,2))</f>
        <v>0</v>
      </c>
      <c r="AE291" s="33">
        <f>IF($B291="","",ROUND(K291-U291,2))</f>
        <v>0</v>
      </c>
      <c r="AF291" s="33">
        <f>IF($B291="","",ROUND(L291-V291,2))</f>
        <v>0</v>
      </c>
      <c r="AG291" s="33">
        <f>IF($B291="","",ROUND(M291-W291,2))</f>
        <v>0</v>
      </c>
      <c r="AH291" s="33">
        <f>IF($B291="","",ROUND(N291-X291,2))</f>
        <v>0</v>
      </c>
      <c r="AI291" s="33">
        <f>IF($B291="","",ROUND(O291-Y291,2))</f>
        <v>0</v>
      </c>
      <c r="AJ291" s="33">
        <f>IF($B291="","",ROUND(P291-Z291,2))</f>
        <v>0</v>
      </c>
    </row>
    <row r="292" spans="2:36">
      <c r="B292" s="15">
        <f>IF(B291="","",IF(F291&gt;0.005,B291+1,""))</f>
        <v>0</v>
      </c>
      <c r="C292" s="46">
        <f>IF($B292="","",EDATE('Debt Payoff'!$D$23,$B292-1))</f>
        <v>0</v>
      </c>
      <c r="D292" s="47">
        <f>IF($B292="","",SUM(Q292:Z292))</f>
        <v>0</v>
      </c>
      <c r="E292" s="48">
        <f>IF($B292="","",SUM(G292:P292)-F291)</f>
        <v>0</v>
      </c>
      <c r="F292" s="47">
        <f>IF($B292="","",SUM(AA292:AJ292))</f>
        <v>0</v>
      </c>
      <c r="G292" s="48">
        <f>IF($B292="","",ROUND(N(AA291)*(1+$Q$8/12),2))</f>
        <v>0</v>
      </c>
      <c r="H292" s="48">
        <f>IF($B292="","",ROUND(N(AB291)*(1+$R$8/12),2))</f>
        <v>0</v>
      </c>
      <c r="I292" s="48">
        <f>IF($B292="","",ROUND(N(AC291)*(1+$S$8/12),2))</f>
        <v>0</v>
      </c>
      <c r="J292" s="48">
        <f>IF($B292="","",ROUND(N(AD291)*(1+$T$8/12),2))</f>
        <v>0</v>
      </c>
      <c r="K292" s="48">
        <f>IF($B292="","",ROUND(N(AE291)*(1+$U$8/12),2))</f>
        <v>0</v>
      </c>
      <c r="L292" s="48">
        <f>IF($B292="","",ROUND(N(AF291)*(1+$V$8/12),2))</f>
        <v>0</v>
      </c>
      <c r="M292" s="48">
        <f>IF($B292="","",ROUND(N(AG291)*(1+$W$8/12),2))</f>
        <v>0</v>
      </c>
      <c r="N292" s="48">
        <f>IF($B292="","",ROUND(N(AH291)*(1+$X$8/12),2))</f>
        <v>0</v>
      </c>
      <c r="O292" s="48">
        <f>IF($B292="","",ROUND(N(AI291)*(1+$Y$8/12),2))</f>
        <v>0</v>
      </c>
      <c r="P292" s="48">
        <f>IF($B292="","",ROUND(N(AJ291)*(1+$Z$8/12),2))</f>
        <v>0</v>
      </c>
      <c r="Q292" s="33">
        <f>IF($B292="","",MIN($Q$9,G292)+MIN(MAX(0,'Debt Payoff'!$D$24-0-SUMPRODUCT((G292:P292&lt;$Q$9:$Z$9)*G292:P292+(G292:P292&gt;=$Q$9:$Z$9)*$Q$9:$Z$9)),G292-MIN($Q$9,G292)))</f>
        <v>0</v>
      </c>
      <c r="R292" s="33">
        <f>IF($B292="","",MIN($R$9,H292)+MIN(MAX(0,'Debt Payoff'!$D$24-SUM(Q292:Q292)-SUMPRODUCT((H292:P292&lt;$R$9:$Z$9)*H292:P292+(H292:P292&gt;=$R$9:$Z$9)*$R$9:$Z$9)),H292-MIN($R$9,H292)))</f>
        <v>0</v>
      </c>
      <c r="S292" s="33">
        <f>IF($B292="","",MIN($S$9,I292)+MIN(MAX(0,'Debt Payoff'!$D$24-SUM(Q292:R292)-SUMPRODUCT((I292:P292&lt;$S$9:$Z$9)*I292:P292+(I292:P292&gt;=$S$9:$Z$9)*$S$9:$Z$9)),I292-MIN($S$9,I292)))</f>
        <v>0</v>
      </c>
      <c r="T292" s="33">
        <f>IF($B292="","",MIN($T$9,J292)+MIN(MAX(0,'Debt Payoff'!$D$24-SUM(Q292:S292)-SUMPRODUCT((J292:P292&lt;$T$9:$Z$9)*J292:P292+(J292:P292&gt;=$T$9:$Z$9)*$T$9:$Z$9)),J292-MIN($T$9,J292)))</f>
        <v>0</v>
      </c>
      <c r="U292" s="33">
        <f>IF($B292="","",MIN($U$9,K292)+MIN(MAX(0,'Debt Payoff'!$D$24-SUM(Q292:T292)-SUMPRODUCT((K292:P292&lt;$U$9:$Z$9)*K292:P292+(K292:P292&gt;=$U$9:$Z$9)*$U$9:$Z$9)),K292-MIN($U$9,K292)))</f>
        <v>0</v>
      </c>
      <c r="V292" s="33">
        <f>IF($B292="","",MIN($V$9,L292)+MIN(MAX(0,'Debt Payoff'!$D$24-SUM(Q292:U292)-SUMPRODUCT((L292:P292&lt;$V$9:$Z$9)*L292:P292+(L292:P292&gt;=$V$9:$Z$9)*$V$9:$Z$9)),L292-MIN($V$9,L292)))</f>
        <v>0</v>
      </c>
      <c r="W292" s="33">
        <f>IF($B292="","",MIN($W$9,M292)+MIN(MAX(0,'Debt Payoff'!$D$24-SUM(Q292:V292)-SUMPRODUCT((M292:P292&lt;$W$9:$Z$9)*M292:P292+(M292:P292&gt;=$W$9:$Z$9)*$W$9:$Z$9)),M292-MIN($W$9,M292)))</f>
        <v>0</v>
      </c>
      <c r="X292" s="33">
        <f>IF($B292="","",MIN($X$9,N292)+MIN(MAX(0,'Debt Payoff'!$D$24-SUM(Q292:W292)-SUMPRODUCT((N292:P292&lt;$X$9:$Z$9)*N292:P292+(N292:P292&gt;=$X$9:$Z$9)*$X$9:$Z$9)),N292-MIN($X$9,N292)))</f>
        <v>0</v>
      </c>
      <c r="Y292" s="33">
        <f>IF($B292="","",MIN($Y$9,O292)+MIN(MAX(0,'Debt Payoff'!$D$24-SUM(Q292:X292)-SUMPRODUCT((O292:P292&lt;$Y$9:$Z$9)*O292:P292+(O292:P292&gt;=$Y$9:$Z$9)*$Y$9:$Z$9)),O292-MIN($Y$9,O292)))</f>
        <v>0</v>
      </c>
      <c r="Z292" s="33">
        <f>IF($B292="","",MIN($Z$9,P292)+MIN(MAX(0,'Debt Payoff'!$D$24-SUM(Q292:Y292)-SUMPRODUCT((P292:P292&lt;$Z$9:$Z$9)*P292:P292+(P292:P292&gt;=$Z$9:$Z$9)*$Z$9:$Z$9)),P292-MIN($Z$9,P292)))</f>
        <v>0</v>
      </c>
      <c r="AA292" s="33">
        <f>IF($B292="","",ROUND(G292-Q292,2))</f>
        <v>0</v>
      </c>
      <c r="AB292" s="33">
        <f>IF($B292="","",ROUND(H292-R292,2))</f>
        <v>0</v>
      </c>
      <c r="AC292" s="33">
        <f>IF($B292="","",ROUND(I292-S292,2))</f>
        <v>0</v>
      </c>
      <c r="AD292" s="33">
        <f>IF($B292="","",ROUND(J292-T292,2))</f>
        <v>0</v>
      </c>
      <c r="AE292" s="33">
        <f>IF($B292="","",ROUND(K292-U292,2))</f>
        <v>0</v>
      </c>
      <c r="AF292" s="33">
        <f>IF($B292="","",ROUND(L292-V292,2))</f>
        <v>0</v>
      </c>
      <c r="AG292" s="33">
        <f>IF($B292="","",ROUND(M292-W292,2))</f>
        <v>0</v>
      </c>
      <c r="AH292" s="33">
        <f>IF($B292="","",ROUND(N292-X292,2))</f>
        <v>0</v>
      </c>
      <c r="AI292" s="33">
        <f>IF($B292="","",ROUND(O292-Y292,2))</f>
        <v>0</v>
      </c>
      <c r="AJ292" s="33">
        <f>IF($B292="","",ROUND(P292-Z292,2))</f>
        <v>0</v>
      </c>
    </row>
    <row r="293" spans="2:36">
      <c r="B293" s="15">
        <f>IF(B292="","",IF(F292&gt;0.005,B292+1,""))</f>
        <v>0</v>
      </c>
      <c r="C293" s="46">
        <f>IF($B293="","",EDATE('Debt Payoff'!$D$23,$B293-1))</f>
        <v>0</v>
      </c>
      <c r="D293" s="47">
        <f>IF($B293="","",SUM(Q293:Z293))</f>
        <v>0</v>
      </c>
      <c r="E293" s="48">
        <f>IF($B293="","",SUM(G293:P293)-F292)</f>
        <v>0</v>
      </c>
      <c r="F293" s="47">
        <f>IF($B293="","",SUM(AA293:AJ293))</f>
        <v>0</v>
      </c>
      <c r="G293" s="48">
        <f>IF($B293="","",ROUND(N(AA292)*(1+$Q$8/12),2))</f>
        <v>0</v>
      </c>
      <c r="H293" s="48">
        <f>IF($B293="","",ROUND(N(AB292)*(1+$R$8/12),2))</f>
        <v>0</v>
      </c>
      <c r="I293" s="48">
        <f>IF($B293="","",ROUND(N(AC292)*(1+$S$8/12),2))</f>
        <v>0</v>
      </c>
      <c r="J293" s="48">
        <f>IF($B293="","",ROUND(N(AD292)*(1+$T$8/12),2))</f>
        <v>0</v>
      </c>
      <c r="K293" s="48">
        <f>IF($B293="","",ROUND(N(AE292)*(1+$U$8/12),2))</f>
        <v>0</v>
      </c>
      <c r="L293" s="48">
        <f>IF($B293="","",ROUND(N(AF292)*(1+$V$8/12),2))</f>
        <v>0</v>
      </c>
      <c r="M293" s="48">
        <f>IF($B293="","",ROUND(N(AG292)*(1+$W$8/12),2))</f>
        <v>0</v>
      </c>
      <c r="N293" s="48">
        <f>IF($B293="","",ROUND(N(AH292)*(1+$X$8/12),2))</f>
        <v>0</v>
      </c>
      <c r="O293" s="48">
        <f>IF($B293="","",ROUND(N(AI292)*(1+$Y$8/12),2))</f>
        <v>0</v>
      </c>
      <c r="P293" s="48">
        <f>IF($B293="","",ROUND(N(AJ292)*(1+$Z$8/12),2))</f>
        <v>0</v>
      </c>
      <c r="Q293" s="33">
        <f>IF($B293="","",MIN($Q$9,G293)+MIN(MAX(0,'Debt Payoff'!$D$24-0-SUMPRODUCT((G293:P293&lt;$Q$9:$Z$9)*G293:P293+(G293:P293&gt;=$Q$9:$Z$9)*$Q$9:$Z$9)),G293-MIN($Q$9,G293)))</f>
        <v>0</v>
      </c>
      <c r="R293" s="33">
        <f>IF($B293="","",MIN($R$9,H293)+MIN(MAX(0,'Debt Payoff'!$D$24-SUM(Q293:Q293)-SUMPRODUCT((H293:P293&lt;$R$9:$Z$9)*H293:P293+(H293:P293&gt;=$R$9:$Z$9)*$R$9:$Z$9)),H293-MIN($R$9,H293)))</f>
        <v>0</v>
      </c>
      <c r="S293" s="33">
        <f>IF($B293="","",MIN($S$9,I293)+MIN(MAX(0,'Debt Payoff'!$D$24-SUM(Q293:R293)-SUMPRODUCT((I293:P293&lt;$S$9:$Z$9)*I293:P293+(I293:P293&gt;=$S$9:$Z$9)*$S$9:$Z$9)),I293-MIN($S$9,I293)))</f>
        <v>0</v>
      </c>
      <c r="T293" s="33">
        <f>IF($B293="","",MIN($T$9,J293)+MIN(MAX(0,'Debt Payoff'!$D$24-SUM(Q293:S293)-SUMPRODUCT((J293:P293&lt;$T$9:$Z$9)*J293:P293+(J293:P293&gt;=$T$9:$Z$9)*$T$9:$Z$9)),J293-MIN($T$9,J293)))</f>
        <v>0</v>
      </c>
      <c r="U293" s="33">
        <f>IF($B293="","",MIN($U$9,K293)+MIN(MAX(0,'Debt Payoff'!$D$24-SUM(Q293:T293)-SUMPRODUCT((K293:P293&lt;$U$9:$Z$9)*K293:P293+(K293:P293&gt;=$U$9:$Z$9)*$U$9:$Z$9)),K293-MIN($U$9,K293)))</f>
        <v>0</v>
      </c>
      <c r="V293" s="33">
        <f>IF($B293="","",MIN($V$9,L293)+MIN(MAX(0,'Debt Payoff'!$D$24-SUM(Q293:U293)-SUMPRODUCT((L293:P293&lt;$V$9:$Z$9)*L293:P293+(L293:P293&gt;=$V$9:$Z$9)*$V$9:$Z$9)),L293-MIN($V$9,L293)))</f>
        <v>0</v>
      </c>
      <c r="W293" s="33">
        <f>IF($B293="","",MIN($W$9,M293)+MIN(MAX(0,'Debt Payoff'!$D$24-SUM(Q293:V293)-SUMPRODUCT((M293:P293&lt;$W$9:$Z$9)*M293:P293+(M293:P293&gt;=$W$9:$Z$9)*$W$9:$Z$9)),M293-MIN($W$9,M293)))</f>
        <v>0</v>
      </c>
      <c r="X293" s="33">
        <f>IF($B293="","",MIN($X$9,N293)+MIN(MAX(0,'Debt Payoff'!$D$24-SUM(Q293:W293)-SUMPRODUCT((N293:P293&lt;$X$9:$Z$9)*N293:P293+(N293:P293&gt;=$X$9:$Z$9)*$X$9:$Z$9)),N293-MIN($X$9,N293)))</f>
        <v>0</v>
      </c>
      <c r="Y293" s="33">
        <f>IF($B293="","",MIN($Y$9,O293)+MIN(MAX(0,'Debt Payoff'!$D$24-SUM(Q293:X293)-SUMPRODUCT((O293:P293&lt;$Y$9:$Z$9)*O293:P293+(O293:P293&gt;=$Y$9:$Z$9)*$Y$9:$Z$9)),O293-MIN($Y$9,O293)))</f>
        <v>0</v>
      </c>
      <c r="Z293" s="33">
        <f>IF($B293="","",MIN($Z$9,P293)+MIN(MAX(0,'Debt Payoff'!$D$24-SUM(Q293:Y293)-SUMPRODUCT((P293:P293&lt;$Z$9:$Z$9)*P293:P293+(P293:P293&gt;=$Z$9:$Z$9)*$Z$9:$Z$9)),P293-MIN($Z$9,P293)))</f>
        <v>0</v>
      </c>
      <c r="AA293" s="33">
        <f>IF($B293="","",ROUND(G293-Q293,2))</f>
        <v>0</v>
      </c>
      <c r="AB293" s="33">
        <f>IF($B293="","",ROUND(H293-R293,2))</f>
        <v>0</v>
      </c>
      <c r="AC293" s="33">
        <f>IF($B293="","",ROUND(I293-S293,2))</f>
        <v>0</v>
      </c>
      <c r="AD293" s="33">
        <f>IF($B293="","",ROUND(J293-T293,2))</f>
        <v>0</v>
      </c>
      <c r="AE293" s="33">
        <f>IF($B293="","",ROUND(K293-U293,2))</f>
        <v>0</v>
      </c>
      <c r="AF293" s="33">
        <f>IF($B293="","",ROUND(L293-V293,2))</f>
        <v>0</v>
      </c>
      <c r="AG293" s="33">
        <f>IF($B293="","",ROUND(M293-W293,2))</f>
        <v>0</v>
      </c>
      <c r="AH293" s="33">
        <f>IF($B293="","",ROUND(N293-X293,2))</f>
        <v>0</v>
      </c>
      <c r="AI293" s="33">
        <f>IF($B293="","",ROUND(O293-Y293,2))</f>
        <v>0</v>
      </c>
      <c r="AJ293" s="33">
        <f>IF($B293="","",ROUND(P293-Z293,2))</f>
        <v>0</v>
      </c>
    </row>
    <row r="294" spans="2:36">
      <c r="B294" s="15">
        <f>IF(B293="","",IF(F293&gt;0.005,B293+1,""))</f>
        <v>0</v>
      </c>
      <c r="C294" s="46">
        <f>IF($B294="","",EDATE('Debt Payoff'!$D$23,$B294-1))</f>
        <v>0</v>
      </c>
      <c r="D294" s="47">
        <f>IF($B294="","",SUM(Q294:Z294))</f>
        <v>0</v>
      </c>
      <c r="E294" s="48">
        <f>IF($B294="","",SUM(G294:P294)-F293)</f>
        <v>0</v>
      </c>
      <c r="F294" s="47">
        <f>IF($B294="","",SUM(AA294:AJ294))</f>
        <v>0</v>
      </c>
      <c r="G294" s="48">
        <f>IF($B294="","",ROUND(N(AA293)*(1+$Q$8/12),2))</f>
        <v>0</v>
      </c>
      <c r="H294" s="48">
        <f>IF($B294="","",ROUND(N(AB293)*(1+$R$8/12),2))</f>
        <v>0</v>
      </c>
      <c r="I294" s="48">
        <f>IF($B294="","",ROUND(N(AC293)*(1+$S$8/12),2))</f>
        <v>0</v>
      </c>
      <c r="J294" s="48">
        <f>IF($B294="","",ROUND(N(AD293)*(1+$T$8/12),2))</f>
        <v>0</v>
      </c>
      <c r="K294" s="48">
        <f>IF($B294="","",ROUND(N(AE293)*(1+$U$8/12),2))</f>
        <v>0</v>
      </c>
      <c r="L294" s="48">
        <f>IF($B294="","",ROUND(N(AF293)*(1+$V$8/12),2))</f>
        <v>0</v>
      </c>
      <c r="M294" s="48">
        <f>IF($B294="","",ROUND(N(AG293)*(1+$W$8/12),2))</f>
        <v>0</v>
      </c>
      <c r="N294" s="48">
        <f>IF($B294="","",ROUND(N(AH293)*(1+$X$8/12),2))</f>
        <v>0</v>
      </c>
      <c r="O294" s="48">
        <f>IF($B294="","",ROUND(N(AI293)*(1+$Y$8/12),2))</f>
        <v>0</v>
      </c>
      <c r="P294" s="48">
        <f>IF($B294="","",ROUND(N(AJ293)*(1+$Z$8/12),2))</f>
        <v>0</v>
      </c>
      <c r="Q294" s="33">
        <f>IF($B294="","",MIN($Q$9,G294)+MIN(MAX(0,'Debt Payoff'!$D$24-0-SUMPRODUCT((G294:P294&lt;$Q$9:$Z$9)*G294:P294+(G294:P294&gt;=$Q$9:$Z$9)*$Q$9:$Z$9)),G294-MIN($Q$9,G294)))</f>
        <v>0</v>
      </c>
      <c r="R294" s="33">
        <f>IF($B294="","",MIN($R$9,H294)+MIN(MAX(0,'Debt Payoff'!$D$24-SUM(Q294:Q294)-SUMPRODUCT((H294:P294&lt;$R$9:$Z$9)*H294:P294+(H294:P294&gt;=$R$9:$Z$9)*$R$9:$Z$9)),H294-MIN($R$9,H294)))</f>
        <v>0</v>
      </c>
      <c r="S294" s="33">
        <f>IF($B294="","",MIN($S$9,I294)+MIN(MAX(0,'Debt Payoff'!$D$24-SUM(Q294:R294)-SUMPRODUCT((I294:P294&lt;$S$9:$Z$9)*I294:P294+(I294:P294&gt;=$S$9:$Z$9)*$S$9:$Z$9)),I294-MIN($S$9,I294)))</f>
        <v>0</v>
      </c>
      <c r="T294" s="33">
        <f>IF($B294="","",MIN($T$9,J294)+MIN(MAX(0,'Debt Payoff'!$D$24-SUM(Q294:S294)-SUMPRODUCT((J294:P294&lt;$T$9:$Z$9)*J294:P294+(J294:P294&gt;=$T$9:$Z$9)*$T$9:$Z$9)),J294-MIN($T$9,J294)))</f>
        <v>0</v>
      </c>
      <c r="U294" s="33">
        <f>IF($B294="","",MIN($U$9,K294)+MIN(MAX(0,'Debt Payoff'!$D$24-SUM(Q294:T294)-SUMPRODUCT((K294:P294&lt;$U$9:$Z$9)*K294:P294+(K294:P294&gt;=$U$9:$Z$9)*$U$9:$Z$9)),K294-MIN($U$9,K294)))</f>
        <v>0</v>
      </c>
      <c r="V294" s="33">
        <f>IF($B294="","",MIN($V$9,L294)+MIN(MAX(0,'Debt Payoff'!$D$24-SUM(Q294:U294)-SUMPRODUCT((L294:P294&lt;$V$9:$Z$9)*L294:P294+(L294:P294&gt;=$V$9:$Z$9)*$V$9:$Z$9)),L294-MIN($V$9,L294)))</f>
        <v>0</v>
      </c>
      <c r="W294" s="33">
        <f>IF($B294="","",MIN($W$9,M294)+MIN(MAX(0,'Debt Payoff'!$D$24-SUM(Q294:V294)-SUMPRODUCT((M294:P294&lt;$W$9:$Z$9)*M294:P294+(M294:P294&gt;=$W$9:$Z$9)*$W$9:$Z$9)),M294-MIN($W$9,M294)))</f>
        <v>0</v>
      </c>
      <c r="X294" s="33">
        <f>IF($B294="","",MIN($X$9,N294)+MIN(MAX(0,'Debt Payoff'!$D$24-SUM(Q294:W294)-SUMPRODUCT((N294:P294&lt;$X$9:$Z$9)*N294:P294+(N294:P294&gt;=$X$9:$Z$9)*$X$9:$Z$9)),N294-MIN($X$9,N294)))</f>
        <v>0</v>
      </c>
      <c r="Y294" s="33">
        <f>IF($B294="","",MIN($Y$9,O294)+MIN(MAX(0,'Debt Payoff'!$D$24-SUM(Q294:X294)-SUMPRODUCT((O294:P294&lt;$Y$9:$Z$9)*O294:P294+(O294:P294&gt;=$Y$9:$Z$9)*$Y$9:$Z$9)),O294-MIN($Y$9,O294)))</f>
        <v>0</v>
      </c>
      <c r="Z294" s="33">
        <f>IF($B294="","",MIN($Z$9,P294)+MIN(MAX(0,'Debt Payoff'!$D$24-SUM(Q294:Y294)-SUMPRODUCT((P294:P294&lt;$Z$9:$Z$9)*P294:P294+(P294:P294&gt;=$Z$9:$Z$9)*$Z$9:$Z$9)),P294-MIN($Z$9,P294)))</f>
        <v>0</v>
      </c>
      <c r="AA294" s="33">
        <f>IF($B294="","",ROUND(G294-Q294,2))</f>
        <v>0</v>
      </c>
      <c r="AB294" s="33">
        <f>IF($B294="","",ROUND(H294-R294,2))</f>
        <v>0</v>
      </c>
      <c r="AC294" s="33">
        <f>IF($B294="","",ROUND(I294-S294,2))</f>
        <v>0</v>
      </c>
      <c r="AD294" s="33">
        <f>IF($B294="","",ROUND(J294-T294,2))</f>
        <v>0</v>
      </c>
      <c r="AE294" s="33">
        <f>IF($B294="","",ROUND(K294-U294,2))</f>
        <v>0</v>
      </c>
      <c r="AF294" s="33">
        <f>IF($B294="","",ROUND(L294-V294,2))</f>
        <v>0</v>
      </c>
      <c r="AG294" s="33">
        <f>IF($B294="","",ROUND(M294-W294,2))</f>
        <v>0</v>
      </c>
      <c r="AH294" s="33">
        <f>IF($B294="","",ROUND(N294-X294,2))</f>
        <v>0</v>
      </c>
      <c r="AI294" s="33">
        <f>IF($B294="","",ROUND(O294-Y294,2))</f>
        <v>0</v>
      </c>
      <c r="AJ294" s="33">
        <f>IF($B294="","",ROUND(P294-Z294,2))</f>
        <v>0</v>
      </c>
    </row>
    <row r="295" spans="2:36">
      <c r="B295" s="15">
        <f>IF(B294="","",IF(F294&gt;0.005,B294+1,""))</f>
        <v>0</v>
      </c>
      <c r="C295" s="46">
        <f>IF($B295="","",EDATE('Debt Payoff'!$D$23,$B295-1))</f>
        <v>0</v>
      </c>
      <c r="D295" s="47">
        <f>IF($B295="","",SUM(Q295:Z295))</f>
        <v>0</v>
      </c>
      <c r="E295" s="48">
        <f>IF($B295="","",SUM(G295:P295)-F294)</f>
        <v>0</v>
      </c>
      <c r="F295" s="47">
        <f>IF($B295="","",SUM(AA295:AJ295))</f>
        <v>0</v>
      </c>
      <c r="G295" s="48">
        <f>IF($B295="","",ROUND(N(AA294)*(1+$Q$8/12),2))</f>
        <v>0</v>
      </c>
      <c r="H295" s="48">
        <f>IF($B295="","",ROUND(N(AB294)*(1+$R$8/12),2))</f>
        <v>0</v>
      </c>
      <c r="I295" s="48">
        <f>IF($B295="","",ROUND(N(AC294)*(1+$S$8/12),2))</f>
        <v>0</v>
      </c>
      <c r="J295" s="48">
        <f>IF($B295="","",ROUND(N(AD294)*(1+$T$8/12),2))</f>
        <v>0</v>
      </c>
      <c r="K295" s="48">
        <f>IF($B295="","",ROUND(N(AE294)*(1+$U$8/12),2))</f>
        <v>0</v>
      </c>
      <c r="L295" s="48">
        <f>IF($B295="","",ROUND(N(AF294)*(1+$V$8/12),2))</f>
        <v>0</v>
      </c>
      <c r="M295" s="48">
        <f>IF($B295="","",ROUND(N(AG294)*(1+$W$8/12),2))</f>
        <v>0</v>
      </c>
      <c r="N295" s="48">
        <f>IF($B295="","",ROUND(N(AH294)*(1+$X$8/12),2))</f>
        <v>0</v>
      </c>
      <c r="O295" s="48">
        <f>IF($B295="","",ROUND(N(AI294)*(1+$Y$8/12),2))</f>
        <v>0</v>
      </c>
      <c r="P295" s="48">
        <f>IF($B295="","",ROUND(N(AJ294)*(1+$Z$8/12),2))</f>
        <v>0</v>
      </c>
      <c r="Q295" s="33">
        <f>IF($B295="","",MIN($Q$9,G295)+MIN(MAX(0,'Debt Payoff'!$D$24-0-SUMPRODUCT((G295:P295&lt;$Q$9:$Z$9)*G295:P295+(G295:P295&gt;=$Q$9:$Z$9)*$Q$9:$Z$9)),G295-MIN($Q$9,G295)))</f>
        <v>0</v>
      </c>
      <c r="R295" s="33">
        <f>IF($B295="","",MIN($R$9,H295)+MIN(MAX(0,'Debt Payoff'!$D$24-SUM(Q295:Q295)-SUMPRODUCT((H295:P295&lt;$R$9:$Z$9)*H295:P295+(H295:P295&gt;=$R$9:$Z$9)*$R$9:$Z$9)),H295-MIN($R$9,H295)))</f>
        <v>0</v>
      </c>
      <c r="S295" s="33">
        <f>IF($B295="","",MIN($S$9,I295)+MIN(MAX(0,'Debt Payoff'!$D$24-SUM(Q295:R295)-SUMPRODUCT((I295:P295&lt;$S$9:$Z$9)*I295:P295+(I295:P295&gt;=$S$9:$Z$9)*$S$9:$Z$9)),I295-MIN($S$9,I295)))</f>
        <v>0</v>
      </c>
      <c r="T295" s="33">
        <f>IF($B295="","",MIN($T$9,J295)+MIN(MAX(0,'Debt Payoff'!$D$24-SUM(Q295:S295)-SUMPRODUCT((J295:P295&lt;$T$9:$Z$9)*J295:P295+(J295:P295&gt;=$T$9:$Z$9)*$T$9:$Z$9)),J295-MIN($T$9,J295)))</f>
        <v>0</v>
      </c>
      <c r="U295" s="33">
        <f>IF($B295="","",MIN($U$9,K295)+MIN(MAX(0,'Debt Payoff'!$D$24-SUM(Q295:T295)-SUMPRODUCT((K295:P295&lt;$U$9:$Z$9)*K295:P295+(K295:P295&gt;=$U$9:$Z$9)*$U$9:$Z$9)),K295-MIN($U$9,K295)))</f>
        <v>0</v>
      </c>
      <c r="V295" s="33">
        <f>IF($B295="","",MIN($V$9,L295)+MIN(MAX(0,'Debt Payoff'!$D$24-SUM(Q295:U295)-SUMPRODUCT((L295:P295&lt;$V$9:$Z$9)*L295:P295+(L295:P295&gt;=$V$9:$Z$9)*$V$9:$Z$9)),L295-MIN($V$9,L295)))</f>
        <v>0</v>
      </c>
      <c r="W295" s="33">
        <f>IF($B295="","",MIN($W$9,M295)+MIN(MAX(0,'Debt Payoff'!$D$24-SUM(Q295:V295)-SUMPRODUCT((M295:P295&lt;$W$9:$Z$9)*M295:P295+(M295:P295&gt;=$W$9:$Z$9)*$W$9:$Z$9)),M295-MIN($W$9,M295)))</f>
        <v>0</v>
      </c>
      <c r="X295" s="33">
        <f>IF($B295="","",MIN($X$9,N295)+MIN(MAX(0,'Debt Payoff'!$D$24-SUM(Q295:W295)-SUMPRODUCT((N295:P295&lt;$X$9:$Z$9)*N295:P295+(N295:P295&gt;=$X$9:$Z$9)*$X$9:$Z$9)),N295-MIN($X$9,N295)))</f>
        <v>0</v>
      </c>
      <c r="Y295" s="33">
        <f>IF($B295="","",MIN($Y$9,O295)+MIN(MAX(0,'Debt Payoff'!$D$24-SUM(Q295:X295)-SUMPRODUCT((O295:P295&lt;$Y$9:$Z$9)*O295:P295+(O295:P295&gt;=$Y$9:$Z$9)*$Y$9:$Z$9)),O295-MIN($Y$9,O295)))</f>
        <v>0</v>
      </c>
      <c r="Z295" s="33">
        <f>IF($B295="","",MIN($Z$9,P295)+MIN(MAX(0,'Debt Payoff'!$D$24-SUM(Q295:Y295)-SUMPRODUCT((P295:P295&lt;$Z$9:$Z$9)*P295:P295+(P295:P295&gt;=$Z$9:$Z$9)*$Z$9:$Z$9)),P295-MIN($Z$9,P295)))</f>
        <v>0</v>
      </c>
      <c r="AA295" s="33">
        <f>IF($B295="","",ROUND(G295-Q295,2))</f>
        <v>0</v>
      </c>
      <c r="AB295" s="33">
        <f>IF($B295="","",ROUND(H295-R295,2))</f>
        <v>0</v>
      </c>
      <c r="AC295" s="33">
        <f>IF($B295="","",ROUND(I295-S295,2))</f>
        <v>0</v>
      </c>
      <c r="AD295" s="33">
        <f>IF($B295="","",ROUND(J295-T295,2))</f>
        <v>0</v>
      </c>
      <c r="AE295" s="33">
        <f>IF($B295="","",ROUND(K295-U295,2))</f>
        <v>0</v>
      </c>
      <c r="AF295" s="33">
        <f>IF($B295="","",ROUND(L295-V295,2))</f>
        <v>0</v>
      </c>
      <c r="AG295" s="33">
        <f>IF($B295="","",ROUND(M295-W295,2))</f>
        <v>0</v>
      </c>
      <c r="AH295" s="33">
        <f>IF($B295="","",ROUND(N295-X295,2))</f>
        <v>0</v>
      </c>
      <c r="AI295" s="33">
        <f>IF($B295="","",ROUND(O295-Y295,2))</f>
        <v>0</v>
      </c>
      <c r="AJ295" s="33">
        <f>IF($B295="","",ROUND(P295-Z295,2))</f>
        <v>0</v>
      </c>
    </row>
    <row r="296" spans="2:36">
      <c r="B296" s="15">
        <f>IF(B295="","",IF(F295&gt;0.005,B295+1,""))</f>
        <v>0</v>
      </c>
      <c r="C296" s="46">
        <f>IF($B296="","",EDATE('Debt Payoff'!$D$23,$B296-1))</f>
        <v>0</v>
      </c>
      <c r="D296" s="47">
        <f>IF($B296="","",SUM(Q296:Z296))</f>
        <v>0</v>
      </c>
      <c r="E296" s="48">
        <f>IF($B296="","",SUM(G296:P296)-F295)</f>
        <v>0</v>
      </c>
      <c r="F296" s="47">
        <f>IF($B296="","",SUM(AA296:AJ296))</f>
        <v>0</v>
      </c>
      <c r="G296" s="48">
        <f>IF($B296="","",ROUND(N(AA295)*(1+$Q$8/12),2))</f>
        <v>0</v>
      </c>
      <c r="H296" s="48">
        <f>IF($B296="","",ROUND(N(AB295)*(1+$R$8/12),2))</f>
        <v>0</v>
      </c>
      <c r="I296" s="48">
        <f>IF($B296="","",ROUND(N(AC295)*(1+$S$8/12),2))</f>
        <v>0</v>
      </c>
      <c r="J296" s="48">
        <f>IF($B296="","",ROUND(N(AD295)*(1+$T$8/12),2))</f>
        <v>0</v>
      </c>
      <c r="K296" s="48">
        <f>IF($B296="","",ROUND(N(AE295)*(1+$U$8/12),2))</f>
        <v>0</v>
      </c>
      <c r="L296" s="48">
        <f>IF($B296="","",ROUND(N(AF295)*(1+$V$8/12),2))</f>
        <v>0</v>
      </c>
      <c r="M296" s="48">
        <f>IF($B296="","",ROUND(N(AG295)*(1+$W$8/12),2))</f>
        <v>0</v>
      </c>
      <c r="N296" s="48">
        <f>IF($B296="","",ROUND(N(AH295)*(1+$X$8/12),2))</f>
        <v>0</v>
      </c>
      <c r="O296" s="48">
        <f>IF($B296="","",ROUND(N(AI295)*(1+$Y$8/12),2))</f>
        <v>0</v>
      </c>
      <c r="P296" s="48">
        <f>IF($B296="","",ROUND(N(AJ295)*(1+$Z$8/12),2))</f>
        <v>0</v>
      </c>
      <c r="Q296" s="33">
        <f>IF($B296="","",MIN($Q$9,G296)+MIN(MAX(0,'Debt Payoff'!$D$24-0-SUMPRODUCT((G296:P296&lt;$Q$9:$Z$9)*G296:P296+(G296:P296&gt;=$Q$9:$Z$9)*$Q$9:$Z$9)),G296-MIN($Q$9,G296)))</f>
        <v>0</v>
      </c>
      <c r="R296" s="33">
        <f>IF($B296="","",MIN($R$9,H296)+MIN(MAX(0,'Debt Payoff'!$D$24-SUM(Q296:Q296)-SUMPRODUCT((H296:P296&lt;$R$9:$Z$9)*H296:P296+(H296:P296&gt;=$R$9:$Z$9)*$R$9:$Z$9)),H296-MIN($R$9,H296)))</f>
        <v>0</v>
      </c>
      <c r="S296" s="33">
        <f>IF($B296="","",MIN($S$9,I296)+MIN(MAX(0,'Debt Payoff'!$D$24-SUM(Q296:R296)-SUMPRODUCT((I296:P296&lt;$S$9:$Z$9)*I296:P296+(I296:P296&gt;=$S$9:$Z$9)*$S$9:$Z$9)),I296-MIN($S$9,I296)))</f>
        <v>0</v>
      </c>
      <c r="T296" s="33">
        <f>IF($B296="","",MIN($T$9,J296)+MIN(MAX(0,'Debt Payoff'!$D$24-SUM(Q296:S296)-SUMPRODUCT((J296:P296&lt;$T$9:$Z$9)*J296:P296+(J296:P296&gt;=$T$9:$Z$9)*$T$9:$Z$9)),J296-MIN($T$9,J296)))</f>
        <v>0</v>
      </c>
      <c r="U296" s="33">
        <f>IF($B296="","",MIN($U$9,K296)+MIN(MAX(0,'Debt Payoff'!$D$24-SUM(Q296:T296)-SUMPRODUCT((K296:P296&lt;$U$9:$Z$9)*K296:P296+(K296:P296&gt;=$U$9:$Z$9)*$U$9:$Z$9)),K296-MIN($U$9,K296)))</f>
        <v>0</v>
      </c>
      <c r="V296" s="33">
        <f>IF($B296="","",MIN($V$9,L296)+MIN(MAX(0,'Debt Payoff'!$D$24-SUM(Q296:U296)-SUMPRODUCT((L296:P296&lt;$V$9:$Z$9)*L296:P296+(L296:P296&gt;=$V$9:$Z$9)*$V$9:$Z$9)),L296-MIN($V$9,L296)))</f>
        <v>0</v>
      </c>
      <c r="W296" s="33">
        <f>IF($B296="","",MIN($W$9,M296)+MIN(MAX(0,'Debt Payoff'!$D$24-SUM(Q296:V296)-SUMPRODUCT((M296:P296&lt;$W$9:$Z$9)*M296:P296+(M296:P296&gt;=$W$9:$Z$9)*$W$9:$Z$9)),M296-MIN($W$9,M296)))</f>
        <v>0</v>
      </c>
      <c r="X296" s="33">
        <f>IF($B296="","",MIN($X$9,N296)+MIN(MAX(0,'Debt Payoff'!$D$24-SUM(Q296:W296)-SUMPRODUCT((N296:P296&lt;$X$9:$Z$9)*N296:P296+(N296:P296&gt;=$X$9:$Z$9)*$X$9:$Z$9)),N296-MIN($X$9,N296)))</f>
        <v>0</v>
      </c>
      <c r="Y296" s="33">
        <f>IF($B296="","",MIN($Y$9,O296)+MIN(MAX(0,'Debt Payoff'!$D$24-SUM(Q296:X296)-SUMPRODUCT((O296:P296&lt;$Y$9:$Z$9)*O296:P296+(O296:P296&gt;=$Y$9:$Z$9)*$Y$9:$Z$9)),O296-MIN($Y$9,O296)))</f>
        <v>0</v>
      </c>
      <c r="Z296" s="33">
        <f>IF($B296="","",MIN($Z$9,P296)+MIN(MAX(0,'Debt Payoff'!$D$24-SUM(Q296:Y296)-SUMPRODUCT((P296:P296&lt;$Z$9:$Z$9)*P296:P296+(P296:P296&gt;=$Z$9:$Z$9)*$Z$9:$Z$9)),P296-MIN($Z$9,P296)))</f>
        <v>0</v>
      </c>
      <c r="AA296" s="33">
        <f>IF($B296="","",ROUND(G296-Q296,2))</f>
        <v>0</v>
      </c>
      <c r="AB296" s="33">
        <f>IF($B296="","",ROUND(H296-R296,2))</f>
        <v>0</v>
      </c>
      <c r="AC296" s="33">
        <f>IF($B296="","",ROUND(I296-S296,2))</f>
        <v>0</v>
      </c>
      <c r="AD296" s="33">
        <f>IF($B296="","",ROUND(J296-T296,2))</f>
        <v>0</v>
      </c>
      <c r="AE296" s="33">
        <f>IF($B296="","",ROUND(K296-U296,2))</f>
        <v>0</v>
      </c>
      <c r="AF296" s="33">
        <f>IF($B296="","",ROUND(L296-V296,2))</f>
        <v>0</v>
      </c>
      <c r="AG296" s="33">
        <f>IF($B296="","",ROUND(M296-W296,2))</f>
        <v>0</v>
      </c>
      <c r="AH296" s="33">
        <f>IF($B296="","",ROUND(N296-X296,2))</f>
        <v>0</v>
      </c>
      <c r="AI296" s="33">
        <f>IF($B296="","",ROUND(O296-Y296,2))</f>
        <v>0</v>
      </c>
      <c r="AJ296" s="33">
        <f>IF($B296="","",ROUND(P296-Z296,2))</f>
        <v>0</v>
      </c>
    </row>
    <row r="297" spans="2:36">
      <c r="B297" s="15">
        <f>IF(B296="","",IF(F296&gt;0.005,B296+1,""))</f>
        <v>0</v>
      </c>
      <c r="C297" s="46">
        <f>IF($B297="","",EDATE('Debt Payoff'!$D$23,$B297-1))</f>
        <v>0</v>
      </c>
      <c r="D297" s="47">
        <f>IF($B297="","",SUM(Q297:Z297))</f>
        <v>0</v>
      </c>
      <c r="E297" s="48">
        <f>IF($B297="","",SUM(G297:P297)-F296)</f>
        <v>0</v>
      </c>
      <c r="F297" s="47">
        <f>IF($B297="","",SUM(AA297:AJ297))</f>
        <v>0</v>
      </c>
      <c r="G297" s="48">
        <f>IF($B297="","",ROUND(N(AA296)*(1+$Q$8/12),2))</f>
        <v>0</v>
      </c>
      <c r="H297" s="48">
        <f>IF($B297="","",ROUND(N(AB296)*(1+$R$8/12),2))</f>
        <v>0</v>
      </c>
      <c r="I297" s="48">
        <f>IF($B297="","",ROUND(N(AC296)*(1+$S$8/12),2))</f>
        <v>0</v>
      </c>
      <c r="J297" s="48">
        <f>IF($B297="","",ROUND(N(AD296)*(1+$T$8/12),2))</f>
        <v>0</v>
      </c>
      <c r="K297" s="48">
        <f>IF($B297="","",ROUND(N(AE296)*(1+$U$8/12),2))</f>
        <v>0</v>
      </c>
      <c r="L297" s="48">
        <f>IF($B297="","",ROUND(N(AF296)*(1+$V$8/12),2))</f>
        <v>0</v>
      </c>
      <c r="M297" s="48">
        <f>IF($B297="","",ROUND(N(AG296)*(1+$W$8/12),2))</f>
        <v>0</v>
      </c>
      <c r="N297" s="48">
        <f>IF($B297="","",ROUND(N(AH296)*(1+$X$8/12),2))</f>
        <v>0</v>
      </c>
      <c r="O297" s="48">
        <f>IF($B297="","",ROUND(N(AI296)*(1+$Y$8/12),2))</f>
        <v>0</v>
      </c>
      <c r="P297" s="48">
        <f>IF($B297="","",ROUND(N(AJ296)*(1+$Z$8/12),2))</f>
        <v>0</v>
      </c>
      <c r="Q297" s="33">
        <f>IF($B297="","",MIN($Q$9,G297)+MIN(MAX(0,'Debt Payoff'!$D$24-0-SUMPRODUCT((G297:P297&lt;$Q$9:$Z$9)*G297:P297+(G297:P297&gt;=$Q$9:$Z$9)*$Q$9:$Z$9)),G297-MIN($Q$9,G297)))</f>
        <v>0</v>
      </c>
      <c r="R297" s="33">
        <f>IF($B297="","",MIN($R$9,H297)+MIN(MAX(0,'Debt Payoff'!$D$24-SUM(Q297:Q297)-SUMPRODUCT((H297:P297&lt;$R$9:$Z$9)*H297:P297+(H297:P297&gt;=$R$9:$Z$9)*$R$9:$Z$9)),H297-MIN($R$9,H297)))</f>
        <v>0</v>
      </c>
      <c r="S297" s="33">
        <f>IF($B297="","",MIN($S$9,I297)+MIN(MAX(0,'Debt Payoff'!$D$24-SUM(Q297:R297)-SUMPRODUCT((I297:P297&lt;$S$9:$Z$9)*I297:P297+(I297:P297&gt;=$S$9:$Z$9)*$S$9:$Z$9)),I297-MIN($S$9,I297)))</f>
        <v>0</v>
      </c>
      <c r="T297" s="33">
        <f>IF($B297="","",MIN($T$9,J297)+MIN(MAX(0,'Debt Payoff'!$D$24-SUM(Q297:S297)-SUMPRODUCT((J297:P297&lt;$T$9:$Z$9)*J297:P297+(J297:P297&gt;=$T$9:$Z$9)*$T$9:$Z$9)),J297-MIN($T$9,J297)))</f>
        <v>0</v>
      </c>
      <c r="U297" s="33">
        <f>IF($B297="","",MIN($U$9,K297)+MIN(MAX(0,'Debt Payoff'!$D$24-SUM(Q297:T297)-SUMPRODUCT((K297:P297&lt;$U$9:$Z$9)*K297:P297+(K297:P297&gt;=$U$9:$Z$9)*$U$9:$Z$9)),K297-MIN($U$9,K297)))</f>
        <v>0</v>
      </c>
      <c r="V297" s="33">
        <f>IF($B297="","",MIN($V$9,L297)+MIN(MAX(0,'Debt Payoff'!$D$24-SUM(Q297:U297)-SUMPRODUCT((L297:P297&lt;$V$9:$Z$9)*L297:P297+(L297:P297&gt;=$V$9:$Z$9)*$V$9:$Z$9)),L297-MIN($V$9,L297)))</f>
        <v>0</v>
      </c>
      <c r="W297" s="33">
        <f>IF($B297="","",MIN($W$9,M297)+MIN(MAX(0,'Debt Payoff'!$D$24-SUM(Q297:V297)-SUMPRODUCT((M297:P297&lt;$W$9:$Z$9)*M297:P297+(M297:P297&gt;=$W$9:$Z$9)*$W$9:$Z$9)),M297-MIN($W$9,M297)))</f>
        <v>0</v>
      </c>
      <c r="X297" s="33">
        <f>IF($B297="","",MIN($X$9,N297)+MIN(MAX(0,'Debt Payoff'!$D$24-SUM(Q297:W297)-SUMPRODUCT((N297:P297&lt;$X$9:$Z$9)*N297:P297+(N297:P297&gt;=$X$9:$Z$9)*$X$9:$Z$9)),N297-MIN($X$9,N297)))</f>
        <v>0</v>
      </c>
      <c r="Y297" s="33">
        <f>IF($B297="","",MIN($Y$9,O297)+MIN(MAX(0,'Debt Payoff'!$D$24-SUM(Q297:X297)-SUMPRODUCT((O297:P297&lt;$Y$9:$Z$9)*O297:P297+(O297:P297&gt;=$Y$9:$Z$9)*$Y$9:$Z$9)),O297-MIN($Y$9,O297)))</f>
        <v>0</v>
      </c>
      <c r="Z297" s="33">
        <f>IF($B297="","",MIN($Z$9,P297)+MIN(MAX(0,'Debt Payoff'!$D$24-SUM(Q297:Y297)-SUMPRODUCT((P297:P297&lt;$Z$9:$Z$9)*P297:P297+(P297:P297&gt;=$Z$9:$Z$9)*$Z$9:$Z$9)),P297-MIN($Z$9,P297)))</f>
        <v>0</v>
      </c>
      <c r="AA297" s="33">
        <f>IF($B297="","",ROUND(G297-Q297,2))</f>
        <v>0</v>
      </c>
      <c r="AB297" s="33">
        <f>IF($B297="","",ROUND(H297-R297,2))</f>
        <v>0</v>
      </c>
      <c r="AC297" s="33">
        <f>IF($B297="","",ROUND(I297-S297,2))</f>
        <v>0</v>
      </c>
      <c r="AD297" s="33">
        <f>IF($B297="","",ROUND(J297-T297,2))</f>
        <v>0</v>
      </c>
      <c r="AE297" s="33">
        <f>IF($B297="","",ROUND(K297-U297,2))</f>
        <v>0</v>
      </c>
      <c r="AF297" s="33">
        <f>IF($B297="","",ROUND(L297-V297,2))</f>
        <v>0</v>
      </c>
      <c r="AG297" s="33">
        <f>IF($B297="","",ROUND(M297-W297,2))</f>
        <v>0</v>
      </c>
      <c r="AH297" s="33">
        <f>IF($B297="","",ROUND(N297-X297,2))</f>
        <v>0</v>
      </c>
      <c r="AI297" s="33">
        <f>IF($B297="","",ROUND(O297-Y297,2))</f>
        <v>0</v>
      </c>
      <c r="AJ297" s="33">
        <f>IF($B297="","",ROUND(P297-Z297,2))</f>
        <v>0</v>
      </c>
    </row>
    <row r="298" spans="2:36">
      <c r="B298" s="15">
        <f>IF(B297="","",IF(F297&gt;0.005,B297+1,""))</f>
        <v>0</v>
      </c>
      <c r="C298" s="46">
        <f>IF($B298="","",EDATE('Debt Payoff'!$D$23,$B298-1))</f>
        <v>0</v>
      </c>
      <c r="D298" s="47">
        <f>IF($B298="","",SUM(Q298:Z298))</f>
        <v>0</v>
      </c>
      <c r="E298" s="48">
        <f>IF($B298="","",SUM(G298:P298)-F297)</f>
        <v>0</v>
      </c>
      <c r="F298" s="47">
        <f>IF($B298="","",SUM(AA298:AJ298))</f>
        <v>0</v>
      </c>
      <c r="G298" s="48">
        <f>IF($B298="","",ROUND(N(AA297)*(1+$Q$8/12),2))</f>
        <v>0</v>
      </c>
      <c r="H298" s="48">
        <f>IF($B298="","",ROUND(N(AB297)*(1+$R$8/12),2))</f>
        <v>0</v>
      </c>
      <c r="I298" s="48">
        <f>IF($B298="","",ROUND(N(AC297)*(1+$S$8/12),2))</f>
        <v>0</v>
      </c>
      <c r="J298" s="48">
        <f>IF($B298="","",ROUND(N(AD297)*(1+$T$8/12),2))</f>
        <v>0</v>
      </c>
      <c r="K298" s="48">
        <f>IF($B298="","",ROUND(N(AE297)*(1+$U$8/12),2))</f>
        <v>0</v>
      </c>
      <c r="L298" s="48">
        <f>IF($B298="","",ROUND(N(AF297)*(1+$V$8/12),2))</f>
        <v>0</v>
      </c>
      <c r="M298" s="48">
        <f>IF($B298="","",ROUND(N(AG297)*(1+$W$8/12),2))</f>
        <v>0</v>
      </c>
      <c r="N298" s="48">
        <f>IF($B298="","",ROUND(N(AH297)*(1+$X$8/12),2))</f>
        <v>0</v>
      </c>
      <c r="O298" s="48">
        <f>IF($B298="","",ROUND(N(AI297)*(1+$Y$8/12),2))</f>
        <v>0</v>
      </c>
      <c r="P298" s="48">
        <f>IF($B298="","",ROUND(N(AJ297)*(1+$Z$8/12),2))</f>
        <v>0</v>
      </c>
      <c r="Q298" s="33">
        <f>IF($B298="","",MIN($Q$9,G298)+MIN(MAX(0,'Debt Payoff'!$D$24-0-SUMPRODUCT((G298:P298&lt;$Q$9:$Z$9)*G298:P298+(G298:P298&gt;=$Q$9:$Z$9)*$Q$9:$Z$9)),G298-MIN($Q$9,G298)))</f>
        <v>0</v>
      </c>
      <c r="R298" s="33">
        <f>IF($B298="","",MIN($R$9,H298)+MIN(MAX(0,'Debt Payoff'!$D$24-SUM(Q298:Q298)-SUMPRODUCT((H298:P298&lt;$R$9:$Z$9)*H298:P298+(H298:P298&gt;=$R$9:$Z$9)*$R$9:$Z$9)),H298-MIN($R$9,H298)))</f>
        <v>0</v>
      </c>
      <c r="S298" s="33">
        <f>IF($B298="","",MIN($S$9,I298)+MIN(MAX(0,'Debt Payoff'!$D$24-SUM(Q298:R298)-SUMPRODUCT((I298:P298&lt;$S$9:$Z$9)*I298:P298+(I298:P298&gt;=$S$9:$Z$9)*$S$9:$Z$9)),I298-MIN($S$9,I298)))</f>
        <v>0</v>
      </c>
      <c r="T298" s="33">
        <f>IF($B298="","",MIN($T$9,J298)+MIN(MAX(0,'Debt Payoff'!$D$24-SUM(Q298:S298)-SUMPRODUCT((J298:P298&lt;$T$9:$Z$9)*J298:P298+(J298:P298&gt;=$T$9:$Z$9)*$T$9:$Z$9)),J298-MIN($T$9,J298)))</f>
        <v>0</v>
      </c>
      <c r="U298" s="33">
        <f>IF($B298="","",MIN($U$9,K298)+MIN(MAX(0,'Debt Payoff'!$D$24-SUM(Q298:T298)-SUMPRODUCT((K298:P298&lt;$U$9:$Z$9)*K298:P298+(K298:P298&gt;=$U$9:$Z$9)*$U$9:$Z$9)),K298-MIN($U$9,K298)))</f>
        <v>0</v>
      </c>
      <c r="V298" s="33">
        <f>IF($B298="","",MIN($V$9,L298)+MIN(MAX(0,'Debt Payoff'!$D$24-SUM(Q298:U298)-SUMPRODUCT((L298:P298&lt;$V$9:$Z$9)*L298:P298+(L298:P298&gt;=$V$9:$Z$9)*$V$9:$Z$9)),L298-MIN($V$9,L298)))</f>
        <v>0</v>
      </c>
      <c r="W298" s="33">
        <f>IF($B298="","",MIN($W$9,M298)+MIN(MAX(0,'Debt Payoff'!$D$24-SUM(Q298:V298)-SUMPRODUCT((M298:P298&lt;$W$9:$Z$9)*M298:P298+(M298:P298&gt;=$W$9:$Z$9)*$W$9:$Z$9)),M298-MIN($W$9,M298)))</f>
        <v>0</v>
      </c>
      <c r="X298" s="33">
        <f>IF($B298="","",MIN($X$9,N298)+MIN(MAX(0,'Debt Payoff'!$D$24-SUM(Q298:W298)-SUMPRODUCT((N298:P298&lt;$X$9:$Z$9)*N298:P298+(N298:P298&gt;=$X$9:$Z$9)*$X$9:$Z$9)),N298-MIN($X$9,N298)))</f>
        <v>0</v>
      </c>
      <c r="Y298" s="33">
        <f>IF($B298="","",MIN($Y$9,O298)+MIN(MAX(0,'Debt Payoff'!$D$24-SUM(Q298:X298)-SUMPRODUCT((O298:P298&lt;$Y$9:$Z$9)*O298:P298+(O298:P298&gt;=$Y$9:$Z$9)*$Y$9:$Z$9)),O298-MIN($Y$9,O298)))</f>
        <v>0</v>
      </c>
      <c r="Z298" s="33">
        <f>IF($B298="","",MIN($Z$9,P298)+MIN(MAX(0,'Debt Payoff'!$D$24-SUM(Q298:Y298)-SUMPRODUCT((P298:P298&lt;$Z$9:$Z$9)*P298:P298+(P298:P298&gt;=$Z$9:$Z$9)*$Z$9:$Z$9)),P298-MIN($Z$9,P298)))</f>
        <v>0</v>
      </c>
      <c r="AA298" s="33">
        <f>IF($B298="","",ROUND(G298-Q298,2))</f>
        <v>0</v>
      </c>
      <c r="AB298" s="33">
        <f>IF($B298="","",ROUND(H298-R298,2))</f>
        <v>0</v>
      </c>
      <c r="AC298" s="33">
        <f>IF($B298="","",ROUND(I298-S298,2))</f>
        <v>0</v>
      </c>
      <c r="AD298" s="33">
        <f>IF($B298="","",ROUND(J298-T298,2))</f>
        <v>0</v>
      </c>
      <c r="AE298" s="33">
        <f>IF($B298="","",ROUND(K298-U298,2))</f>
        <v>0</v>
      </c>
      <c r="AF298" s="33">
        <f>IF($B298="","",ROUND(L298-V298,2))</f>
        <v>0</v>
      </c>
      <c r="AG298" s="33">
        <f>IF($B298="","",ROUND(M298-W298,2))</f>
        <v>0</v>
      </c>
      <c r="AH298" s="33">
        <f>IF($B298="","",ROUND(N298-X298,2))</f>
        <v>0</v>
      </c>
      <c r="AI298" s="33">
        <f>IF($B298="","",ROUND(O298-Y298,2))</f>
        <v>0</v>
      </c>
      <c r="AJ298" s="33">
        <f>IF($B298="","",ROUND(P298-Z298,2))</f>
        <v>0</v>
      </c>
    </row>
    <row r="299" spans="2:36">
      <c r="B299" s="15">
        <f>IF(B298="","",IF(F298&gt;0.005,B298+1,""))</f>
        <v>0</v>
      </c>
      <c r="C299" s="46">
        <f>IF($B299="","",EDATE('Debt Payoff'!$D$23,$B299-1))</f>
        <v>0</v>
      </c>
      <c r="D299" s="47">
        <f>IF($B299="","",SUM(Q299:Z299))</f>
        <v>0</v>
      </c>
      <c r="E299" s="48">
        <f>IF($B299="","",SUM(G299:P299)-F298)</f>
        <v>0</v>
      </c>
      <c r="F299" s="47">
        <f>IF($B299="","",SUM(AA299:AJ299))</f>
        <v>0</v>
      </c>
      <c r="G299" s="48">
        <f>IF($B299="","",ROUND(N(AA298)*(1+$Q$8/12),2))</f>
        <v>0</v>
      </c>
      <c r="H299" s="48">
        <f>IF($B299="","",ROUND(N(AB298)*(1+$R$8/12),2))</f>
        <v>0</v>
      </c>
      <c r="I299" s="48">
        <f>IF($B299="","",ROUND(N(AC298)*(1+$S$8/12),2))</f>
        <v>0</v>
      </c>
      <c r="J299" s="48">
        <f>IF($B299="","",ROUND(N(AD298)*(1+$T$8/12),2))</f>
        <v>0</v>
      </c>
      <c r="K299" s="48">
        <f>IF($B299="","",ROUND(N(AE298)*(1+$U$8/12),2))</f>
        <v>0</v>
      </c>
      <c r="L299" s="48">
        <f>IF($B299="","",ROUND(N(AF298)*(1+$V$8/12),2))</f>
        <v>0</v>
      </c>
      <c r="M299" s="48">
        <f>IF($B299="","",ROUND(N(AG298)*(1+$W$8/12),2))</f>
        <v>0</v>
      </c>
      <c r="N299" s="48">
        <f>IF($B299="","",ROUND(N(AH298)*(1+$X$8/12),2))</f>
        <v>0</v>
      </c>
      <c r="O299" s="48">
        <f>IF($B299="","",ROUND(N(AI298)*(1+$Y$8/12),2))</f>
        <v>0</v>
      </c>
      <c r="P299" s="48">
        <f>IF($B299="","",ROUND(N(AJ298)*(1+$Z$8/12),2))</f>
        <v>0</v>
      </c>
      <c r="Q299" s="33">
        <f>IF($B299="","",MIN($Q$9,G299)+MIN(MAX(0,'Debt Payoff'!$D$24-0-SUMPRODUCT((G299:P299&lt;$Q$9:$Z$9)*G299:P299+(G299:P299&gt;=$Q$9:$Z$9)*$Q$9:$Z$9)),G299-MIN($Q$9,G299)))</f>
        <v>0</v>
      </c>
      <c r="R299" s="33">
        <f>IF($B299="","",MIN($R$9,H299)+MIN(MAX(0,'Debt Payoff'!$D$24-SUM(Q299:Q299)-SUMPRODUCT((H299:P299&lt;$R$9:$Z$9)*H299:P299+(H299:P299&gt;=$R$9:$Z$9)*$R$9:$Z$9)),H299-MIN($R$9,H299)))</f>
        <v>0</v>
      </c>
      <c r="S299" s="33">
        <f>IF($B299="","",MIN($S$9,I299)+MIN(MAX(0,'Debt Payoff'!$D$24-SUM(Q299:R299)-SUMPRODUCT((I299:P299&lt;$S$9:$Z$9)*I299:P299+(I299:P299&gt;=$S$9:$Z$9)*$S$9:$Z$9)),I299-MIN($S$9,I299)))</f>
        <v>0</v>
      </c>
      <c r="T299" s="33">
        <f>IF($B299="","",MIN($T$9,J299)+MIN(MAX(0,'Debt Payoff'!$D$24-SUM(Q299:S299)-SUMPRODUCT((J299:P299&lt;$T$9:$Z$9)*J299:P299+(J299:P299&gt;=$T$9:$Z$9)*$T$9:$Z$9)),J299-MIN($T$9,J299)))</f>
        <v>0</v>
      </c>
      <c r="U299" s="33">
        <f>IF($B299="","",MIN($U$9,K299)+MIN(MAX(0,'Debt Payoff'!$D$24-SUM(Q299:T299)-SUMPRODUCT((K299:P299&lt;$U$9:$Z$9)*K299:P299+(K299:P299&gt;=$U$9:$Z$9)*$U$9:$Z$9)),K299-MIN($U$9,K299)))</f>
        <v>0</v>
      </c>
      <c r="V299" s="33">
        <f>IF($B299="","",MIN($V$9,L299)+MIN(MAX(0,'Debt Payoff'!$D$24-SUM(Q299:U299)-SUMPRODUCT((L299:P299&lt;$V$9:$Z$9)*L299:P299+(L299:P299&gt;=$V$9:$Z$9)*$V$9:$Z$9)),L299-MIN($V$9,L299)))</f>
        <v>0</v>
      </c>
      <c r="W299" s="33">
        <f>IF($B299="","",MIN($W$9,M299)+MIN(MAX(0,'Debt Payoff'!$D$24-SUM(Q299:V299)-SUMPRODUCT((M299:P299&lt;$W$9:$Z$9)*M299:P299+(M299:P299&gt;=$W$9:$Z$9)*$W$9:$Z$9)),M299-MIN($W$9,M299)))</f>
        <v>0</v>
      </c>
      <c r="X299" s="33">
        <f>IF($B299="","",MIN($X$9,N299)+MIN(MAX(0,'Debt Payoff'!$D$24-SUM(Q299:W299)-SUMPRODUCT((N299:P299&lt;$X$9:$Z$9)*N299:P299+(N299:P299&gt;=$X$9:$Z$9)*$X$9:$Z$9)),N299-MIN($X$9,N299)))</f>
        <v>0</v>
      </c>
      <c r="Y299" s="33">
        <f>IF($B299="","",MIN($Y$9,O299)+MIN(MAX(0,'Debt Payoff'!$D$24-SUM(Q299:X299)-SUMPRODUCT((O299:P299&lt;$Y$9:$Z$9)*O299:P299+(O299:P299&gt;=$Y$9:$Z$9)*$Y$9:$Z$9)),O299-MIN($Y$9,O299)))</f>
        <v>0</v>
      </c>
      <c r="Z299" s="33">
        <f>IF($B299="","",MIN($Z$9,P299)+MIN(MAX(0,'Debt Payoff'!$D$24-SUM(Q299:Y299)-SUMPRODUCT((P299:P299&lt;$Z$9:$Z$9)*P299:P299+(P299:P299&gt;=$Z$9:$Z$9)*$Z$9:$Z$9)),P299-MIN($Z$9,P299)))</f>
        <v>0</v>
      </c>
      <c r="AA299" s="33">
        <f>IF($B299="","",ROUND(G299-Q299,2))</f>
        <v>0</v>
      </c>
      <c r="AB299" s="33">
        <f>IF($B299="","",ROUND(H299-R299,2))</f>
        <v>0</v>
      </c>
      <c r="AC299" s="33">
        <f>IF($B299="","",ROUND(I299-S299,2))</f>
        <v>0</v>
      </c>
      <c r="AD299" s="33">
        <f>IF($B299="","",ROUND(J299-T299,2))</f>
        <v>0</v>
      </c>
      <c r="AE299" s="33">
        <f>IF($B299="","",ROUND(K299-U299,2))</f>
        <v>0</v>
      </c>
      <c r="AF299" s="33">
        <f>IF($B299="","",ROUND(L299-V299,2))</f>
        <v>0</v>
      </c>
      <c r="AG299" s="33">
        <f>IF($B299="","",ROUND(M299-W299,2))</f>
        <v>0</v>
      </c>
      <c r="AH299" s="33">
        <f>IF($B299="","",ROUND(N299-X299,2))</f>
        <v>0</v>
      </c>
      <c r="AI299" s="33">
        <f>IF($B299="","",ROUND(O299-Y299,2))</f>
        <v>0</v>
      </c>
      <c r="AJ299" s="33">
        <f>IF($B299="","",ROUND(P299-Z299,2))</f>
        <v>0</v>
      </c>
    </row>
    <row r="300" spans="2:36">
      <c r="B300" s="15">
        <f>IF(B299="","",IF(F299&gt;0.005,B299+1,""))</f>
        <v>0</v>
      </c>
      <c r="C300" s="46">
        <f>IF($B300="","",EDATE('Debt Payoff'!$D$23,$B300-1))</f>
        <v>0</v>
      </c>
      <c r="D300" s="47">
        <f>IF($B300="","",SUM(Q300:Z300))</f>
        <v>0</v>
      </c>
      <c r="E300" s="48">
        <f>IF($B300="","",SUM(G300:P300)-F299)</f>
        <v>0</v>
      </c>
      <c r="F300" s="47">
        <f>IF($B300="","",SUM(AA300:AJ300))</f>
        <v>0</v>
      </c>
      <c r="G300" s="48">
        <f>IF($B300="","",ROUND(N(AA299)*(1+$Q$8/12),2))</f>
        <v>0</v>
      </c>
      <c r="H300" s="48">
        <f>IF($B300="","",ROUND(N(AB299)*(1+$R$8/12),2))</f>
        <v>0</v>
      </c>
      <c r="I300" s="48">
        <f>IF($B300="","",ROUND(N(AC299)*(1+$S$8/12),2))</f>
        <v>0</v>
      </c>
      <c r="J300" s="48">
        <f>IF($B300="","",ROUND(N(AD299)*(1+$T$8/12),2))</f>
        <v>0</v>
      </c>
      <c r="K300" s="48">
        <f>IF($B300="","",ROUND(N(AE299)*(1+$U$8/12),2))</f>
        <v>0</v>
      </c>
      <c r="L300" s="48">
        <f>IF($B300="","",ROUND(N(AF299)*(1+$V$8/12),2))</f>
        <v>0</v>
      </c>
      <c r="M300" s="48">
        <f>IF($B300="","",ROUND(N(AG299)*(1+$W$8/12),2))</f>
        <v>0</v>
      </c>
      <c r="N300" s="48">
        <f>IF($B300="","",ROUND(N(AH299)*(1+$X$8/12),2))</f>
        <v>0</v>
      </c>
      <c r="O300" s="48">
        <f>IF($B300="","",ROUND(N(AI299)*(1+$Y$8/12),2))</f>
        <v>0</v>
      </c>
      <c r="P300" s="48">
        <f>IF($B300="","",ROUND(N(AJ299)*(1+$Z$8/12),2))</f>
        <v>0</v>
      </c>
      <c r="Q300" s="33">
        <f>IF($B300="","",MIN($Q$9,G300)+MIN(MAX(0,'Debt Payoff'!$D$24-0-SUMPRODUCT((G300:P300&lt;$Q$9:$Z$9)*G300:P300+(G300:P300&gt;=$Q$9:$Z$9)*$Q$9:$Z$9)),G300-MIN($Q$9,G300)))</f>
        <v>0</v>
      </c>
      <c r="R300" s="33">
        <f>IF($B300="","",MIN($R$9,H300)+MIN(MAX(0,'Debt Payoff'!$D$24-SUM(Q300:Q300)-SUMPRODUCT((H300:P300&lt;$R$9:$Z$9)*H300:P300+(H300:P300&gt;=$R$9:$Z$9)*$R$9:$Z$9)),H300-MIN($R$9,H300)))</f>
        <v>0</v>
      </c>
      <c r="S300" s="33">
        <f>IF($B300="","",MIN($S$9,I300)+MIN(MAX(0,'Debt Payoff'!$D$24-SUM(Q300:R300)-SUMPRODUCT((I300:P300&lt;$S$9:$Z$9)*I300:P300+(I300:P300&gt;=$S$9:$Z$9)*$S$9:$Z$9)),I300-MIN($S$9,I300)))</f>
        <v>0</v>
      </c>
      <c r="T300" s="33">
        <f>IF($B300="","",MIN($T$9,J300)+MIN(MAX(0,'Debt Payoff'!$D$24-SUM(Q300:S300)-SUMPRODUCT((J300:P300&lt;$T$9:$Z$9)*J300:P300+(J300:P300&gt;=$T$9:$Z$9)*$T$9:$Z$9)),J300-MIN($T$9,J300)))</f>
        <v>0</v>
      </c>
      <c r="U300" s="33">
        <f>IF($B300="","",MIN($U$9,K300)+MIN(MAX(0,'Debt Payoff'!$D$24-SUM(Q300:T300)-SUMPRODUCT((K300:P300&lt;$U$9:$Z$9)*K300:P300+(K300:P300&gt;=$U$9:$Z$9)*$U$9:$Z$9)),K300-MIN($U$9,K300)))</f>
        <v>0</v>
      </c>
      <c r="V300" s="33">
        <f>IF($B300="","",MIN($V$9,L300)+MIN(MAX(0,'Debt Payoff'!$D$24-SUM(Q300:U300)-SUMPRODUCT((L300:P300&lt;$V$9:$Z$9)*L300:P300+(L300:P300&gt;=$V$9:$Z$9)*$V$9:$Z$9)),L300-MIN($V$9,L300)))</f>
        <v>0</v>
      </c>
      <c r="W300" s="33">
        <f>IF($B300="","",MIN($W$9,M300)+MIN(MAX(0,'Debt Payoff'!$D$24-SUM(Q300:V300)-SUMPRODUCT((M300:P300&lt;$W$9:$Z$9)*M300:P300+(M300:P300&gt;=$W$9:$Z$9)*$W$9:$Z$9)),M300-MIN($W$9,M300)))</f>
        <v>0</v>
      </c>
      <c r="X300" s="33">
        <f>IF($B300="","",MIN($X$9,N300)+MIN(MAX(0,'Debt Payoff'!$D$24-SUM(Q300:W300)-SUMPRODUCT((N300:P300&lt;$X$9:$Z$9)*N300:P300+(N300:P300&gt;=$X$9:$Z$9)*$X$9:$Z$9)),N300-MIN($X$9,N300)))</f>
        <v>0</v>
      </c>
      <c r="Y300" s="33">
        <f>IF($B300="","",MIN($Y$9,O300)+MIN(MAX(0,'Debt Payoff'!$D$24-SUM(Q300:X300)-SUMPRODUCT((O300:P300&lt;$Y$9:$Z$9)*O300:P300+(O300:P300&gt;=$Y$9:$Z$9)*$Y$9:$Z$9)),O300-MIN($Y$9,O300)))</f>
        <v>0</v>
      </c>
      <c r="Z300" s="33">
        <f>IF($B300="","",MIN($Z$9,P300)+MIN(MAX(0,'Debt Payoff'!$D$24-SUM(Q300:Y300)-SUMPRODUCT((P300:P300&lt;$Z$9:$Z$9)*P300:P300+(P300:P300&gt;=$Z$9:$Z$9)*$Z$9:$Z$9)),P300-MIN($Z$9,P300)))</f>
        <v>0</v>
      </c>
      <c r="AA300" s="33">
        <f>IF($B300="","",ROUND(G300-Q300,2))</f>
        <v>0</v>
      </c>
      <c r="AB300" s="33">
        <f>IF($B300="","",ROUND(H300-R300,2))</f>
        <v>0</v>
      </c>
      <c r="AC300" s="33">
        <f>IF($B300="","",ROUND(I300-S300,2))</f>
        <v>0</v>
      </c>
      <c r="AD300" s="33">
        <f>IF($B300="","",ROUND(J300-T300,2))</f>
        <v>0</v>
      </c>
      <c r="AE300" s="33">
        <f>IF($B300="","",ROUND(K300-U300,2))</f>
        <v>0</v>
      </c>
      <c r="AF300" s="33">
        <f>IF($B300="","",ROUND(L300-V300,2))</f>
        <v>0</v>
      </c>
      <c r="AG300" s="33">
        <f>IF($B300="","",ROUND(M300-W300,2))</f>
        <v>0</v>
      </c>
      <c r="AH300" s="33">
        <f>IF($B300="","",ROUND(N300-X300,2))</f>
        <v>0</v>
      </c>
      <c r="AI300" s="33">
        <f>IF($B300="","",ROUND(O300-Y300,2))</f>
        <v>0</v>
      </c>
      <c r="AJ300" s="33">
        <f>IF($B300="","",ROUND(P300-Z300,2))</f>
        <v>0</v>
      </c>
    </row>
    <row r="301" spans="2:36">
      <c r="B301" s="15">
        <f>IF(B300="","",IF(F300&gt;0.005,B300+1,""))</f>
        <v>0</v>
      </c>
      <c r="C301" s="46">
        <f>IF($B301="","",EDATE('Debt Payoff'!$D$23,$B301-1))</f>
        <v>0</v>
      </c>
      <c r="D301" s="47">
        <f>IF($B301="","",SUM(Q301:Z301))</f>
        <v>0</v>
      </c>
      <c r="E301" s="48">
        <f>IF($B301="","",SUM(G301:P301)-F300)</f>
        <v>0</v>
      </c>
      <c r="F301" s="47">
        <f>IF($B301="","",SUM(AA301:AJ301))</f>
        <v>0</v>
      </c>
      <c r="G301" s="48">
        <f>IF($B301="","",ROUND(N(AA300)*(1+$Q$8/12),2))</f>
        <v>0</v>
      </c>
      <c r="H301" s="48">
        <f>IF($B301="","",ROUND(N(AB300)*(1+$R$8/12),2))</f>
        <v>0</v>
      </c>
      <c r="I301" s="48">
        <f>IF($B301="","",ROUND(N(AC300)*(1+$S$8/12),2))</f>
        <v>0</v>
      </c>
      <c r="J301" s="48">
        <f>IF($B301="","",ROUND(N(AD300)*(1+$T$8/12),2))</f>
        <v>0</v>
      </c>
      <c r="K301" s="48">
        <f>IF($B301="","",ROUND(N(AE300)*(1+$U$8/12),2))</f>
        <v>0</v>
      </c>
      <c r="L301" s="48">
        <f>IF($B301="","",ROUND(N(AF300)*(1+$V$8/12),2))</f>
        <v>0</v>
      </c>
      <c r="M301" s="48">
        <f>IF($B301="","",ROUND(N(AG300)*(1+$W$8/12),2))</f>
        <v>0</v>
      </c>
      <c r="N301" s="48">
        <f>IF($B301="","",ROUND(N(AH300)*(1+$X$8/12),2))</f>
        <v>0</v>
      </c>
      <c r="O301" s="48">
        <f>IF($B301="","",ROUND(N(AI300)*(1+$Y$8/12),2))</f>
        <v>0</v>
      </c>
      <c r="P301" s="48">
        <f>IF($B301="","",ROUND(N(AJ300)*(1+$Z$8/12),2))</f>
        <v>0</v>
      </c>
      <c r="Q301" s="33">
        <f>IF($B301="","",MIN($Q$9,G301)+MIN(MAX(0,'Debt Payoff'!$D$24-0-SUMPRODUCT((G301:P301&lt;$Q$9:$Z$9)*G301:P301+(G301:P301&gt;=$Q$9:$Z$9)*$Q$9:$Z$9)),G301-MIN($Q$9,G301)))</f>
        <v>0</v>
      </c>
      <c r="R301" s="33">
        <f>IF($B301="","",MIN($R$9,H301)+MIN(MAX(0,'Debt Payoff'!$D$24-SUM(Q301:Q301)-SUMPRODUCT((H301:P301&lt;$R$9:$Z$9)*H301:P301+(H301:P301&gt;=$R$9:$Z$9)*$R$9:$Z$9)),H301-MIN($R$9,H301)))</f>
        <v>0</v>
      </c>
      <c r="S301" s="33">
        <f>IF($B301="","",MIN($S$9,I301)+MIN(MAX(0,'Debt Payoff'!$D$24-SUM(Q301:R301)-SUMPRODUCT((I301:P301&lt;$S$9:$Z$9)*I301:P301+(I301:P301&gt;=$S$9:$Z$9)*$S$9:$Z$9)),I301-MIN($S$9,I301)))</f>
        <v>0</v>
      </c>
      <c r="T301" s="33">
        <f>IF($B301="","",MIN($T$9,J301)+MIN(MAX(0,'Debt Payoff'!$D$24-SUM(Q301:S301)-SUMPRODUCT((J301:P301&lt;$T$9:$Z$9)*J301:P301+(J301:P301&gt;=$T$9:$Z$9)*$T$9:$Z$9)),J301-MIN($T$9,J301)))</f>
        <v>0</v>
      </c>
      <c r="U301" s="33">
        <f>IF($B301="","",MIN($U$9,K301)+MIN(MAX(0,'Debt Payoff'!$D$24-SUM(Q301:T301)-SUMPRODUCT((K301:P301&lt;$U$9:$Z$9)*K301:P301+(K301:P301&gt;=$U$9:$Z$9)*$U$9:$Z$9)),K301-MIN($U$9,K301)))</f>
        <v>0</v>
      </c>
      <c r="V301" s="33">
        <f>IF($B301="","",MIN($V$9,L301)+MIN(MAX(0,'Debt Payoff'!$D$24-SUM(Q301:U301)-SUMPRODUCT((L301:P301&lt;$V$9:$Z$9)*L301:P301+(L301:P301&gt;=$V$9:$Z$9)*$V$9:$Z$9)),L301-MIN($V$9,L301)))</f>
        <v>0</v>
      </c>
      <c r="W301" s="33">
        <f>IF($B301="","",MIN($W$9,M301)+MIN(MAX(0,'Debt Payoff'!$D$24-SUM(Q301:V301)-SUMPRODUCT((M301:P301&lt;$W$9:$Z$9)*M301:P301+(M301:P301&gt;=$W$9:$Z$9)*$W$9:$Z$9)),M301-MIN($W$9,M301)))</f>
        <v>0</v>
      </c>
      <c r="X301" s="33">
        <f>IF($B301="","",MIN($X$9,N301)+MIN(MAX(0,'Debt Payoff'!$D$24-SUM(Q301:W301)-SUMPRODUCT((N301:P301&lt;$X$9:$Z$9)*N301:P301+(N301:P301&gt;=$X$9:$Z$9)*$X$9:$Z$9)),N301-MIN($X$9,N301)))</f>
        <v>0</v>
      </c>
      <c r="Y301" s="33">
        <f>IF($B301="","",MIN($Y$9,O301)+MIN(MAX(0,'Debt Payoff'!$D$24-SUM(Q301:X301)-SUMPRODUCT((O301:P301&lt;$Y$9:$Z$9)*O301:P301+(O301:P301&gt;=$Y$9:$Z$9)*$Y$9:$Z$9)),O301-MIN($Y$9,O301)))</f>
        <v>0</v>
      </c>
      <c r="Z301" s="33">
        <f>IF($B301="","",MIN($Z$9,P301)+MIN(MAX(0,'Debt Payoff'!$D$24-SUM(Q301:Y301)-SUMPRODUCT((P301:P301&lt;$Z$9:$Z$9)*P301:P301+(P301:P301&gt;=$Z$9:$Z$9)*$Z$9:$Z$9)),P301-MIN($Z$9,P301)))</f>
        <v>0</v>
      </c>
      <c r="AA301" s="33">
        <f>IF($B301="","",ROUND(G301-Q301,2))</f>
        <v>0</v>
      </c>
      <c r="AB301" s="33">
        <f>IF($B301="","",ROUND(H301-R301,2))</f>
        <v>0</v>
      </c>
      <c r="AC301" s="33">
        <f>IF($B301="","",ROUND(I301-S301,2))</f>
        <v>0</v>
      </c>
      <c r="AD301" s="33">
        <f>IF($B301="","",ROUND(J301-T301,2))</f>
        <v>0</v>
      </c>
      <c r="AE301" s="33">
        <f>IF($B301="","",ROUND(K301-U301,2))</f>
        <v>0</v>
      </c>
      <c r="AF301" s="33">
        <f>IF($B301="","",ROUND(L301-V301,2))</f>
        <v>0</v>
      </c>
      <c r="AG301" s="33">
        <f>IF($B301="","",ROUND(M301-W301,2))</f>
        <v>0</v>
      </c>
      <c r="AH301" s="33">
        <f>IF($B301="","",ROUND(N301-X301,2))</f>
        <v>0</v>
      </c>
      <c r="AI301" s="33">
        <f>IF($B301="","",ROUND(O301-Y301,2))</f>
        <v>0</v>
      </c>
      <c r="AJ301" s="33">
        <f>IF($B301="","",ROUND(P301-Z301,2))</f>
        <v>0</v>
      </c>
    </row>
    <row r="302" spans="2:36">
      <c r="B302" s="15">
        <f>IF(B301="","",IF(F301&gt;0.005,B301+1,""))</f>
        <v>0</v>
      </c>
      <c r="C302" s="46">
        <f>IF($B302="","",EDATE('Debt Payoff'!$D$23,$B302-1))</f>
        <v>0</v>
      </c>
      <c r="D302" s="47">
        <f>IF($B302="","",SUM(Q302:Z302))</f>
        <v>0</v>
      </c>
      <c r="E302" s="48">
        <f>IF($B302="","",SUM(G302:P302)-F301)</f>
        <v>0</v>
      </c>
      <c r="F302" s="47">
        <f>IF($B302="","",SUM(AA302:AJ302))</f>
        <v>0</v>
      </c>
      <c r="G302" s="48">
        <f>IF($B302="","",ROUND(N(AA301)*(1+$Q$8/12),2))</f>
        <v>0</v>
      </c>
      <c r="H302" s="48">
        <f>IF($B302="","",ROUND(N(AB301)*(1+$R$8/12),2))</f>
        <v>0</v>
      </c>
      <c r="I302" s="48">
        <f>IF($B302="","",ROUND(N(AC301)*(1+$S$8/12),2))</f>
        <v>0</v>
      </c>
      <c r="J302" s="48">
        <f>IF($B302="","",ROUND(N(AD301)*(1+$T$8/12),2))</f>
        <v>0</v>
      </c>
      <c r="K302" s="48">
        <f>IF($B302="","",ROUND(N(AE301)*(1+$U$8/12),2))</f>
        <v>0</v>
      </c>
      <c r="L302" s="48">
        <f>IF($B302="","",ROUND(N(AF301)*(1+$V$8/12),2))</f>
        <v>0</v>
      </c>
      <c r="M302" s="48">
        <f>IF($B302="","",ROUND(N(AG301)*(1+$W$8/12),2))</f>
        <v>0</v>
      </c>
      <c r="N302" s="48">
        <f>IF($B302="","",ROUND(N(AH301)*(1+$X$8/12),2))</f>
        <v>0</v>
      </c>
      <c r="O302" s="48">
        <f>IF($B302="","",ROUND(N(AI301)*(1+$Y$8/12),2))</f>
        <v>0</v>
      </c>
      <c r="P302" s="48">
        <f>IF($B302="","",ROUND(N(AJ301)*(1+$Z$8/12),2))</f>
        <v>0</v>
      </c>
      <c r="Q302" s="33">
        <f>IF($B302="","",MIN($Q$9,G302)+MIN(MAX(0,'Debt Payoff'!$D$24-0-SUMPRODUCT((G302:P302&lt;$Q$9:$Z$9)*G302:P302+(G302:P302&gt;=$Q$9:$Z$9)*$Q$9:$Z$9)),G302-MIN($Q$9,G302)))</f>
        <v>0</v>
      </c>
      <c r="R302" s="33">
        <f>IF($B302="","",MIN($R$9,H302)+MIN(MAX(0,'Debt Payoff'!$D$24-SUM(Q302:Q302)-SUMPRODUCT((H302:P302&lt;$R$9:$Z$9)*H302:P302+(H302:P302&gt;=$R$9:$Z$9)*$R$9:$Z$9)),H302-MIN($R$9,H302)))</f>
        <v>0</v>
      </c>
      <c r="S302" s="33">
        <f>IF($B302="","",MIN($S$9,I302)+MIN(MAX(0,'Debt Payoff'!$D$24-SUM(Q302:R302)-SUMPRODUCT((I302:P302&lt;$S$9:$Z$9)*I302:P302+(I302:P302&gt;=$S$9:$Z$9)*$S$9:$Z$9)),I302-MIN($S$9,I302)))</f>
        <v>0</v>
      </c>
      <c r="T302" s="33">
        <f>IF($B302="","",MIN($T$9,J302)+MIN(MAX(0,'Debt Payoff'!$D$24-SUM(Q302:S302)-SUMPRODUCT((J302:P302&lt;$T$9:$Z$9)*J302:P302+(J302:P302&gt;=$T$9:$Z$9)*$T$9:$Z$9)),J302-MIN($T$9,J302)))</f>
        <v>0</v>
      </c>
      <c r="U302" s="33">
        <f>IF($B302="","",MIN($U$9,K302)+MIN(MAX(0,'Debt Payoff'!$D$24-SUM(Q302:T302)-SUMPRODUCT((K302:P302&lt;$U$9:$Z$9)*K302:P302+(K302:P302&gt;=$U$9:$Z$9)*$U$9:$Z$9)),K302-MIN($U$9,K302)))</f>
        <v>0</v>
      </c>
      <c r="V302" s="33">
        <f>IF($B302="","",MIN($V$9,L302)+MIN(MAX(0,'Debt Payoff'!$D$24-SUM(Q302:U302)-SUMPRODUCT((L302:P302&lt;$V$9:$Z$9)*L302:P302+(L302:P302&gt;=$V$9:$Z$9)*$V$9:$Z$9)),L302-MIN($V$9,L302)))</f>
        <v>0</v>
      </c>
      <c r="W302" s="33">
        <f>IF($B302="","",MIN($W$9,M302)+MIN(MAX(0,'Debt Payoff'!$D$24-SUM(Q302:V302)-SUMPRODUCT((M302:P302&lt;$W$9:$Z$9)*M302:P302+(M302:P302&gt;=$W$9:$Z$9)*$W$9:$Z$9)),M302-MIN($W$9,M302)))</f>
        <v>0</v>
      </c>
      <c r="X302" s="33">
        <f>IF($B302="","",MIN($X$9,N302)+MIN(MAX(0,'Debt Payoff'!$D$24-SUM(Q302:W302)-SUMPRODUCT((N302:P302&lt;$X$9:$Z$9)*N302:P302+(N302:P302&gt;=$X$9:$Z$9)*$X$9:$Z$9)),N302-MIN($X$9,N302)))</f>
        <v>0</v>
      </c>
      <c r="Y302" s="33">
        <f>IF($B302="","",MIN($Y$9,O302)+MIN(MAX(0,'Debt Payoff'!$D$24-SUM(Q302:X302)-SUMPRODUCT((O302:P302&lt;$Y$9:$Z$9)*O302:P302+(O302:P302&gt;=$Y$9:$Z$9)*$Y$9:$Z$9)),O302-MIN($Y$9,O302)))</f>
        <v>0</v>
      </c>
      <c r="Z302" s="33">
        <f>IF($B302="","",MIN($Z$9,P302)+MIN(MAX(0,'Debt Payoff'!$D$24-SUM(Q302:Y302)-SUMPRODUCT((P302:P302&lt;$Z$9:$Z$9)*P302:P302+(P302:P302&gt;=$Z$9:$Z$9)*$Z$9:$Z$9)),P302-MIN($Z$9,P302)))</f>
        <v>0</v>
      </c>
      <c r="AA302" s="33">
        <f>IF($B302="","",ROUND(G302-Q302,2))</f>
        <v>0</v>
      </c>
      <c r="AB302" s="33">
        <f>IF($B302="","",ROUND(H302-R302,2))</f>
        <v>0</v>
      </c>
      <c r="AC302" s="33">
        <f>IF($B302="","",ROUND(I302-S302,2))</f>
        <v>0</v>
      </c>
      <c r="AD302" s="33">
        <f>IF($B302="","",ROUND(J302-T302,2))</f>
        <v>0</v>
      </c>
      <c r="AE302" s="33">
        <f>IF($B302="","",ROUND(K302-U302,2))</f>
        <v>0</v>
      </c>
      <c r="AF302" s="33">
        <f>IF($B302="","",ROUND(L302-V302,2))</f>
        <v>0</v>
      </c>
      <c r="AG302" s="33">
        <f>IF($B302="","",ROUND(M302-W302,2))</f>
        <v>0</v>
      </c>
      <c r="AH302" s="33">
        <f>IF($B302="","",ROUND(N302-X302,2))</f>
        <v>0</v>
      </c>
      <c r="AI302" s="33">
        <f>IF($B302="","",ROUND(O302-Y302,2))</f>
        <v>0</v>
      </c>
      <c r="AJ302" s="33">
        <f>IF($B302="","",ROUND(P302-Z302,2))</f>
        <v>0</v>
      </c>
    </row>
    <row r="303" spans="2:36">
      <c r="B303" s="15">
        <f>IF(B302="","",IF(F302&gt;0.005,B302+1,""))</f>
        <v>0</v>
      </c>
      <c r="C303" s="46">
        <f>IF($B303="","",EDATE('Debt Payoff'!$D$23,$B303-1))</f>
        <v>0</v>
      </c>
      <c r="D303" s="47">
        <f>IF($B303="","",SUM(Q303:Z303))</f>
        <v>0</v>
      </c>
      <c r="E303" s="48">
        <f>IF($B303="","",SUM(G303:P303)-F302)</f>
        <v>0</v>
      </c>
      <c r="F303" s="47">
        <f>IF($B303="","",SUM(AA303:AJ303))</f>
        <v>0</v>
      </c>
      <c r="G303" s="48">
        <f>IF($B303="","",ROUND(N(AA302)*(1+$Q$8/12),2))</f>
        <v>0</v>
      </c>
      <c r="H303" s="48">
        <f>IF($B303="","",ROUND(N(AB302)*(1+$R$8/12),2))</f>
        <v>0</v>
      </c>
      <c r="I303" s="48">
        <f>IF($B303="","",ROUND(N(AC302)*(1+$S$8/12),2))</f>
        <v>0</v>
      </c>
      <c r="J303" s="48">
        <f>IF($B303="","",ROUND(N(AD302)*(1+$T$8/12),2))</f>
        <v>0</v>
      </c>
      <c r="K303" s="48">
        <f>IF($B303="","",ROUND(N(AE302)*(1+$U$8/12),2))</f>
        <v>0</v>
      </c>
      <c r="L303" s="48">
        <f>IF($B303="","",ROUND(N(AF302)*(1+$V$8/12),2))</f>
        <v>0</v>
      </c>
      <c r="M303" s="48">
        <f>IF($B303="","",ROUND(N(AG302)*(1+$W$8/12),2))</f>
        <v>0</v>
      </c>
      <c r="N303" s="48">
        <f>IF($B303="","",ROUND(N(AH302)*(1+$X$8/12),2))</f>
        <v>0</v>
      </c>
      <c r="O303" s="48">
        <f>IF($B303="","",ROUND(N(AI302)*(1+$Y$8/12),2))</f>
        <v>0</v>
      </c>
      <c r="P303" s="48">
        <f>IF($B303="","",ROUND(N(AJ302)*(1+$Z$8/12),2))</f>
        <v>0</v>
      </c>
      <c r="Q303" s="33">
        <f>IF($B303="","",MIN($Q$9,G303)+MIN(MAX(0,'Debt Payoff'!$D$24-0-SUMPRODUCT((G303:P303&lt;$Q$9:$Z$9)*G303:P303+(G303:P303&gt;=$Q$9:$Z$9)*$Q$9:$Z$9)),G303-MIN($Q$9,G303)))</f>
        <v>0</v>
      </c>
      <c r="R303" s="33">
        <f>IF($B303="","",MIN($R$9,H303)+MIN(MAX(0,'Debt Payoff'!$D$24-SUM(Q303:Q303)-SUMPRODUCT((H303:P303&lt;$R$9:$Z$9)*H303:P303+(H303:P303&gt;=$R$9:$Z$9)*$R$9:$Z$9)),H303-MIN($R$9,H303)))</f>
        <v>0</v>
      </c>
      <c r="S303" s="33">
        <f>IF($B303="","",MIN($S$9,I303)+MIN(MAX(0,'Debt Payoff'!$D$24-SUM(Q303:R303)-SUMPRODUCT((I303:P303&lt;$S$9:$Z$9)*I303:P303+(I303:P303&gt;=$S$9:$Z$9)*$S$9:$Z$9)),I303-MIN($S$9,I303)))</f>
        <v>0</v>
      </c>
      <c r="T303" s="33">
        <f>IF($B303="","",MIN($T$9,J303)+MIN(MAX(0,'Debt Payoff'!$D$24-SUM(Q303:S303)-SUMPRODUCT((J303:P303&lt;$T$9:$Z$9)*J303:P303+(J303:P303&gt;=$T$9:$Z$9)*$T$9:$Z$9)),J303-MIN($T$9,J303)))</f>
        <v>0</v>
      </c>
      <c r="U303" s="33">
        <f>IF($B303="","",MIN($U$9,K303)+MIN(MAX(0,'Debt Payoff'!$D$24-SUM(Q303:T303)-SUMPRODUCT((K303:P303&lt;$U$9:$Z$9)*K303:P303+(K303:P303&gt;=$U$9:$Z$9)*$U$9:$Z$9)),K303-MIN($U$9,K303)))</f>
        <v>0</v>
      </c>
      <c r="V303" s="33">
        <f>IF($B303="","",MIN($V$9,L303)+MIN(MAX(0,'Debt Payoff'!$D$24-SUM(Q303:U303)-SUMPRODUCT((L303:P303&lt;$V$9:$Z$9)*L303:P303+(L303:P303&gt;=$V$9:$Z$9)*$V$9:$Z$9)),L303-MIN($V$9,L303)))</f>
        <v>0</v>
      </c>
      <c r="W303" s="33">
        <f>IF($B303="","",MIN($W$9,M303)+MIN(MAX(0,'Debt Payoff'!$D$24-SUM(Q303:V303)-SUMPRODUCT((M303:P303&lt;$W$9:$Z$9)*M303:P303+(M303:P303&gt;=$W$9:$Z$9)*$W$9:$Z$9)),M303-MIN($W$9,M303)))</f>
        <v>0</v>
      </c>
      <c r="X303" s="33">
        <f>IF($B303="","",MIN($X$9,N303)+MIN(MAX(0,'Debt Payoff'!$D$24-SUM(Q303:W303)-SUMPRODUCT((N303:P303&lt;$X$9:$Z$9)*N303:P303+(N303:P303&gt;=$X$9:$Z$9)*$X$9:$Z$9)),N303-MIN($X$9,N303)))</f>
        <v>0</v>
      </c>
      <c r="Y303" s="33">
        <f>IF($B303="","",MIN($Y$9,O303)+MIN(MAX(0,'Debt Payoff'!$D$24-SUM(Q303:X303)-SUMPRODUCT((O303:P303&lt;$Y$9:$Z$9)*O303:P303+(O303:P303&gt;=$Y$9:$Z$9)*$Y$9:$Z$9)),O303-MIN($Y$9,O303)))</f>
        <v>0</v>
      </c>
      <c r="Z303" s="33">
        <f>IF($B303="","",MIN($Z$9,P303)+MIN(MAX(0,'Debt Payoff'!$D$24-SUM(Q303:Y303)-SUMPRODUCT((P303:P303&lt;$Z$9:$Z$9)*P303:P303+(P303:P303&gt;=$Z$9:$Z$9)*$Z$9:$Z$9)),P303-MIN($Z$9,P303)))</f>
        <v>0</v>
      </c>
      <c r="AA303" s="33">
        <f>IF($B303="","",ROUND(G303-Q303,2))</f>
        <v>0</v>
      </c>
      <c r="AB303" s="33">
        <f>IF($B303="","",ROUND(H303-R303,2))</f>
        <v>0</v>
      </c>
      <c r="AC303" s="33">
        <f>IF($B303="","",ROUND(I303-S303,2))</f>
        <v>0</v>
      </c>
      <c r="AD303" s="33">
        <f>IF($B303="","",ROUND(J303-T303,2))</f>
        <v>0</v>
      </c>
      <c r="AE303" s="33">
        <f>IF($B303="","",ROUND(K303-U303,2))</f>
        <v>0</v>
      </c>
      <c r="AF303" s="33">
        <f>IF($B303="","",ROUND(L303-V303,2))</f>
        <v>0</v>
      </c>
      <c r="AG303" s="33">
        <f>IF($B303="","",ROUND(M303-W303,2))</f>
        <v>0</v>
      </c>
      <c r="AH303" s="33">
        <f>IF($B303="","",ROUND(N303-X303,2))</f>
        <v>0</v>
      </c>
      <c r="AI303" s="33">
        <f>IF($B303="","",ROUND(O303-Y303,2))</f>
        <v>0</v>
      </c>
      <c r="AJ303" s="33">
        <f>IF($B303="","",ROUND(P303-Z303,2))</f>
        <v>0</v>
      </c>
    </row>
    <row r="304" spans="2:36">
      <c r="B304" s="15">
        <f>IF(B303="","",IF(F303&gt;0.005,B303+1,""))</f>
        <v>0</v>
      </c>
      <c r="C304" s="46">
        <f>IF($B304="","",EDATE('Debt Payoff'!$D$23,$B304-1))</f>
        <v>0</v>
      </c>
      <c r="D304" s="47">
        <f>IF($B304="","",SUM(Q304:Z304))</f>
        <v>0</v>
      </c>
      <c r="E304" s="48">
        <f>IF($B304="","",SUM(G304:P304)-F303)</f>
        <v>0</v>
      </c>
      <c r="F304" s="47">
        <f>IF($B304="","",SUM(AA304:AJ304))</f>
        <v>0</v>
      </c>
      <c r="G304" s="48">
        <f>IF($B304="","",ROUND(N(AA303)*(1+$Q$8/12),2))</f>
        <v>0</v>
      </c>
      <c r="H304" s="48">
        <f>IF($B304="","",ROUND(N(AB303)*(1+$R$8/12),2))</f>
        <v>0</v>
      </c>
      <c r="I304" s="48">
        <f>IF($B304="","",ROUND(N(AC303)*(1+$S$8/12),2))</f>
        <v>0</v>
      </c>
      <c r="J304" s="48">
        <f>IF($B304="","",ROUND(N(AD303)*(1+$T$8/12),2))</f>
        <v>0</v>
      </c>
      <c r="K304" s="48">
        <f>IF($B304="","",ROUND(N(AE303)*(1+$U$8/12),2))</f>
        <v>0</v>
      </c>
      <c r="L304" s="48">
        <f>IF($B304="","",ROUND(N(AF303)*(1+$V$8/12),2))</f>
        <v>0</v>
      </c>
      <c r="M304" s="48">
        <f>IF($B304="","",ROUND(N(AG303)*(1+$W$8/12),2))</f>
        <v>0</v>
      </c>
      <c r="N304" s="48">
        <f>IF($B304="","",ROUND(N(AH303)*(1+$X$8/12),2))</f>
        <v>0</v>
      </c>
      <c r="O304" s="48">
        <f>IF($B304="","",ROUND(N(AI303)*(1+$Y$8/12),2))</f>
        <v>0</v>
      </c>
      <c r="P304" s="48">
        <f>IF($B304="","",ROUND(N(AJ303)*(1+$Z$8/12),2))</f>
        <v>0</v>
      </c>
      <c r="Q304" s="33">
        <f>IF($B304="","",MIN($Q$9,G304)+MIN(MAX(0,'Debt Payoff'!$D$24-0-SUMPRODUCT((G304:P304&lt;$Q$9:$Z$9)*G304:P304+(G304:P304&gt;=$Q$9:$Z$9)*$Q$9:$Z$9)),G304-MIN($Q$9,G304)))</f>
        <v>0</v>
      </c>
      <c r="R304" s="33">
        <f>IF($B304="","",MIN($R$9,H304)+MIN(MAX(0,'Debt Payoff'!$D$24-SUM(Q304:Q304)-SUMPRODUCT((H304:P304&lt;$R$9:$Z$9)*H304:P304+(H304:P304&gt;=$R$9:$Z$9)*$R$9:$Z$9)),H304-MIN($R$9,H304)))</f>
        <v>0</v>
      </c>
      <c r="S304" s="33">
        <f>IF($B304="","",MIN($S$9,I304)+MIN(MAX(0,'Debt Payoff'!$D$24-SUM(Q304:R304)-SUMPRODUCT((I304:P304&lt;$S$9:$Z$9)*I304:P304+(I304:P304&gt;=$S$9:$Z$9)*$S$9:$Z$9)),I304-MIN($S$9,I304)))</f>
        <v>0</v>
      </c>
      <c r="T304" s="33">
        <f>IF($B304="","",MIN($T$9,J304)+MIN(MAX(0,'Debt Payoff'!$D$24-SUM(Q304:S304)-SUMPRODUCT((J304:P304&lt;$T$9:$Z$9)*J304:P304+(J304:P304&gt;=$T$9:$Z$9)*$T$9:$Z$9)),J304-MIN($T$9,J304)))</f>
        <v>0</v>
      </c>
      <c r="U304" s="33">
        <f>IF($B304="","",MIN($U$9,K304)+MIN(MAX(0,'Debt Payoff'!$D$24-SUM(Q304:T304)-SUMPRODUCT((K304:P304&lt;$U$9:$Z$9)*K304:P304+(K304:P304&gt;=$U$9:$Z$9)*$U$9:$Z$9)),K304-MIN($U$9,K304)))</f>
        <v>0</v>
      </c>
      <c r="V304" s="33">
        <f>IF($B304="","",MIN($V$9,L304)+MIN(MAX(0,'Debt Payoff'!$D$24-SUM(Q304:U304)-SUMPRODUCT((L304:P304&lt;$V$9:$Z$9)*L304:P304+(L304:P304&gt;=$V$9:$Z$9)*$V$9:$Z$9)),L304-MIN($V$9,L304)))</f>
        <v>0</v>
      </c>
      <c r="W304" s="33">
        <f>IF($B304="","",MIN($W$9,M304)+MIN(MAX(0,'Debt Payoff'!$D$24-SUM(Q304:V304)-SUMPRODUCT((M304:P304&lt;$W$9:$Z$9)*M304:P304+(M304:P304&gt;=$W$9:$Z$9)*$W$9:$Z$9)),M304-MIN($W$9,M304)))</f>
        <v>0</v>
      </c>
      <c r="X304" s="33">
        <f>IF($B304="","",MIN($X$9,N304)+MIN(MAX(0,'Debt Payoff'!$D$24-SUM(Q304:W304)-SUMPRODUCT((N304:P304&lt;$X$9:$Z$9)*N304:P304+(N304:P304&gt;=$X$9:$Z$9)*$X$9:$Z$9)),N304-MIN($X$9,N304)))</f>
        <v>0</v>
      </c>
      <c r="Y304" s="33">
        <f>IF($B304="","",MIN($Y$9,O304)+MIN(MAX(0,'Debt Payoff'!$D$24-SUM(Q304:X304)-SUMPRODUCT((O304:P304&lt;$Y$9:$Z$9)*O304:P304+(O304:P304&gt;=$Y$9:$Z$9)*$Y$9:$Z$9)),O304-MIN($Y$9,O304)))</f>
        <v>0</v>
      </c>
      <c r="Z304" s="33">
        <f>IF($B304="","",MIN($Z$9,P304)+MIN(MAX(0,'Debt Payoff'!$D$24-SUM(Q304:Y304)-SUMPRODUCT((P304:P304&lt;$Z$9:$Z$9)*P304:P304+(P304:P304&gt;=$Z$9:$Z$9)*$Z$9:$Z$9)),P304-MIN($Z$9,P304)))</f>
        <v>0</v>
      </c>
      <c r="AA304" s="33">
        <f>IF($B304="","",ROUND(G304-Q304,2))</f>
        <v>0</v>
      </c>
      <c r="AB304" s="33">
        <f>IF($B304="","",ROUND(H304-R304,2))</f>
        <v>0</v>
      </c>
      <c r="AC304" s="33">
        <f>IF($B304="","",ROUND(I304-S304,2))</f>
        <v>0</v>
      </c>
      <c r="AD304" s="33">
        <f>IF($B304="","",ROUND(J304-T304,2))</f>
        <v>0</v>
      </c>
      <c r="AE304" s="33">
        <f>IF($B304="","",ROUND(K304-U304,2))</f>
        <v>0</v>
      </c>
      <c r="AF304" s="33">
        <f>IF($B304="","",ROUND(L304-V304,2))</f>
        <v>0</v>
      </c>
      <c r="AG304" s="33">
        <f>IF($B304="","",ROUND(M304-W304,2))</f>
        <v>0</v>
      </c>
      <c r="AH304" s="33">
        <f>IF($B304="","",ROUND(N304-X304,2))</f>
        <v>0</v>
      </c>
      <c r="AI304" s="33">
        <f>IF($B304="","",ROUND(O304-Y304,2))</f>
        <v>0</v>
      </c>
      <c r="AJ304" s="33">
        <f>IF($B304="","",ROUND(P304-Z304,2))</f>
        <v>0</v>
      </c>
    </row>
    <row r="305" spans="2:36">
      <c r="B305" s="15">
        <f>IF(B304="","",IF(F304&gt;0.005,B304+1,""))</f>
        <v>0</v>
      </c>
      <c r="C305" s="46">
        <f>IF($B305="","",EDATE('Debt Payoff'!$D$23,$B305-1))</f>
        <v>0</v>
      </c>
      <c r="D305" s="47">
        <f>IF($B305="","",SUM(Q305:Z305))</f>
        <v>0</v>
      </c>
      <c r="E305" s="48">
        <f>IF($B305="","",SUM(G305:P305)-F304)</f>
        <v>0</v>
      </c>
      <c r="F305" s="47">
        <f>IF($B305="","",SUM(AA305:AJ305))</f>
        <v>0</v>
      </c>
      <c r="G305" s="48">
        <f>IF($B305="","",ROUND(N(AA304)*(1+$Q$8/12),2))</f>
        <v>0</v>
      </c>
      <c r="H305" s="48">
        <f>IF($B305="","",ROUND(N(AB304)*(1+$R$8/12),2))</f>
        <v>0</v>
      </c>
      <c r="I305" s="48">
        <f>IF($B305="","",ROUND(N(AC304)*(1+$S$8/12),2))</f>
        <v>0</v>
      </c>
      <c r="J305" s="48">
        <f>IF($B305="","",ROUND(N(AD304)*(1+$T$8/12),2))</f>
        <v>0</v>
      </c>
      <c r="K305" s="48">
        <f>IF($B305="","",ROUND(N(AE304)*(1+$U$8/12),2))</f>
        <v>0</v>
      </c>
      <c r="L305" s="48">
        <f>IF($B305="","",ROUND(N(AF304)*(1+$V$8/12),2))</f>
        <v>0</v>
      </c>
      <c r="M305" s="48">
        <f>IF($B305="","",ROUND(N(AG304)*(1+$W$8/12),2))</f>
        <v>0</v>
      </c>
      <c r="N305" s="48">
        <f>IF($B305="","",ROUND(N(AH304)*(1+$X$8/12),2))</f>
        <v>0</v>
      </c>
      <c r="O305" s="48">
        <f>IF($B305="","",ROUND(N(AI304)*(1+$Y$8/12),2))</f>
        <v>0</v>
      </c>
      <c r="P305" s="48">
        <f>IF($B305="","",ROUND(N(AJ304)*(1+$Z$8/12),2))</f>
        <v>0</v>
      </c>
      <c r="Q305" s="33">
        <f>IF($B305="","",MIN($Q$9,G305)+MIN(MAX(0,'Debt Payoff'!$D$24-0-SUMPRODUCT((G305:P305&lt;$Q$9:$Z$9)*G305:P305+(G305:P305&gt;=$Q$9:$Z$9)*$Q$9:$Z$9)),G305-MIN($Q$9,G305)))</f>
        <v>0</v>
      </c>
      <c r="R305" s="33">
        <f>IF($B305="","",MIN($R$9,H305)+MIN(MAX(0,'Debt Payoff'!$D$24-SUM(Q305:Q305)-SUMPRODUCT((H305:P305&lt;$R$9:$Z$9)*H305:P305+(H305:P305&gt;=$R$9:$Z$9)*$R$9:$Z$9)),H305-MIN($R$9,H305)))</f>
        <v>0</v>
      </c>
      <c r="S305" s="33">
        <f>IF($B305="","",MIN($S$9,I305)+MIN(MAX(0,'Debt Payoff'!$D$24-SUM(Q305:R305)-SUMPRODUCT((I305:P305&lt;$S$9:$Z$9)*I305:P305+(I305:P305&gt;=$S$9:$Z$9)*$S$9:$Z$9)),I305-MIN($S$9,I305)))</f>
        <v>0</v>
      </c>
      <c r="T305" s="33">
        <f>IF($B305="","",MIN($T$9,J305)+MIN(MAX(0,'Debt Payoff'!$D$24-SUM(Q305:S305)-SUMPRODUCT((J305:P305&lt;$T$9:$Z$9)*J305:P305+(J305:P305&gt;=$T$9:$Z$9)*$T$9:$Z$9)),J305-MIN($T$9,J305)))</f>
        <v>0</v>
      </c>
      <c r="U305" s="33">
        <f>IF($B305="","",MIN($U$9,K305)+MIN(MAX(0,'Debt Payoff'!$D$24-SUM(Q305:T305)-SUMPRODUCT((K305:P305&lt;$U$9:$Z$9)*K305:P305+(K305:P305&gt;=$U$9:$Z$9)*$U$9:$Z$9)),K305-MIN($U$9,K305)))</f>
        <v>0</v>
      </c>
      <c r="V305" s="33">
        <f>IF($B305="","",MIN($V$9,L305)+MIN(MAX(0,'Debt Payoff'!$D$24-SUM(Q305:U305)-SUMPRODUCT((L305:P305&lt;$V$9:$Z$9)*L305:P305+(L305:P305&gt;=$V$9:$Z$9)*$V$9:$Z$9)),L305-MIN($V$9,L305)))</f>
        <v>0</v>
      </c>
      <c r="W305" s="33">
        <f>IF($B305="","",MIN($W$9,M305)+MIN(MAX(0,'Debt Payoff'!$D$24-SUM(Q305:V305)-SUMPRODUCT((M305:P305&lt;$W$9:$Z$9)*M305:P305+(M305:P305&gt;=$W$9:$Z$9)*$W$9:$Z$9)),M305-MIN($W$9,M305)))</f>
        <v>0</v>
      </c>
      <c r="X305" s="33">
        <f>IF($B305="","",MIN($X$9,N305)+MIN(MAX(0,'Debt Payoff'!$D$24-SUM(Q305:W305)-SUMPRODUCT((N305:P305&lt;$X$9:$Z$9)*N305:P305+(N305:P305&gt;=$X$9:$Z$9)*$X$9:$Z$9)),N305-MIN($X$9,N305)))</f>
        <v>0</v>
      </c>
      <c r="Y305" s="33">
        <f>IF($B305="","",MIN($Y$9,O305)+MIN(MAX(0,'Debt Payoff'!$D$24-SUM(Q305:X305)-SUMPRODUCT((O305:P305&lt;$Y$9:$Z$9)*O305:P305+(O305:P305&gt;=$Y$9:$Z$9)*$Y$9:$Z$9)),O305-MIN($Y$9,O305)))</f>
        <v>0</v>
      </c>
      <c r="Z305" s="33">
        <f>IF($B305="","",MIN($Z$9,P305)+MIN(MAX(0,'Debt Payoff'!$D$24-SUM(Q305:Y305)-SUMPRODUCT((P305:P305&lt;$Z$9:$Z$9)*P305:P305+(P305:P305&gt;=$Z$9:$Z$9)*$Z$9:$Z$9)),P305-MIN($Z$9,P305)))</f>
        <v>0</v>
      </c>
      <c r="AA305" s="33">
        <f>IF($B305="","",ROUND(G305-Q305,2))</f>
        <v>0</v>
      </c>
      <c r="AB305" s="33">
        <f>IF($B305="","",ROUND(H305-R305,2))</f>
        <v>0</v>
      </c>
      <c r="AC305" s="33">
        <f>IF($B305="","",ROUND(I305-S305,2))</f>
        <v>0</v>
      </c>
      <c r="AD305" s="33">
        <f>IF($B305="","",ROUND(J305-T305,2))</f>
        <v>0</v>
      </c>
      <c r="AE305" s="33">
        <f>IF($B305="","",ROUND(K305-U305,2))</f>
        <v>0</v>
      </c>
      <c r="AF305" s="33">
        <f>IF($B305="","",ROUND(L305-V305,2))</f>
        <v>0</v>
      </c>
      <c r="AG305" s="33">
        <f>IF($B305="","",ROUND(M305-W305,2))</f>
        <v>0</v>
      </c>
      <c r="AH305" s="33">
        <f>IF($B305="","",ROUND(N305-X305,2))</f>
        <v>0</v>
      </c>
      <c r="AI305" s="33">
        <f>IF($B305="","",ROUND(O305-Y305,2))</f>
        <v>0</v>
      </c>
      <c r="AJ305" s="33">
        <f>IF($B305="","",ROUND(P305-Z305,2))</f>
        <v>0</v>
      </c>
    </row>
    <row r="306" spans="2:36">
      <c r="B306" s="15">
        <f>IF(B305="","",IF(F305&gt;0.005,B305+1,""))</f>
        <v>0</v>
      </c>
      <c r="C306" s="46">
        <f>IF($B306="","",EDATE('Debt Payoff'!$D$23,$B306-1))</f>
        <v>0</v>
      </c>
      <c r="D306" s="47">
        <f>IF($B306="","",SUM(Q306:Z306))</f>
        <v>0</v>
      </c>
      <c r="E306" s="48">
        <f>IF($B306="","",SUM(G306:P306)-F305)</f>
        <v>0</v>
      </c>
      <c r="F306" s="47">
        <f>IF($B306="","",SUM(AA306:AJ306))</f>
        <v>0</v>
      </c>
      <c r="G306" s="48">
        <f>IF($B306="","",ROUND(N(AA305)*(1+$Q$8/12),2))</f>
        <v>0</v>
      </c>
      <c r="H306" s="48">
        <f>IF($B306="","",ROUND(N(AB305)*(1+$R$8/12),2))</f>
        <v>0</v>
      </c>
      <c r="I306" s="48">
        <f>IF($B306="","",ROUND(N(AC305)*(1+$S$8/12),2))</f>
        <v>0</v>
      </c>
      <c r="J306" s="48">
        <f>IF($B306="","",ROUND(N(AD305)*(1+$T$8/12),2))</f>
        <v>0</v>
      </c>
      <c r="K306" s="48">
        <f>IF($B306="","",ROUND(N(AE305)*(1+$U$8/12),2))</f>
        <v>0</v>
      </c>
      <c r="L306" s="48">
        <f>IF($B306="","",ROUND(N(AF305)*(1+$V$8/12),2))</f>
        <v>0</v>
      </c>
      <c r="M306" s="48">
        <f>IF($B306="","",ROUND(N(AG305)*(1+$W$8/12),2))</f>
        <v>0</v>
      </c>
      <c r="N306" s="48">
        <f>IF($B306="","",ROUND(N(AH305)*(1+$X$8/12),2))</f>
        <v>0</v>
      </c>
      <c r="O306" s="48">
        <f>IF($B306="","",ROUND(N(AI305)*(1+$Y$8/12),2))</f>
        <v>0</v>
      </c>
      <c r="P306" s="48">
        <f>IF($B306="","",ROUND(N(AJ305)*(1+$Z$8/12),2))</f>
        <v>0</v>
      </c>
      <c r="Q306" s="33">
        <f>IF($B306="","",MIN($Q$9,G306)+MIN(MAX(0,'Debt Payoff'!$D$24-0-SUMPRODUCT((G306:P306&lt;$Q$9:$Z$9)*G306:P306+(G306:P306&gt;=$Q$9:$Z$9)*$Q$9:$Z$9)),G306-MIN($Q$9,G306)))</f>
        <v>0</v>
      </c>
      <c r="R306" s="33">
        <f>IF($B306="","",MIN($R$9,H306)+MIN(MAX(0,'Debt Payoff'!$D$24-SUM(Q306:Q306)-SUMPRODUCT((H306:P306&lt;$R$9:$Z$9)*H306:P306+(H306:P306&gt;=$R$9:$Z$9)*$R$9:$Z$9)),H306-MIN($R$9,H306)))</f>
        <v>0</v>
      </c>
      <c r="S306" s="33">
        <f>IF($B306="","",MIN($S$9,I306)+MIN(MAX(0,'Debt Payoff'!$D$24-SUM(Q306:R306)-SUMPRODUCT((I306:P306&lt;$S$9:$Z$9)*I306:P306+(I306:P306&gt;=$S$9:$Z$9)*$S$9:$Z$9)),I306-MIN($S$9,I306)))</f>
        <v>0</v>
      </c>
      <c r="T306" s="33">
        <f>IF($B306="","",MIN($T$9,J306)+MIN(MAX(0,'Debt Payoff'!$D$24-SUM(Q306:S306)-SUMPRODUCT((J306:P306&lt;$T$9:$Z$9)*J306:P306+(J306:P306&gt;=$T$9:$Z$9)*$T$9:$Z$9)),J306-MIN($T$9,J306)))</f>
        <v>0</v>
      </c>
      <c r="U306" s="33">
        <f>IF($B306="","",MIN($U$9,K306)+MIN(MAX(0,'Debt Payoff'!$D$24-SUM(Q306:T306)-SUMPRODUCT((K306:P306&lt;$U$9:$Z$9)*K306:P306+(K306:P306&gt;=$U$9:$Z$9)*$U$9:$Z$9)),K306-MIN($U$9,K306)))</f>
        <v>0</v>
      </c>
      <c r="V306" s="33">
        <f>IF($B306="","",MIN($V$9,L306)+MIN(MAX(0,'Debt Payoff'!$D$24-SUM(Q306:U306)-SUMPRODUCT((L306:P306&lt;$V$9:$Z$9)*L306:P306+(L306:P306&gt;=$V$9:$Z$9)*$V$9:$Z$9)),L306-MIN($V$9,L306)))</f>
        <v>0</v>
      </c>
      <c r="W306" s="33">
        <f>IF($B306="","",MIN($W$9,M306)+MIN(MAX(0,'Debt Payoff'!$D$24-SUM(Q306:V306)-SUMPRODUCT((M306:P306&lt;$W$9:$Z$9)*M306:P306+(M306:P306&gt;=$W$9:$Z$9)*$W$9:$Z$9)),M306-MIN($W$9,M306)))</f>
        <v>0</v>
      </c>
      <c r="X306" s="33">
        <f>IF($B306="","",MIN($X$9,N306)+MIN(MAX(0,'Debt Payoff'!$D$24-SUM(Q306:W306)-SUMPRODUCT((N306:P306&lt;$X$9:$Z$9)*N306:P306+(N306:P306&gt;=$X$9:$Z$9)*$X$9:$Z$9)),N306-MIN($X$9,N306)))</f>
        <v>0</v>
      </c>
      <c r="Y306" s="33">
        <f>IF($B306="","",MIN($Y$9,O306)+MIN(MAX(0,'Debt Payoff'!$D$24-SUM(Q306:X306)-SUMPRODUCT((O306:P306&lt;$Y$9:$Z$9)*O306:P306+(O306:P306&gt;=$Y$9:$Z$9)*$Y$9:$Z$9)),O306-MIN($Y$9,O306)))</f>
        <v>0</v>
      </c>
      <c r="Z306" s="33">
        <f>IF($B306="","",MIN($Z$9,P306)+MIN(MAX(0,'Debt Payoff'!$D$24-SUM(Q306:Y306)-SUMPRODUCT((P306:P306&lt;$Z$9:$Z$9)*P306:P306+(P306:P306&gt;=$Z$9:$Z$9)*$Z$9:$Z$9)),P306-MIN($Z$9,P306)))</f>
        <v>0</v>
      </c>
      <c r="AA306" s="33">
        <f>IF($B306="","",ROUND(G306-Q306,2))</f>
        <v>0</v>
      </c>
      <c r="AB306" s="33">
        <f>IF($B306="","",ROUND(H306-R306,2))</f>
        <v>0</v>
      </c>
      <c r="AC306" s="33">
        <f>IF($B306="","",ROUND(I306-S306,2))</f>
        <v>0</v>
      </c>
      <c r="AD306" s="33">
        <f>IF($B306="","",ROUND(J306-T306,2))</f>
        <v>0</v>
      </c>
      <c r="AE306" s="33">
        <f>IF($B306="","",ROUND(K306-U306,2))</f>
        <v>0</v>
      </c>
      <c r="AF306" s="33">
        <f>IF($B306="","",ROUND(L306-V306,2))</f>
        <v>0</v>
      </c>
      <c r="AG306" s="33">
        <f>IF($B306="","",ROUND(M306-W306,2))</f>
        <v>0</v>
      </c>
      <c r="AH306" s="33">
        <f>IF($B306="","",ROUND(N306-X306,2))</f>
        <v>0</v>
      </c>
      <c r="AI306" s="33">
        <f>IF($B306="","",ROUND(O306-Y306,2))</f>
        <v>0</v>
      </c>
      <c r="AJ306" s="33">
        <f>IF($B306="","",ROUND(P306-Z306,2))</f>
        <v>0</v>
      </c>
    </row>
    <row r="307" spans="2:36">
      <c r="B307" s="15">
        <f>IF(B306="","",IF(F306&gt;0.005,B306+1,""))</f>
        <v>0</v>
      </c>
      <c r="C307" s="46">
        <f>IF($B307="","",EDATE('Debt Payoff'!$D$23,$B307-1))</f>
        <v>0</v>
      </c>
      <c r="D307" s="47">
        <f>IF($B307="","",SUM(Q307:Z307))</f>
        <v>0</v>
      </c>
      <c r="E307" s="48">
        <f>IF($B307="","",SUM(G307:P307)-F306)</f>
        <v>0</v>
      </c>
      <c r="F307" s="47">
        <f>IF($B307="","",SUM(AA307:AJ307))</f>
        <v>0</v>
      </c>
      <c r="G307" s="48">
        <f>IF($B307="","",ROUND(N(AA306)*(1+$Q$8/12),2))</f>
        <v>0</v>
      </c>
      <c r="H307" s="48">
        <f>IF($B307="","",ROUND(N(AB306)*(1+$R$8/12),2))</f>
        <v>0</v>
      </c>
      <c r="I307" s="48">
        <f>IF($B307="","",ROUND(N(AC306)*(1+$S$8/12),2))</f>
        <v>0</v>
      </c>
      <c r="J307" s="48">
        <f>IF($B307="","",ROUND(N(AD306)*(1+$T$8/12),2))</f>
        <v>0</v>
      </c>
      <c r="K307" s="48">
        <f>IF($B307="","",ROUND(N(AE306)*(1+$U$8/12),2))</f>
        <v>0</v>
      </c>
      <c r="L307" s="48">
        <f>IF($B307="","",ROUND(N(AF306)*(1+$V$8/12),2))</f>
        <v>0</v>
      </c>
      <c r="M307" s="48">
        <f>IF($B307="","",ROUND(N(AG306)*(1+$W$8/12),2))</f>
        <v>0</v>
      </c>
      <c r="N307" s="48">
        <f>IF($B307="","",ROUND(N(AH306)*(1+$X$8/12),2))</f>
        <v>0</v>
      </c>
      <c r="O307" s="48">
        <f>IF($B307="","",ROUND(N(AI306)*(1+$Y$8/12),2))</f>
        <v>0</v>
      </c>
      <c r="P307" s="48">
        <f>IF($B307="","",ROUND(N(AJ306)*(1+$Z$8/12),2))</f>
        <v>0</v>
      </c>
      <c r="Q307" s="33">
        <f>IF($B307="","",MIN($Q$9,G307)+MIN(MAX(0,'Debt Payoff'!$D$24-0-SUMPRODUCT((G307:P307&lt;$Q$9:$Z$9)*G307:P307+(G307:P307&gt;=$Q$9:$Z$9)*$Q$9:$Z$9)),G307-MIN($Q$9,G307)))</f>
        <v>0</v>
      </c>
      <c r="R307" s="33">
        <f>IF($B307="","",MIN($R$9,H307)+MIN(MAX(0,'Debt Payoff'!$D$24-SUM(Q307:Q307)-SUMPRODUCT((H307:P307&lt;$R$9:$Z$9)*H307:P307+(H307:P307&gt;=$R$9:$Z$9)*$R$9:$Z$9)),H307-MIN($R$9,H307)))</f>
        <v>0</v>
      </c>
      <c r="S307" s="33">
        <f>IF($B307="","",MIN($S$9,I307)+MIN(MAX(0,'Debt Payoff'!$D$24-SUM(Q307:R307)-SUMPRODUCT((I307:P307&lt;$S$9:$Z$9)*I307:P307+(I307:P307&gt;=$S$9:$Z$9)*$S$9:$Z$9)),I307-MIN($S$9,I307)))</f>
        <v>0</v>
      </c>
      <c r="T307" s="33">
        <f>IF($B307="","",MIN($T$9,J307)+MIN(MAX(0,'Debt Payoff'!$D$24-SUM(Q307:S307)-SUMPRODUCT((J307:P307&lt;$T$9:$Z$9)*J307:P307+(J307:P307&gt;=$T$9:$Z$9)*$T$9:$Z$9)),J307-MIN($T$9,J307)))</f>
        <v>0</v>
      </c>
      <c r="U307" s="33">
        <f>IF($B307="","",MIN($U$9,K307)+MIN(MAX(0,'Debt Payoff'!$D$24-SUM(Q307:T307)-SUMPRODUCT((K307:P307&lt;$U$9:$Z$9)*K307:P307+(K307:P307&gt;=$U$9:$Z$9)*$U$9:$Z$9)),K307-MIN($U$9,K307)))</f>
        <v>0</v>
      </c>
      <c r="V307" s="33">
        <f>IF($B307="","",MIN($V$9,L307)+MIN(MAX(0,'Debt Payoff'!$D$24-SUM(Q307:U307)-SUMPRODUCT((L307:P307&lt;$V$9:$Z$9)*L307:P307+(L307:P307&gt;=$V$9:$Z$9)*$V$9:$Z$9)),L307-MIN($V$9,L307)))</f>
        <v>0</v>
      </c>
      <c r="W307" s="33">
        <f>IF($B307="","",MIN($W$9,M307)+MIN(MAX(0,'Debt Payoff'!$D$24-SUM(Q307:V307)-SUMPRODUCT((M307:P307&lt;$W$9:$Z$9)*M307:P307+(M307:P307&gt;=$W$9:$Z$9)*$W$9:$Z$9)),M307-MIN($W$9,M307)))</f>
        <v>0</v>
      </c>
      <c r="X307" s="33">
        <f>IF($B307="","",MIN($X$9,N307)+MIN(MAX(0,'Debt Payoff'!$D$24-SUM(Q307:W307)-SUMPRODUCT((N307:P307&lt;$X$9:$Z$9)*N307:P307+(N307:P307&gt;=$X$9:$Z$9)*$X$9:$Z$9)),N307-MIN($X$9,N307)))</f>
        <v>0</v>
      </c>
      <c r="Y307" s="33">
        <f>IF($B307="","",MIN($Y$9,O307)+MIN(MAX(0,'Debt Payoff'!$D$24-SUM(Q307:X307)-SUMPRODUCT((O307:P307&lt;$Y$9:$Z$9)*O307:P307+(O307:P307&gt;=$Y$9:$Z$9)*$Y$9:$Z$9)),O307-MIN($Y$9,O307)))</f>
        <v>0</v>
      </c>
      <c r="Z307" s="33">
        <f>IF($B307="","",MIN($Z$9,P307)+MIN(MAX(0,'Debt Payoff'!$D$24-SUM(Q307:Y307)-SUMPRODUCT((P307:P307&lt;$Z$9:$Z$9)*P307:P307+(P307:P307&gt;=$Z$9:$Z$9)*$Z$9:$Z$9)),P307-MIN($Z$9,P307)))</f>
        <v>0</v>
      </c>
      <c r="AA307" s="33">
        <f>IF($B307="","",ROUND(G307-Q307,2))</f>
        <v>0</v>
      </c>
      <c r="AB307" s="33">
        <f>IF($B307="","",ROUND(H307-R307,2))</f>
        <v>0</v>
      </c>
      <c r="AC307" s="33">
        <f>IF($B307="","",ROUND(I307-S307,2))</f>
        <v>0</v>
      </c>
      <c r="AD307" s="33">
        <f>IF($B307="","",ROUND(J307-T307,2))</f>
        <v>0</v>
      </c>
      <c r="AE307" s="33">
        <f>IF($B307="","",ROUND(K307-U307,2))</f>
        <v>0</v>
      </c>
      <c r="AF307" s="33">
        <f>IF($B307="","",ROUND(L307-V307,2))</f>
        <v>0</v>
      </c>
      <c r="AG307" s="33">
        <f>IF($B307="","",ROUND(M307-W307,2))</f>
        <v>0</v>
      </c>
      <c r="AH307" s="33">
        <f>IF($B307="","",ROUND(N307-X307,2))</f>
        <v>0</v>
      </c>
      <c r="AI307" s="33">
        <f>IF($B307="","",ROUND(O307-Y307,2))</f>
        <v>0</v>
      </c>
      <c r="AJ307" s="33">
        <f>IF($B307="","",ROUND(P307-Z307,2))</f>
        <v>0</v>
      </c>
    </row>
    <row r="308" spans="2:36">
      <c r="B308" s="15">
        <f>IF(B307="","",IF(F307&gt;0.005,B307+1,""))</f>
        <v>0</v>
      </c>
      <c r="C308" s="46">
        <f>IF($B308="","",EDATE('Debt Payoff'!$D$23,$B308-1))</f>
        <v>0</v>
      </c>
      <c r="D308" s="47">
        <f>IF($B308="","",SUM(Q308:Z308))</f>
        <v>0</v>
      </c>
      <c r="E308" s="48">
        <f>IF($B308="","",SUM(G308:P308)-F307)</f>
        <v>0</v>
      </c>
      <c r="F308" s="47">
        <f>IF($B308="","",SUM(AA308:AJ308))</f>
        <v>0</v>
      </c>
      <c r="G308" s="48">
        <f>IF($B308="","",ROUND(N(AA307)*(1+$Q$8/12),2))</f>
        <v>0</v>
      </c>
      <c r="H308" s="48">
        <f>IF($B308="","",ROUND(N(AB307)*(1+$R$8/12),2))</f>
        <v>0</v>
      </c>
      <c r="I308" s="48">
        <f>IF($B308="","",ROUND(N(AC307)*(1+$S$8/12),2))</f>
        <v>0</v>
      </c>
      <c r="J308" s="48">
        <f>IF($B308="","",ROUND(N(AD307)*(1+$T$8/12),2))</f>
        <v>0</v>
      </c>
      <c r="K308" s="48">
        <f>IF($B308="","",ROUND(N(AE307)*(1+$U$8/12),2))</f>
        <v>0</v>
      </c>
      <c r="L308" s="48">
        <f>IF($B308="","",ROUND(N(AF307)*(1+$V$8/12),2))</f>
        <v>0</v>
      </c>
      <c r="M308" s="48">
        <f>IF($B308="","",ROUND(N(AG307)*(1+$W$8/12),2))</f>
        <v>0</v>
      </c>
      <c r="N308" s="48">
        <f>IF($B308="","",ROUND(N(AH307)*(1+$X$8/12),2))</f>
        <v>0</v>
      </c>
      <c r="O308" s="48">
        <f>IF($B308="","",ROUND(N(AI307)*(1+$Y$8/12),2))</f>
        <v>0</v>
      </c>
      <c r="P308" s="48">
        <f>IF($B308="","",ROUND(N(AJ307)*(1+$Z$8/12),2))</f>
        <v>0</v>
      </c>
      <c r="Q308" s="33">
        <f>IF($B308="","",MIN($Q$9,G308)+MIN(MAX(0,'Debt Payoff'!$D$24-0-SUMPRODUCT((G308:P308&lt;$Q$9:$Z$9)*G308:P308+(G308:P308&gt;=$Q$9:$Z$9)*$Q$9:$Z$9)),G308-MIN($Q$9,G308)))</f>
        <v>0</v>
      </c>
      <c r="R308" s="33">
        <f>IF($B308="","",MIN($R$9,H308)+MIN(MAX(0,'Debt Payoff'!$D$24-SUM(Q308:Q308)-SUMPRODUCT((H308:P308&lt;$R$9:$Z$9)*H308:P308+(H308:P308&gt;=$R$9:$Z$9)*$R$9:$Z$9)),H308-MIN($R$9,H308)))</f>
        <v>0</v>
      </c>
      <c r="S308" s="33">
        <f>IF($B308="","",MIN($S$9,I308)+MIN(MAX(0,'Debt Payoff'!$D$24-SUM(Q308:R308)-SUMPRODUCT((I308:P308&lt;$S$9:$Z$9)*I308:P308+(I308:P308&gt;=$S$9:$Z$9)*$S$9:$Z$9)),I308-MIN($S$9,I308)))</f>
        <v>0</v>
      </c>
      <c r="T308" s="33">
        <f>IF($B308="","",MIN($T$9,J308)+MIN(MAX(0,'Debt Payoff'!$D$24-SUM(Q308:S308)-SUMPRODUCT((J308:P308&lt;$T$9:$Z$9)*J308:P308+(J308:P308&gt;=$T$9:$Z$9)*$T$9:$Z$9)),J308-MIN($T$9,J308)))</f>
        <v>0</v>
      </c>
      <c r="U308" s="33">
        <f>IF($B308="","",MIN($U$9,K308)+MIN(MAX(0,'Debt Payoff'!$D$24-SUM(Q308:T308)-SUMPRODUCT((K308:P308&lt;$U$9:$Z$9)*K308:P308+(K308:P308&gt;=$U$9:$Z$9)*$U$9:$Z$9)),K308-MIN($U$9,K308)))</f>
        <v>0</v>
      </c>
      <c r="V308" s="33">
        <f>IF($B308="","",MIN($V$9,L308)+MIN(MAX(0,'Debt Payoff'!$D$24-SUM(Q308:U308)-SUMPRODUCT((L308:P308&lt;$V$9:$Z$9)*L308:P308+(L308:P308&gt;=$V$9:$Z$9)*$V$9:$Z$9)),L308-MIN($V$9,L308)))</f>
        <v>0</v>
      </c>
      <c r="W308" s="33">
        <f>IF($B308="","",MIN($W$9,M308)+MIN(MAX(0,'Debt Payoff'!$D$24-SUM(Q308:V308)-SUMPRODUCT((M308:P308&lt;$W$9:$Z$9)*M308:P308+(M308:P308&gt;=$W$9:$Z$9)*$W$9:$Z$9)),M308-MIN($W$9,M308)))</f>
        <v>0</v>
      </c>
      <c r="X308" s="33">
        <f>IF($B308="","",MIN($X$9,N308)+MIN(MAX(0,'Debt Payoff'!$D$24-SUM(Q308:W308)-SUMPRODUCT((N308:P308&lt;$X$9:$Z$9)*N308:P308+(N308:P308&gt;=$X$9:$Z$9)*$X$9:$Z$9)),N308-MIN($X$9,N308)))</f>
        <v>0</v>
      </c>
      <c r="Y308" s="33">
        <f>IF($B308="","",MIN($Y$9,O308)+MIN(MAX(0,'Debt Payoff'!$D$24-SUM(Q308:X308)-SUMPRODUCT((O308:P308&lt;$Y$9:$Z$9)*O308:P308+(O308:P308&gt;=$Y$9:$Z$9)*$Y$9:$Z$9)),O308-MIN($Y$9,O308)))</f>
        <v>0</v>
      </c>
      <c r="Z308" s="33">
        <f>IF($B308="","",MIN($Z$9,P308)+MIN(MAX(0,'Debt Payoff'!$D$24-SUM(Q308:Y308)-SUMPRODUCT((P308:P308&lt;$Z$9:$Z$9)*P308:P308+(P308:P308&gt;=$Z$9:$Z$9)*$Z$9:$Z$9)),P308-MIN($Z$9,P308)))</f>
        <v>0</v>
      </c>
      <c r="AA308" s="33">
        <f>IF($B308="","",ROUND(G308-Q308,2))</f>
        <v>0</v>
      </c>
      <c r="AB308" s="33">
        <f>IF($B308="","",ROUND(H308-R308,2))</f>
        <v>0</v>
      </c>
      <c r="AC308" s="33">
        <f>IF($B308="","",ROUND(I308-S308,2))</f>
        <v>0</v>
      </c>
      <c r="AD308" s="33">
        <f>IF($B308="","",ROUND(J308-T308,2))</f>
        <v>0</v>
      </c>
      <c r="AE308" s="33">
        <f>IF($B308="","",ROUND(K308-U308,2))</f>
        <v>0</v>
      </c>
      <c r="AF308" s="33">
        <f>IF($B308="","",ROUND(L308-V308,2))</f>
        <v>0</v>
      </c>
      <c r="AG308" s="33">
        <f>IF($B308="","",ROUND(M308-W308,2))</f>
        <v>0</v>
      </c>
      <c r="AH308" s="33">
        <f>IF($B308="","",ROUND(N308-X308,2))</f>
        <v>0</v>
      </c>
      <c r="AI308" s="33">
        <f>IF($B308="","",ROUND(O308-Y308,2))</f>
        <v>0</v>
      </c>
      <c r="AJ308" s="33">
        <f>IF($B308="","",ROUND(P308-Z308,2))</f>
        <v>0</v>
      </c>
    </row>
    <row r="309" spans="2:36">
      <c r="B309" s="15">
        <f>IF(B308="","",IF(F308&gt;0.005,B308+1,""))</f>
        <v>0</v>
      </c>
      <c r="C309" s="46">
        <f>IF($B309="","",EDATE('Debt Payoff'!$D$23,$B309-1))</f>
        <v>0</v>
      </c>
      <c r="D309" s="47">
        <f>IF($B309="","",SUM(Q309:Z309))</f>
        <v>0</v>
      </c>
      <c r="E309" s="48">
        <f>IF($B309="","",SUM(G309:P309)-F308)</f>
        <v>0</v>
      </c>
      <c r="F309" s="47">
        <f>IF($B309="","",SUM(AA309:AJ309))</f>
        <v>0</v>
      </c>
      <c r="G309" s="48">
        <f>IF($B309="","",ROUND(N(AA308)*(1+$Q$8/12),2))</f>
        <v>0</v>
      </c>
      <c r="H309" s="48">
        <f>IF($B309="","",ROUND(N(AB308)*(1+$R$8/12),2))</f>
        <v>0</v>
      </c>
      <c r="I309" s="48">
        <f>IF($B309="","",ROUND(N(AC308)*(1+$S$8/12),2))</f>
        <v>0</v>
      </c>
      <c r="J309" s="48">
        <f>IF($B309="","",ROUND(N(AD308)*(1+$T$8/12),2))</f>
        <v>0</v>
      </c>
      <c r="K309" s="48">
        <f>IF($B309="","",ROUND(N(AE308)*(1+$U$8/12),2))</f>
        <v>0</v>
      </c>
      <c r="L309" s="48">
        <f>IF($B309="","",ROUND(N(AF308)*(1+$V$8/12),2))</f>
        <v>0</v>
      </c>
      <c r="M309" s="48">
        <f>IF($B309="","",ROUND(N(AG308)*(1+$W$8/12),2))</f>
        <v>0</v>
      </c>
      <c r="N309" s="48">
        <f>IF($B309="","",ROUND(N(AH308)*(1+$X$8/12),2))</f>
        <v>0</v>
      </c>
      <c r="O309" s="48">
        <f>IF($B309="","",ROUND(N(AI308)*(1+$Y$8/12),2))</f>
        <v>0</v>
      </c>
      <c r="P309" s="48">
        <f>IF($B309="","",ROUND(N(AJ308)*(1+$Z$8/12),2))</f>
        <v>0</v>
      </c>
      <c r="Q309" s="33">
        <f>IF($B309="","",MIN($Q$9,G309)+MIN(MAX(0,'Debt Payoff'!$D$24-0-SUMPRODUCT((G309:P309&lt;$Q$9:$Z$9)*G309:P309+(G309:P309&gt;=$Q$9:$Z$9)*$Q$9:$Z$9)),G309-MIN($Q$9,G309)))</f>
        <v>0</v>
      </c>
      <c r="R309" s="33">
        <f>IF($B309="","",MIN($R$9,H309)+MIN(MAX(0,'Debt Payoff'!$D$24-SUM(Q309:Q309)-SUMPRODUCT((H309:P309&lt;$R$9:$Z$9)*H309:P309+(H309:P309&gt;=$R$9:$Z$9)*$R$9:$Z$9)),H309-MIN($R$9,H309)))</f>
        <v>0</v>
      </c>
      <c r="S309" s="33">
        <f>IF($B309="","",MIN($S$9,I309)+MIN(MAX(0,'Debt Payoff'!$D$24-SUM(Q309:R309)-SUMPRODUCT((I309:P309&lt;$S$9:$Z$9)*I309:P309+(I309:P309&gt;=$S$9:$Z$9)*$S$9:$Z$9)),I309-MIN($S$9,I309)))</f>
        <v>0</v>
      </c>
      <c r="T309" s="33">
        <f>IF($B309="","",MIN($T$9,J309)+MIN(MAX(0,'Debt Payoff'!$D$24-SUM(Q309:S309)-SUMPRODUCT((J309:P309&lt;$T$9:$Z$9)*J309:P309+(J309:P309&gt;=$T$9:$Z$9)*$T$9:$Z$9)),J309-MIN($T$9,J309)))</f>
        <v>0</v>
      </c>
      <c r="U309" s="33">
        <f>IF($B309="","",MIN($U$9,K309)+MIN(MAX(0,'Debt Payoff'!$D$24-SUM(Q309:T309)-SUMPRODUCT((K309:P309&lt;$U$9:$Z$9)*K309:P309+(K309:P309&gt;=$U$9:$Z$9)*$U$9:$Z$9)),K309-MIN($U$9,K309)))</f>
        <v>0</v>
      </c>
      <c r="V309" s="33">
        <f>IF($B309="","",MIN($V$9,L309)+MIN(MAX(0,'Debt Payoff'!$D$24-SUM(Q309:U309)-SUMPRODUCT((L309:P309&lt;$V$9:$Z$9)*L309:P309+(L309:P309&gt;=$V$9:$Z$9)*$V$9:$Z$9)),L309-MIN($V$9,L309)))</f>
        <v>0</v>
      </c>
      <c r="W309" s="33">
        <f>IF($B309="","",MIN($W$9,M309)+MIN(MAX(0,'Debt Payoff'!$D$24-SUM(Q309:V309)-SUMPRODUCT((M309:P309&lt;$W$9:$Z$9)*M309:P309+(M309:P309&gt;=$W$9:$Z$9)*$W$9:$Z$9)),M309-MIN($W$9,M309)))</f>
        <v>0</v>
      </c>
      <c r="X309" s="33">
        <f>IF($B309="","",MIN($X$9,N309)+MIN(MAX(0,'Debt Payoff'!$D$24-SUM(Q309:W309)-SUMPRODUCT((N309:P309&lt;$X$9:$Z$9)*N309:P309+(N309:P309&gt;=$X$9:$Z$9)*$X$9:$Z$9)),N309-MIN($X$9,N309)))</f>
        <v>0</v>
      </c>
      <c r="Y309" s="33">
        <f>IF($B309="","",MIN($Y$9,O309)+MIN(MAX(0,'Debt Payoff'!$D$24-SUM(Q309:X309)-SUMPRODUCT((O309:P309&lt;$Y$9:$Z$9)*O309:P309+(O309:P309&gt;=$Y$9:$Z$9)*$Y$9:$Z$9)),O309-MIN($Y$9,O309)))</f>
        <v>0</v>
      </c>
      <c r="Z309" s="33">
        <f>IF($B309="","",MIN($Z$9,P309)+MIN(MAX(0,'Debt Payoff'!$D$24-SUM(Q309:Y309)-SUMPRODUCT((P309:P309&lt;$Z$9:$Z$9)*P309:P309+(P309:P309&gt;=$Z$9:$Z$9)*$Z$9:$Z$9)),P309-MIN($Z$9,P309)))</f>
        <v>0</v>
      </c>
      <c r="AA309" s="33">
        <f>IF($B309="","",ROUND(G309-Q309,2))</f>
        <v>0</v>
      </c>
      <c r="AB309" s="33">
        <f>IF($B309="","",ROUND(H309-R309,2))</f>
        <v>0</v>
      </c>
      <c r="AC309" s="33">
        <f>IF($B309="","",ROUND(I309-S309,2))</f>
        <v>0</v>
      </c>
      <c r="AD309" s="33">
        <f>IF($B309="","",ROUND(J309-T309,2))</f>
        <v>0</v>
      </c>
      <c r="AE309" s="33">
        <f>IF($B309="","",ROUND(K309-U309,2))</f>
        <v>0</v>
      </c>
      <c r="AF309" s="33">
        <f>IF($B309="","",ROUND(L309-V309,2))</f>
        <v>0</v>
      </c>
      <c r="AG309" s="33">
        <f>IF($B309="","",ROUND(M309-W309,2))</f>
        <v>0</v>
      </c>
      <c r="AH309" s="33">
        <f>IF($B309="","",ROUND(N309-X309,2))</f>
        <v>0</v>
      </c>
      <c r="AI309" s="33">
        <f>IF($B309="","",ROUND(O309-Y309,2))</f>
        <v>0</v>
      </c>
      <c r="AJ309" s="33">
        <f>IF($B309="","",ROUND(P309-Z309,2))</f>
        <v>0</v>
      </c>
    </row>
    <row r="310" spans="2:36">
      <c r="B310" s="15">
        <f>IF(B309="","",IF(F309&gt;0.005,B309+1,""))</f>
        <v>0</v>
      </c>
      <c r="C310" s="46">
        <f>IF($B310="","",EDATE('Debt Payoff'!$D$23,$B310-1))</f>
        <v>0</v>
      </c>
      <c r="D310" s="47">
        <f>IF($B310="","",SUM(Q310:Z310))</f>
        <v>0</v>
      </c>
      <c r="E310" s="48">
        <f>IF($B310="","",SUM(G310:P310)-F309)</f>
        <v>0</v>
      </c>
      <c r="F310" s="47">
        <f>IF($B310="","",SUM(AA310:AJ310))</f>
        <v>0</v>
      </c>
      <c r="G310" s="48">
        <f>IF($B310="","",ROUND(N(AA309)*(1+$Q$8/12),2))</f>
        <v>0</v>
      </c>
      <c r="H310" s="48">
        <f>IF($B310="","",ROUND(N(AB309)*(1+$R$8/12),2))</f>
        <v>0</v>
      </c>
      <c r="I310" s="48">
        <f>IF($B310="","",ROUND(N(AC309)*(1+$S$8/12),2))</f>
        <v>0</v>
      </c>
      <c r="J310" s="48">
        <f>IF($B310="","",ROUND(N(AD309)*(1+$T$8/12),2))</f>
        <v>0</v>
      </c>
      <c r="K310" s="48">
        <f>IF($B310="","",ROUND(N(AE309)*(1+$U$8/12),2))</f>
        <v>0</v>
      </c>
      <c r="L310" s="48">
        <f>IF($B310="","",ROUND(N(AF309)*(1+$V$8/12),2))</f>
        <v>0</v>
      </c>
      <c r="M310" s="48">
        <f>IF($B310="","",ROUND(N(AG309)*(1+$W$8/12),2))</f>
        <v>0</v>
      </c>
      <c r="N310" s="48">
        <f>IF($B310="","",ROUND(N(AH309)*(1+$X$8/12),2))</f>
        <v>0</v>
      </c>
      <c r="O310" s="48">
        <f>IF($B310="","",ROUND(N(AI309)*(1+$Y$8/12),2))</f>
        <v>0</v>
      </c>
      <c r="P310" s="48">
        <f>IF($B310="","",ROUND(N(AJ309)*(1+$Z$8/12),2))</f>
        <v>0</v>
      </c>
      <c r="Q310" s="33">
        <f>IF($B310="","",MIN($Q$9,G310)+MIN(MAX(0,'Debt Payoff'!$D$24-0-SUMPRODUCT((G310:P310&lt;$Q$9:$Z$9)*G310:P310+(G310:P310&gt;=$Q$9:$Z$9)*$Q$9:$Z$9)),G310-MIN($Q$9,G310)))</f>
        <v>0</v>
      </c>
      <c r="R310" s="33">
        <f>IF($B310="","",MIN($R$9,H310)+MIN(MAX(0,'Debt Payoff'!$D$24-SUM(Q310:Q310)-SUMPRODUCT((H310:P310&lt;$R$9:$Z$9)*H310:P310+(H310:P310&gt;=$R$9:$Z$9)*$R$9:$Z$9)),H310-MIN($R$9,H310)))</f>
        <v>0</v>
      </c>
      <c r="S310" s="33">
        <f>IF($B310="","",MIN($S$9,I310)+MIN(MAX(0,'Debt Payoff'!$D$24-SUM(Q310:R310)-SUMPRODUCT((I310:P310&lt;$S$9:$Z$9)*I310:P310+(I310:P310&gt;=$S$9:$Z$9)*$S$9:$Z$9)),I310-MIN($S$9,I310)))</f>
        <v>0</v>
      </c>
      <c r="T310" s="33">
        <f>IF($B310="","",MIN($T$9,J310)+MIN(MAX(0,'Debt Payoff'!$D$24-SUM(Q310:S310)-SUMPRODUCT((J310:P310&lt;$T$9:$Z$9)*J310:P310+(J310:P310&gt;=$T$9:$Z$9)*$T$9:$Z$9)),J310-MIN($T$9,J310)))</f>
        <v>0</v>
      </c>
      <c r="U310" s="33">
        <f>IF($B310="","",MIN($U$9,K310)+MIN(MAX(0,'Debt Payoff'!$D$24-SUM(Q310:T310)-SUMPRODUCT((K310:P310&lt;$U$9:$Z$9)*K310:P310+(K310:P310&gt;=$U$9:$Z$9)*$U$9:$Z$9)),K310-MIN($U$9,K310)))</f>
        <v>0</v>
      </c>
      <c r="V310" s="33">
        <f>IF($B310="","",MIN($V$9,L310)+MIN(MAX(0,'Debt Payoff'!$D$24-SUM(Q310:U310)-SUMPRODUCT((L310:P310&lt;$V$9:$Z$9)*L310:P310+(L310:P310&gt;=$V$9:$Z$9)*$V$9:$Z$9)),L310-MIN($V$9,L310)))</f>
        <v>0</v>
      </c>
      <c r="W310" s="33">
        <f>IF($B310="","",MIN($W$9,M310)+MIN(MAX(0,'Debt Payoff'!$D$24-SUM(Q310:V310)-SUMPRODUCT((M310:P310&lt;$W$9:$Z$9)*M310:P310+(M310:P310&gt;=$W$9:$Z$9)*$W$9:$Z$9)),M310-MIN($W$9,M310)))</f>
        <v>0</v>
      </c>
      <c r="X310" s="33">
        <f>IF($B310="","",MIN($X$9,N310)+MIN(MAX(0,'Debt Payoff'!$D$24-SUM(Q310:W310)-SUMPRODUCT((N310:P310&lt;$X$9:$Z$9)*N310:P310+(N310:P310&gt;=$X$9:$Z$9)*$X$9:$Z$9)),N310-MIN($X$9,N310)))</f>
        <v>0</v>
      </c>
      <c r="Y310" s="33">
        <f>IF($B310="","",MIN($Y$9,O310)+MIN(MAX(0,'Debt Payoff'!$D$24-SUM(Q310:X310)-SUMPRODUCT((O310:P310&lt;$Y$9:$Z$9)*O310:P310+(O310:P310&gt;=$Y$9:$Z$9)*$Y$9:$Z$9)),O310-MIN($Y$9,O310)))</f>
        <v>0</v>
      </c>
      <c r="Z310" s="33">
        <f>IF($B310="","",MIN($Z$9,P310)+MIN(MAX(0,'Debt Payoff'!$D$24-SUM(Q310:Y310)-SUMPRODUCT((P310:P310&lt;$Z$9:$Z$9)*P310:P310+(P310:P310&gt;=$Z$9:$Z$9)*$Z$9:$Z$9)),P310-MIN($Z$9,P310)))</f>
        <v>0</v>
      </c>
      <c r="AA310" s="33">
        <f>IF($B310="","",ROUND(G310-Q310,2))</f>
        <v>0</v>
      </c>
      <c r="AB310" s="33">
        <f>IF($B310="","",ROUND(H310-R310,2))</f>
        <v>0</v>
      </c>
      <c r="AC310" s="33">
        <f>IF($B310="","",ROUND(I310-S310,2))</f>
        <v>0</v>
      </c>
      <c r="AD310" s="33">
        <f>IF($B310="","",ROUND(J310-T310,2))</f>
        <v>0</v>
      </c>
      <c r="AE310" s="33">
        <f>IF($B310="","",ROUND(K310-U310,2))</f>
        <v>0</v>
      </c>
      <c r="AF310" s="33">
        <f>IF($B310="","",ROUND(L310-V310,2))</f>
        <v>0</v>
      </c>
      <c r="AG310" s="33">
        <f>IF($B310="","",ROUND(M310-W310,2))</f>
        <v>0</v>
      </c>
      <c r="AH310" s="33">
        <f>IF($B310="","",ROUND(N310-X310,2))</f>
        <v>0</v>
      </c>
      <c r="AI310" s="33">
        <f>IF($B310="","",ROUND(O310-Y310,2))</f>
        <v>0</v>
      </c>
      <c r="AJ310" s="33">
        <f>IF($B310="","",ROUND(P310-Z310,2))</f>
        <v>0</v>
      </c>
    </row>
    <row r="311" spans="2:36">
      <c r="B311" s="15">
        <f>IF(B310="","",IF(F310&gt;0.005,B310+1,""))</f>
        <v>0</v>
      </c>
      <c r="C311" s="46">
        <f>IF($B311="","",EDATE('Debt Payoff'!$D$23,$B311-1))</f>
        <v>0</v>
      </c>
      <c r="D311" s="47">
        <f>IF($B311="","",SUM(Q311:Z311))</f>
        <v>0</v>
      </c>
      <c r="E311" s="48">
        <f>IF($B311="","",SUM(G311:P311)-F310)</f>
        <v>0</v>
      </c>
      <c r="F311" s="47">
        <f>IF($B311="","",SUM(AA311:AJ311))</f>
        <v>0</v>
      </c>
      <c r="G311" s="48">
        <f>IF($B311="","",ROUND(N(AA310)*(1+$Q$8/12),2))</f>
        <v>0</v>
      </c>
      <c r="H311" s="48">
        <f>IF($B311="","",ROUND(N(AB310)*(1+$R$8/12),2))</f>
        <v>0</v>
      </c>
      <c r="I311" s="48">
        <f>IF($B311="","",ROUND(N(AC310)*(1+$S$8/12),2))</f>
        <v>0</v>
      </c>
      <c r="J311" s="48">
        <f>IF($B311="","",ROUND(N(AD310)*(1+$T$8/12),2))</f>
        <v>0</v>
      </c>
      <c r="K311" s="48">
        <f>IF($B311="","",ROUND(N(AE310)*(1+$U$8/12),2))</f>
        <v>0</v>
      </c>
      <c r="L311" s="48">
        <f>IF($B311="","",ROUND(N(AF310)*(1+$V$8/12),2))</f>
        <v>0</v>
      </c>
      <c r="M311" s="48">
        <f>IF($B311="","",ROUND(N(AG310)*(1+$W$8/12),2))</f>
        <v>0</v>
      </c>
      <c r="N311" s="48">
        <f>IF($B311="","",ROUND(N(AH310)*(1+$X$8/12),2))</f>
        <v>0</v>
      </c>
      <c r="O311" s="48">
        <f>IF($B311="","",ROUND(N(AI310)*(1+$Y$8/12),2))</f>
        <v>0</v>
      </c>
      <c r="P311" s="48">
        <f>IF($B311="","",ROUND(N(AJ310)*(1+$Z$8/12),2))</f>
        <v>0</v>
      </c>
      <c r="Q311" s="33">
        <f>IF($B311="","",MIN($Q$9,G311)+MIN(MAX(0,'Debt Payoff'!$D$24-0-SUMPRODUCT((G311:P311&lt;$Q$9:$Z$9)*G311:P311+(G311:P311&gt;=$Q$9:$Z$9)*$Q$9:$Z$9)),G311-MIN($Q$9,G311)))</f>
        <v>0</v>
      </c>
      <c r="R311" s="33">
        <f>IF($B311="","",MIN($R$9,H311)+MIN(MAX(0,'Debt Payoff'!$D$24-SUM(Q311:Q311)-SUMPRODUCT((H311:P311&lt;$R$9:$Z$9)*H311:P311+(H311:P311&gt;=$R$9:$Z$9)*$R$9:$Z$9)),H311-MIN($R$9,H311)))</f>
        <v>0</v>
      </c>
      <c r="S311" s="33">
        <f>IF($B311="","",MIN($S$9,I311)+MIN(MAX(0,'Debt Payoff'!$D$24-SUM(Q311:R311)-SUMPRODUCT((I311:P311&lt;$S$9:$Z$9)*I311:P311+(I311:P311&gt;=$S$9:$Z$9)*$S$9:$Z$9)),I311-MIN($S$9,I311)))</f>
        <v>0</v>
      </c>
      <c r="T311" s="33">
        <f>IF($B311="","",MIN($T$9,J311)+MIN(MAX(0,'Debt Payoff'!$D$24-SUM(Q311:S311)-SUMPRODUCT((J311:P311&lt;$T$9:$Z$9)*J311:P311+(J311:P311&gt;=$T$9:$Z$9)*$T$9:$Z$9)),J311-MIN($T$9,J311)))</f>
        <v>0</v>
      </c>
      <c r="U311" s="33">
        <f>IF($B311="","",MIN($U$9,K311)+MIN(MAX(0,'Debt Payoff'!$D$24-SUM(Q311:T311)-SUMPRODUCT((K311:P311&lt;$U$9:$Z$9)*K311:P311+(K311:P311&gt;=$U$9:$Z$9)*$U$9:$Z$9)),K311-MIN($U$9,K311)))</f>
        <v>0</v>
      </c>
      <c r="V311" s="33">
        <f>IF($B311="","",MIN($V$9,L311)+MIN(MAX(0,'Debt Payoff'!$D$24-SUM(Q311:U311)-SUMPRODUCT((L311:P311&lt;$V$9:$Z$9)*L311:P311+(L311:P311&gt;=$V$9:$Z$9)*$V$9:$Z$9)),L311-MIN($V$9,L311)))</f>
        <v>0</v>
      </c>
      <c r="W311" s="33">
        <f>IF($B311="","",MIN($W$9,M311)+MIN(MAX(0,'Debt Payoff'!$D$24-SUM(Q311:V311)-SUMPRODUCT((M311:P311&lt;$W$9:$Z$9)*M311:P311+(M311:P311&gt;=$W$9:$Z$9)*$W$9:$Z$9)),M311-MIN($W$9,M311)))</f>
        <v>0</v>
      </c>
      <c r="X311" s="33">
        <f>IF($B311="","",MIN($X$9,N311)+MIN(MAX(0,'Debt Payoff'!$D$24-SUM(Q311:W311)-SUMPRODUCT((N311:P311&lt;$X$9:$Z$9)*N311:P311+(N311:P311&gt;=$X$9:$Z$9)*$X$9:$Z$9)),N311-MIN($X$9,N311)))</f>
        <v>0</v>
      </c>
      <c r="Y311" s="33">
        <f>IF($B311="","",MIN($Y$9,O311)+MIN(MAX(0,'Debt Payoff'!$D$24-SUM(Q311:X311)-SUMPRODUCT((O311:P311&lt;$Y$9:$Z$9)*O311:P311+(O311:P311&gt;=$Y$9:$Z$9)*$Y$9:$Z$9)),O311-MIN($Y$9,O311)))</f>
        <v>0</v>
      </c>
      <c r="Z311" s="33">
        <f>IF($B311="","",MIN($Z$9,P311)+MIN(MAX(0,'Debt Payoff'!$D$24-SUM(Q311:Y311)-SUMPRODUCT((P311:P311&lt;$Z$9:$Z$9)*P311:P311+(P311:P311&gt;=$Z$9:$Z$9)*$Z$9:$Z$9)),P311-MIN($Z$9,P311)))</f>
        <v>0</v>
      </c>
      <c r="AA311" s="33">
        <f>IF($B311="","",ROUND(G311-Q311,2))</f>
        <v>0</v>
      </c>
      <c r="AB311" s="33">
        <f>IF($B311="","",ROUND(H311-R311,2))</f>
        <v>0</v>
      </c>
      <c r="AC311" s="33">
        <f>IF($B311="","",ROUND(I311-S311,2))</f>
        <v>0</v>
      </c>
      <c r="AD311" s="33">
        <f>IF($B311="","",ROUND(J311-T311,2))</f>
        <v>0</v>
      </c>
      <c r="AE311" s="33">
        <f>IF($B311="","",ROUND(K311-U311,2))</f>
        <v>0</v>
      </c>
      <c r="AF311" s="33">
        <f>IF($B311="","",ROUND(L311-V311,2))</f>
        <v>0</v>
      </c>
      <c r="AG311" s="33">
        <f>IF($B311="","",ROUND(M311-W311,2))</f>
        <v>0</v>
      </c>
      <c r="AH311" s="33">
        <f>IF($B311="","",ROUND(N311-X311,2))</f>
        <v>0</v>
      </c>
      <c r="AI311" s="33">
        <f>IF($B311="","",ROUND(O311-Y311,2))</f>
        <v>0</v>
      </c>
      <c r="AJ311" s="33">
        <f>IF($B311="","",ROUND(P311-Z311,2))</f>
        <v>0</v>
      </c>
    </row>
    <row r="312" spans="2:36">
      <c r="B312" s="15">
        <f>IF(B311="","",IF(F311&gt;0.005,B311+1,""))</f>
        <v>0</v>
      </c>
      <c r="C312" s="46">
        <f>IF($B312="","",EDATE('Debt Payoff'!$D$23,$B312-1))</f>
        <v>0</v>
      </c>
      <c r="D312" s="47">
        <f>IF($B312="","",SUM(Q312:Z312))</f>
        <v>0</v>
      </c>
      <c r="E312" s="48">
        <f>IF($B312="","",SUM(G312:P312)-F311)</f>
        <v>0</v>
      </c>
      <c r="F312" s="47">
        <f>IF($B312="","",SUM(AA312:AJ312))</f>
        <v>0</v>
      </c>
      <c r="G312" s="48">
        <f>IF($B312="","",ROUND(N(AA311)*(1+$Q$8/12),2))</f>
        <v>0</v>
      </c>
      <c r="H312" s="48">
        <f>IF($B312="","",ROUND(N(AB311)*(1+$R$8/12),2))</f>
        <v>0</v>
      </c>
      <c r="I312" s="48">
        <f>IF($B312="","",ROUND(N(AC311)*(1+$S$8/12),2))</f>
        <v>0</v>
      </c>
      <c r="J312" s="48">
        <f>IF($B312="","",ROUND(N(AD311)*(1+$T$8/12),2))</f>
        <v>0</v>
      </c>
      <c r="K312" s="48">
        <f>IF($B312="","",ROUND(N(AE311)*(1+$U$8/12),2))</f>
        <v>0</v>
      </c>
      <c r="L312" s="48">
        <f>IF($B312="","",ROUND(N(AF311)*(1+$V$8/12),2))</f>
        <v>0</v>
      </c>
      <c r="M312" s="48">
        <f>IF($B312="","",ROUND(N(AG311)*(1+$W$8/12),2))</f>
        <v>0</v>
      </c>
      <c r="N312" s="48">
        <f>IF($B312="","",ROUND(N(AH311)*(1+$X$8/12),2))</f>
        <v>0</v>
      </c>
      <c r="O312" s="48">
        <f>IF($B312="","",ROUND(N(AI311)*(1+$Y$8/12),2))</f>
        <v>0</v>
      </c>
      <c r="P312" s="48">
        <f>IF($B312="","",ROUND(N(AJ311)*(1+$Z$8/12),2))</f>
        <v>0</v>
      </c>
      <c r="Q312" s="33">
        <f>IF($B312="","",MIN($Q$9,G312)+MIN(MAX(0,'Debt Payoff'!$D$24-0-SUMPRODUCT((G312:P312&lt;$Q$9:$Z$9)*G312:P312+(G312:P312&gt;=$Q$9:$Z$9)*$Q$9:$Z$9)),G312-MIN($Q$9,G312)))</f>
        <v>0</v>
      </c>
      <c r="R312" s="33">
        <f>IF($B312="","",MIN($R$9,H312)+MIN(MAX(0,'Debt Payoff'!$D$24-SUM(Q312:Q312)-SUMPRODUCT((H312:P312&lt;$R$9:$Z$9)*H312:P312+(H312:P312&gt;=$R$9:$Z$9)*$R$9:$Z$9)),H312-MIN($R$9,H312)))</f>
        <v>0</v>
      </c>
      <c r="S312" s="33">
        <f>IF($B312="","",MIN($S$9,I312)+MIN(MAX(0,'Debt Payoff'!$D$24-SUM(Q312:R312)-SUMPRODUCT((I312:P312&lt;$S$9:$Z$9)*I312:P312+(I312:P312&gt;=$S$9:$Z$9)*$S$9:$Z$9)),I312-MIN($S$9,I312)))</f>
        <v>0</v>
      </c>
      <c r="T312" s="33">
        <f>IF($B312="","",MIN($T$9,J312)+MIN(MAX(0,'Debt Payoff'!$D$24-SUM(Q312:S312)-SUMPRODUCT((J312:P312&lt;$T$9:$Z$9)*J312:P312+(J312:P312&gt;=$T$9:$Z$9)*$T$9:$Z$9)),J312-MIN($T$9,J312)))</f>
        <v>0</v>
      </c>
      <c r="U312" s="33">
        <f>IF($B312="","",MIN($U$9,K312)+MIN(MAX(0,'Debt Payoff'!$D$24-SUM(Q312:T312)-SUMPRODUCT((K312:P312&lt;$U$9:$Z$9)*K312:P312+(K312:P312&gt;=$U$9:$Z$9)*$U$9:$Z$9)),K312-MIN($U$9,K312)))</f>
        <v>0</v>
      </c>
      <c r="V312" s="33">
        <f>IF($B312="","",MIN($V$9,L312)+MIN(MAX(0,'Debt Payoff'!$D$24-SUM(Q312:U312)-SUMPRODUCT((L312:P312&lt;$V$9:$Z$9)*L312:P312+(L312:P312&gt;=$V$9:$Z$9)*$V$9:$Z$9)),L312-MIN($V$9,L312)))</f>
        <v>0</v>
      </c>
      <c r="W312" s="33">
        <f>IF($B312="","",MIN($W$9,M312)+MIN(MAX(0,'Debt Payoff'!$D$24-SUM(Q312:V312)-SUMPRODUCT((M312:P312&lt;$W$9:$Z$9)*M312:P312+(M312:P312&gt;=$W$9:$Z$9)*$W$9:$Z$9)),M312-MIN($W$9,M312)))</f>
        <v>0</v>
      </c>
      <c r="X312" s="33">
        <f>IF($B312="","",MIN($X$9,N312)+MIN(MAX(0,'Debt Payoff'!$D$24-SUM(Q312:W312)-SUMPRODUCT((N312:P312&lt;$X$9:$Z$9)*N312:P312+(N312:P312&gt;=$X$9:$Z$9)*$X$9:$Z$9)),N312-MIN($X$9,N312)))</f>
        <v>0</v>
      </c>
      <c r="Y312" s="33">
        <f>IF($B312="","",MIN($Y$9,O312)+MIN(MAX(0,'Debt Payoff'!$D$24-SUM(Q312:X312)-SUMPRODUCT((O312:P312&lt;$Y$9:$Z$9)*O312:P312+(O312:P312&gt;=$Y$9:$Z$9)*$Y$9:$Z$9)),O312-MIN($Y$9,O312)))</f>
        <v>0</v>
      </c>
      <c r="Z312" s="33">
        <f>IF($B312="","",MIN($Z$9,P312)+MIN(MAX(0,'Debt Payoff'!$D$24-SUM(Q312:Y312)-SUMPRODUCT((P312:P312&lt;$Z$9:$Z$9)*P312:P312+(P312:P312&gt;=$Z$9:$Z$9)*$Z$9:$Z$9)),P312-MIN($Z$9,P312)))</f>
        <v>0</v>
      </c>
      <c r="AA312" s="33">
        <f>IF($B312="","",ROUND(G312-Q312,2))</f>
        <v>0</v>
      </c>
      <c r="AB312" s="33">
        <f>IF($B312="","",ROUND(H312-R312,2))</f>
        <v>0</v>
      </c>
      <c r="AC312" s="33">
        <f>IF($B312="","",ROUND(I312-S312,2))</f>
        <v>0</v>
      </c>
      <c r="AD312" s="33">
        <f>IF($B312="","",ROUND(J312-T312,2))</f>
        <v>0</v>
      </c>
      <c r="AE312" s="33">
        <f>IF($B312="","",ROUND(K312-U312,2))</f>
        <v>0</v>
      </c>
      <c r="AF312" s="33">
        <f>IF($B312="","",ROUND(L312-V312,2))</f>
        <v>0</v>
      </c>
      <c r="AG312" s="33">
        <f>IF($B312="","",ROUND(M312-W312,2))</f>
        <v>0</v>
      </c>
      <c r="AH312" s="33">
        <f>IF($B312="","",ROUND(N312-X312,2))</f>
        <v>0</v>
      </c>
      <c r="AI312" s="33">
        <f>IF($B312="","",ROUND(O312-Y312,2))</f>
        <v>0</v>
      </c>
      <c r="AJ312" s="33">
        <f>IF($B312="","",ROUND(P312-Z312,2))</f>
        <v>0</v>
      </c>
    </row>
    <row r="313" spans="2:36">
      <c r="B313" s="15">
        <f>IF(B312="","",IF(F312&gt;0.005,B312+1,""))</f>
        <v>0</v>
      </c>
      <c r="C313" s="46">
        <f>IF($B313="","",EDATE('Debt Payoff'!$D$23,$B313-1))</f>
        <v>0</v>
      </c>
      <c r="D313" s="47">
        <f>IF($B313="","",SUM(Q313:Z313))</f>
        <v>0</v>
      </c>
      <c r="E313" s="48">
        <f>IF($B313="","",SUM(G313:P313)-F312)</f>
        <v>0</v>
      </c>
      <c r="F313" s="47">
        <f>IF($B313="","",SUM(AA313:AJ313))</f>
        <v>0</v>
      </c>
      <c r="G313" s="48">
        <f>IF($B313="","",ROUND(N(AA312)*(1+$Q$8/12),2))</f>
        <v>0</v>
      </c>
      <c r="H313" s="48">
        <f>IF($B313="","",ROUND(N(AB312)*(1+$R$8/12),2))</f>
        <v>0</v>
      </c>
      <c r="I313" s="48">
        <f>IF($B313="","",ROUND(N(AC312)*(1+$S$8/12),2))</f>
        <v>0</v>
      </c>
      <c r="J313" s="48">
        <f>IF($B313="","",ROUND(N(AD312)*(1+$T$8/12),2))</f>
        <v>0</v>
      </c>
      <c r="K313" s="48">
        <f>IF($B313="","",ROUND(N(AE312)*(1+$U$8/12),2))</f>
        <v>0</v>
      </c>
      <c r="L313" s="48">
        <f>IF($B313="","",ROUND(N(AF312)*(1+$V$8/12),2))</f>
        <v>0</v>
      </c>
      <c r="M313" s="48">
        <f>IF($B313="","",ROUND(N(AG312)*(1+$W$8/12),2))</f>
        <v>0</v>
      </c>
      <c r="N313" s="48">
        <f>IF($B313="","",ROUND(N(AH312)*(1+$X$8/12),2))</f>
        <v>0</v>
      </c>
      <c r="O313" s="48">
        <f>IF($B313="","",ROUND(N(AI312)*(1+$Y$8/12),2))</f>
        <v>0</v>
      </c>
      <c r="P313" s="48">
        <f>IF($B313="","",ROUND(N(AJ312)*(1+$Z$8/12),2))</f>
        <v>0</v>
      </c>
      <c r="Q313" s="33">
        <f>IF($B313="","",MIN($Q$9,G313)+MIN(MAX(0,'Debt Payoff'!$D$24-0-SUMPRODUCT((G313:P313&lt;$Q$9:$Z$9)*G313:P313+(G313:P313&gt;=$Q$9:$Z$9)*$Q$9:$Z$9)),G313-MIN($Q$9,G313)))</f>
        <v>0</v>
      </c>
      <c r="R313" s="33">
        <f>IF($B313="","",MIN($R$9,H313)+MIN(MAX(0,'Debt Payoff'!$D$24-SUM(Q313:Q313)-SUMPRODUCT((H313:P313&lt;$R$9:$Z$9)*H313:P313+(H313:P313&gt;=$R$9:$Z$9)*$R$9:$Z$9)),H313-MIN($R$9,H313)))</f>
        <v>0</v>
      </c>
      <c r="S313" s="33">
        <f>IF($B313="","",MIN($S$9,I313)+MIN(MAX(0,'Debt Payoff'!$D$24-SUM(Q313:R313)-SUMPRODUCT((I313:P313&lt;$S$9:$Z$9)*I313:P313+(I313:P313&gt;=$S$9:$Z$9)*$S$9:$Z$9)),I313-MIN($S$9,I313)))</f>
        <v>0</v>
      </c>
      <c r="T313" s="33">
        <f>IF($B313="","",MIN($T$9,J313)+MIN(MAX(0,'Debt Payoff'!$D$24-SUM(Q313:S313)-SUMPRODUCT((J313:P313&lt;$T$9:$Z$9)*J313:P313+(J313:P313&gt;=$T$9:$Z$9)*$T$9:$Z$9)),J313-MIN($T$9,J313)))</f>
        <v>0</v>
      </c>
      <c r="U313" s="33">
        <f>IF($B313="","",MIN($U$9,K313)+MIN(MAX(0,'Debt Payoff'!$D$24-SUM(Q313:T313)-SUMPRODUCT((K313:P313&lt;$U$9:$Z$9)*K313:P313+(K313:P313&gt;=$U$9:$Z$9)*$U$9:$Z$9)),K313-MIN($U$9,K313)))</f>
        <v>0</v>
      </c>
      <c r="V313" s="33">
        <f>IF($B313="","",MIN($V$9,L313)+MIN(MAX(0,'Debt Payoff'!$D$24-SUM(Q313:U313)-SUMPRODUCT((L313:P313&lt;$V$9:$Z$9)*L313:P313+(L313:P313&gt;=$V$9:$Z$9)*$V$9:$Z$9)),L313-MIN($V$9,L313)))</f>
        <v>0</v>
      </c>
      <c r="W313" s="33">
        <f>IF($B313="","",MIN($W$9,M313)+MIN(MAX(0,'Debt Payoff'!$D$24-SUM(Q313:V313)-SUMPRODUCT((M313:P313&lt;$W$9:$Z$9)*M313:P313+(M313:P313&gt;=$W$9:$Z$9)*$W$9:$Z$9)),M313-MIN($W$9,M313)))</f>
        <v>0</v>
      </c>
      <c r="X313" s="33">
        <f>IF($B313="","",MIN($X$9,N313)+MIN(MAX(0,'Debt Payoff'!$D$24-SUM(Q313:W313)-SUMPRODUCT((N313:P313&lt;$X$9:$Z$9)*N313:P313+(N313:P313&gt;=$X$9:$Z$9)*$X$9:$Z$9)),N313-MIN($X$9,N313)))</f>
        <v>0</v>
      </c>
      <c r="Y313" s="33">
        <f>IF($B313="","",MIN($Y$9,O313)+MIN(MAX(0,'Debt Payoff'!$D$24-SUM(Q313:X313)-SUMPRODUCT((O313:P313&lt;$Y$9:$Z$9)*O313:P313+(O313:P313&gt;=$Y$9:$Z$9)*$Y$9:$Z$9)),O313-MIN($Y$9,O313)))</f>
        <v>0</v>
      </c>
      <c r="Z313" s="33">
        <f>IF($B313="","",MIN($Z$9,P313)+MIN(MAX(0,'Debt Payoff'!$D$24-SUM(Q313:Y313)-SUMPRODUCT((P313:P313&lt;$Z$9:$Z$9)*P313:P313+(P313:P313&gt;=$Z$9:$Z$9)*$Z$9:$Z$9)),P313-MIN($Z$9,P313)))</f>
        <v>0</v>
      </c>
      <c r="AA313" s="33">
        <f>IF($B313="","",ROUND(G313-Q313,2))</f>
        <v>0</v>
      </c>
      <c r="AB313" s="33">
        <f>IF($B313="","",ROUND(H313-R313,2))</f>
        <v>0</v>
      </c>
      <c r="AC313" s="33">
        <f>IF($B313="","",ROUND(I313-S313,2))</f>
        <v>0</v>
      </c>
      <c r="AD313" s="33">
        <f>IF($B313="","",ROUND(J313-T313,2))</f>
        <v>0</v>
      </c>
      <c r="AE313" s="33">
        <f>IF($B313="","",ROUND(K313-U313,2))</f>
        <v>0</v>
      </c>
      <c r="AF313" s="33">
        <f>IF($B313="","",ROUND(L313-V313,2))</f>
        <v>0</v>
      </c>
      <c r="AG313" s="33">
        <f>IF($B313="","",ROUND(M313-W313,2))</f>
        <v>0</v>
      </c>
      <c r="AH313" s="33">
        <f>IF($B313="","",ROUND(N313-X313,2))</f>
        <v>0</v>
      </c>
      <c r="AI313" s="33">
        <f>IF($B313="","",ROUND(O313-Y313,2))</f>
        <v>0</v>
      </c>
      <c r="AJ313" s="33">
        <f>IF($B313="","",ROUND(P313-Z313,2))</f>
        <v>0</v>
      </c>
    </row>
    <row r="314" spans="2:36">
      <c r="B314" s="15">
        <f>IF(B313="","",IF(F313&gt;0.005,B313+1,""))</f>
        <v>0</v>
      </c>
      <c r="C314" s="46">
        <f>IF($B314="","",EDATE('Debt Payoff'!$D$23,$B314-1))</f>
        <v>0</v>
      </c>
      <c r="D314" s="47">
        <f>IF($B314="","",SUM(Q314:Z314))</f>
        <v>0</v>
      </c>
      <c r="E314" s="48">
        <f>IF($B314="","",SUM(G314:P314)-F313)</f>
        <v>0</v>
      </c>
      <c r="F314" s="47">
        <f>IF($B314="","",SUM(AA314:AJ314))</f>
        <v>0</v>
      </c>
      <c r="G314" s="48">
        <f>IF($B314="","",ROUND(N(AA313)*(1+$Q$8/12),2))</f>
        <v>0</v>
      </c>
      <c r="H314" s="48">
        <f>IF($B314="","",ROUND(N(AB313)*(1+$R$8/12),2))</f>
        <v>0</v>
      </c>
      <c r="I314" s="48">
        <f>IF($B314="","",ROUND(N(AC313)*(1+$S$8/12),2))</f>
        <v>0</v>
      </c>
      <c r="J314" s="48">
        <f>IF($B314="","",ROUND(N(AD313)*(1+$T$8/12),2))</f>
        <v>0</v>
      </c>
      <c r="K314" s="48">
        <f>IF($B314="","",ROUND(N(AE313)*(1+$U$8/12),2))</f>
        <v>0</v>
      </c>
      <c r="L314" s="48">
        <f>IF($B314="","",ROUND(N(AF313)*(1+$V$8/12),2))</f>
        <v>0</v>
      </c>
      <c r="M314" s="48">
        <f>IF($B314="","",ROUND(N(AG313)*(1+$W$8/12),2))</f>
        <v>0</v>
      </c>
      <c r="N314" s="48">
        <f>IF($B314="","",ROUND(N(AH313)*(1+$X$8/12),2))</f>
        <v>0</v>
      </c>
      <c r="O314" s="48">
        <f>IF($B314="","",ROUND(N(AI313)*(1+$Y$8/12),2))</f>
        <v>0</v>
      </c>
      <c r="P314" s="48">
        <f>IF($B314="","",ROUND(N(AJ313)*(1+$Z$8/12),2))</f>
        <v>0</v>
      </c>
      <c r="Q314" s="33">
        <f>IF($B314="","",MIN($Q$9,G314)+MIN(MAX(0,'Debt Payoff'!$D$24-0-SUMPRODUCT((G314:P314&lt;$Q$9:$Z$9)*G314:P314+(G314:P314&gt;=$Q$9:$Z$9)*$Q$9:$Z$9)),G314-MIN($Q$9,G314)))</f>
        <v>0</v>
      </c>
      <c r="R314" s="33">
        <f>IF($B314="","",MIN($R$9,H314)+MIN(MAX(0,'Debt Payoff'!$D$24-SUM(Q314:Q314)-SUMPRODUCT((H314:P314&lt;$R$9:$Z$9)*H314:P314+(H314:P314&gt;=$R$9:$Z$9)*$R$9:$Z$9)),H314-MIN($R$9,H314)))</f>
        <v>0</v>
      </c>
      <c r="S314" s="33">
        <f>IF($B314="","",MIN($S$9,I314)+MIN(MAX(0,'Debt Payoff'!$D$24-SUM(Q314:R314)-SUMPRODUCT((I314:P314&lt;$S$9:$Z$9)*I314:P314+(I314:P314&gt;=$S$9:$Z$9)*$S$9:$Z$9)),I314-MIN($S$9,I314)))</f>
        <v>0</v>
      </c>
      <c r="T314" s="33">
        <f>IF($B314="","",MIN($T$9,J314)+MIN(MAX(0,'Debt Payoff'!$D$24-SUM(Q314:S314)-SUMPRODUCT((J314:P314&lt;$T$9:$Z$9)*J314:P314+(J314:P314&gt;=$T$9:$Z$9)*$T$9:$Z$9)),J314-MIN($T$9,J314)))</f>
        <v>0</v>
      </c>
      <c r="U314" s="33">
        <f>IF($B314="","",MIN($U$9,K314)+MIN(MAX(0,'Debt Payoff'!$D$24-SUM(Q314:T314)-SUMPRODUCT((K314:P314&lt;$U$9:$Z$9)*K314:P314+(K314:P314&gt;=$U$9:$Z$9)*$U$9:$Z$9)),K314-MIN($U$9,K314)))</f>
        <v>0</v>
      </c>
      <c r="V314" s="33">
        <f>IF($B314="","",MIN($V$9,L314)+MIN(MAX(0,'Debt Payoff'!$D$24-SUM(Q314:U314)-SUMPRODUCT((L314:P314&lt;$V$9:$Z$9)*L314:P314+(L314:P314&gt;=$V$9:$Z$9)*$V$9:$Z$9)),L314-MIN($V$9,L314)))</f>
        <v>0</v>
      </c>
      <c r="W314" s="33">
        <f>IF($B314="","",MIN($W$9,M314)+MIN(MAX(0,'Debt Payoff'!$D$24-SUM(Q314:V314)-SUMPRODUCT((M314:P314&lt;$W$9:$Z$9)*M314:P314+(M314:P314&gt;=$W$9:$Z$9)*$W$9:$Z$9)),M314-MIN($W$9,M314)))</f>
        <v>0</v>
      </c>
      <c r="X314" s="33">
        <f>IF($B314="","",MIN($X$9,N314)+MIN(MAX(0,'Debt Payoff'!$D$24-SUM(Q314:W314)-SUMPRODUCT((N314:P314&lt;$X$9:$Z$9)*N314:P314+(N314:P314&gt;=$X$9:$Z$9)*$X$9:$Z$9)),N314-MIN($X$9,N314)))</f>
        <v>0</v>
      </c>
      <c r="Y314" s="33">
        <f>IF($B314="","",MIN($Y$9,O314)+MIN(MAX(0,'Debt Payoff'!$D$24-SUM(Q314:X314)-SUMPRODUCT((O314:P314&lt;$Y$9:$Z$9)*O314:P314+(O314:P314&gt;=$Y$9:$Z$9)*$Y$9:$Z$9)),O314-MIN($Y$9,O314)))</f>
        <v>0</v>
      </c>
      <c r="Z314" s="33">
        <f>IF($B314="","",MIN($Z$9,P314)+MIN(MAX(0,'Debt Payoff'!$D$24-SUM(Q314:Y314)-SUMPRODUCT((P314:P314&lt;$Z$9:$Z$9)*P314:P314+(P314:P314&gt;=$Z$9:$Z$9)*$Z$9:$Z$9)),P314-MIN($Z$9,P314)))</f>
        <v>0</v>
      </c>
      <c r="AA314" s="33">
        <f>IF($B314="","",ROUND(G314-Q314,2))</f>
        <v>0</v>
      </c>
      <c r="AB314" s="33">
        <f>IF($B314="","",ROUND(H314-R314,2))</f>
        <v>0</v>
      </c>
      <c r="AC314" s="33">
        <f>IF($B314="","",ROUND(I314-S314,2))</f>
        <v>0</v>
      </c>
      <c r="AD314" s="33">
        <f>IF($B314="","",ROUND(J314-T314,2))</f>
        <v>0</v>
      </c>
      <c r="AE314" s="33">
        <f>IF($B314="","",ROUND(K314-U314,2))</f>
        <v>0</v>
      </c>
      <c r="AF314" s="33">
        <f>IF($B314="","",ROUND(L314-V314,2))</f>
        <v>0</v>
      </c>
      <c r="AG314" s="33">
        <f>IF($B314="","",ROUND(M314-W314,2))</f>
        <v>0</v>
      </c>
      <c r="AH314" s="33">
        <f>IF($B314="","",ROUND(N314-X314,2))</f>
        <v>0</v>
      </c>
      <c r="AI314" s="33">
        <f>IF($B314="","",ROUND(O314-Y314,2))</f>
        <v>0</v>
      </c>
      <c r="AJ314" s="33">
        <f>IF($B314="","",ROUND(P314-Z314,2))</f>
        <v>0</v>
      </c>
    </row>
    <row r="315" spans="2:36">
      <c r="B315" s="15">
        <f>IF(B314="","",IF(F314&gt;0.005,B314+1,""))</f>
        <v>0</v>
      </c>
      <c r="C315" s="46">
        <f>IF($B315="","",EDATE('Debt Payoff'!$D$23,$B315-1))</f>
        <v>0</v>
      </c>
      <c r="D315" s="47">
        <f>IF($B315="","",SUM(Q315:Z315))</f>
        <v>0</v>
      </c>
      <c r="E315" s="48">
        <f>IF($B315="","",SUM(G315:P315)-F314)</f>
        <v>0</v>
      </c>
      <c r="F315" s="47">
        <f>IF($B315="","",SUM(AA315:AJ315))</f>
        <v>0</v>
      </c>
      <c r="G315" s="48">
        <f>IF($B315="","",ROUND(N(AA314)*(1+$Q$8/12),2))</f>
        <v>0</v>
      </c>
      <c r="H315" s="48">
        <f>IF($B315="","",ROUND(N(AB314)*(1+$R$8/12),2))</f>
        <v>0</v>
      </c>
      <c r="I315" s="48">
        <f>IF($B315="","",ROUND(N(AC314)*(1+$S$8/12),2))</f>
        <v>0</v>
      </c>
      <c r="J315" s="48">
        <f>IF($B315="","",ROUND(N(AD314)*(1+$T$8/12),2))</f>
        <v>0</v>
      </c>
      <c r="K315" s="48">
        <f>IF($B315="","",ROUND(N(AE314)*(1+$U$8/12),2))</f>
        <v>0</v>
      </c>
      <c r="L315" s="48">
        <f>IF($B315="","",ROUND(N(AF314)*(1+$V$8/12),2))</f>
        <v>0</v>
      </c>
      <c r="M315" s="48">
        <f>IF($B315="","",ROUND(N(AG314)*(1+$W$8/12),2))</f>
        <v>0</v>
      </c>
      <c r="N315" s="48">
        <f>IF($B315="","",ROUND(N(AH314)*(1+$X$8/12),2))</f>
        <v>0</v>
      </c>
      <c r="O315" s="48">
        <f>IF($B315="","",ROUND(N(AI314)*(1+$Y$8/12),2))</f>
        <v>0</v>
      </c>
      <c r="P315" s="48">
        <f>IF($B315="","",ROUND(N(AJ314)*(1+$Z$8/12),2))</f>
        <v>0</v>
      </c>
      <c r="Q315" s="33">
        <f>IF($B315="","",MIN($Q$9,G315)+MIN(MAX(0,'Debt Payoff'!$D$24-0-SUMPRODUCT((G315:P315&lt;$Q$9:$Z$9)*G315:P315+(G315:P315&gt;=$Q$9:$Z$9)*$Q$9:$Z$9)),G315-MIN($Q$9,G315)))</f>
        <v>0</v>
      </c>
      <c r="R315" s="33">
        <f>IF($B315="","",MIN($R$9,H315)+MIN(MAX(0,'Debt Payoff'!$D$24-SUM(Q315:Q315)-SUMPRODUCT((H315:P315&lt;$R$9:$Z$9)*H315:P315+(H315:P315&gt;=$R$9:$Z$9)*$R$9:$Z$9)),H315-MIN($R$9,H315)))</f>
        <v>0</v>
      </c>
      <c r="S315" s="33">
        <f>IF($B315="","",MIN($S$9,I315)+MIN(MAX(0,'Debt Payoff'!$D$24-SUM(Q315:R315)-SUMPRODUCT((I315:P315&lt;$S$9:$Z$9)*I315:P315+(I315:P315&gt;=$S$9:$Z$9)*$S$9:$Z$9)),I315-MIN($S$9,I315)))</f>
        <v>0</v>
      </c>
      <c r="T315" s="33">
        <f>IF($B315="","",MIN($T$9,J315)+MIN(MAX(0,'Debt Payoff'!$D$24-SUM(Q315:S315)-SUMPRODUCT((J315:P315&lt;$T$9:$Z$9)*J315:P315+(J315:P315&gt;=$T$9:$Z$9)*$T$9:$Z$9)),J315-MIN($T$9,J315)))</f>
        <v>0</v>
      </c>
      <c r="U315" s="33">
        <f>IF($B315="","",MIN($U$9,K315)+MIN(MAX(0,'Debt Payoff'!$D$24-SUM(Q315:T315)-SUMPRODUCT((K315:P315&lt;$U$9:$Z$9)*K315:P315+(K315:P315&gt;=$U$9:$Z$9)*$U$9:$Z$9)),K315-MIN($U$9,K315)))</f>
        <v>0</v>
      </c>
      <c r="V315" s="33">
        <f>IF($B315="","",MIN($V$9,L315)+MIN(MAX(0,'Debt Payoff'!$D$24-SUM(Q315:U315)-SUMPRODUCT((L315:P315&lt;$V$9:$Z$9)*L315:P315+(L315:P315&gt;=$V$9:$Z$9)*$V$9:$Z$9)),L315-MIN($V$9,L315)))</f>
        <v>0</v>
      </c>
      <c r="W315" s="33">
        <f>IF($B315="","",MIN($W$9,M315)+MIN(MAX(0,'Debt Payoff'!$D$24-SUM(Q315:V315)-SUMPRODUCT((M315:P315&lt;$W$9:$Z$9)*M315:P315+(M315:P315&gt;=$W$9:$Z$9)*$W$9:$Z$9)),M315-MIN($W$9,M315)))</f>
        <v>0</v>
      </c>
      <c r="X315" s="33">
        <f>IF($B315="","",MIN($X$9,N315)+MIN(MAX(0,'Debt Payoff'!$D$24-SUM(Q315:W315)-SUMPRODUCT((N315:P315&lt;$X$9:$Z$9)*N315:P315+(N315:P315&gt;=$X$9:$Z$9)*$X$9:$Z$9)),N315-MIN($X$9,N315)))</f>
        <v>0</v>
      </c>
      <c r="Y315" s="33">
        <f>IF($B315="","",MIN($Y$9,O315)+MIN(MAX(0,'Debt Payoff'!$D$24-SUM(Q315:X315)-SUMPRODUCT((O315:P315&lt;$Y$9:$Z$9)*O315:P315+(O315:P315&gt;=$Y$9:$Z$9)*$Y$9:$Z$9)),O315-MIN($Y$9,O315)))</f>
        <v>0</v>
      </c>
      <c r="Z315" s="33">
        <f>IF($B315="","",MIN($Z$9,P315)+MIN(MAX(0,'Debt Payoff'!$D$24-SUM(Q315:Y315)-SUMPRODUCT((P315:P315&lt;$Z$9:$Z$9)*P315:P315+(P315:P315&gt;=$Z$9:$Z$9)*$Z$9:$Z$9)),P315-MIN($Z$9,P315)))</f>
        <v>0</v>
      </c>
      <c r="AA315" s="33">
        <f>IF($B315="","",ROUND(G315-Q315,2))</f>
        <v>0</v>
      </c>
      <c r="AB315" s="33">
        <f>IF($B315="","",ROUND(H315-R315,2))</f>
        <v>0</v>
      </c>
      <c r="AC315" s="33">
        <f>IF($B315="","",ROUND(I315-S315,2))</f>
        <v>0</v>
      </c>
      <c r="AD315" s="33">
        <f>IF($B315="","",ROUND(J315-T315,2))</f>
        <v>0</v>
      </c>
      <c r="AE315" s="33">
        <f>IF($B315="","",ROUND(K315-U315,2))</f>
        <v>0</v>
      </c>
      <c r="AF315" s="33">
        <f>IF($B315="","",ROUND(L315-V315,2))</f>
        <v>0</v>
      </c>
      <c r="AG315" s="33">
        <f>IF($B315="","",ROUND(M315-W315,2))</f>
        <v>0</v>
      </c>
      <c r="AH315" s="33">
        <f>IF($B315="","",ROUND(N315-X315,2))</f>
        <v>0</v>
      </c>
      <c r="AI315" s="33">
        <f>IF($B315="","",ROUND(O315-Y315,2))</f>
        <v>0</v>
      </c>
      <c r="AJ315" s="33">
        <f>IF($B315="","",ROUND(P315-Z315,2))</f>
        <v>0</v>
      </c>
    </row>
    <row r="316" spans="2:36">
      <c r="B316" s="15">
        <f>IF(B315="","",IF(F315&gt;0.005,B315+1,""))</f>
        <v>0</v>
      </c>
      <c r="C316" s="46">
        <f>IF($B316="","",EDATE('Debt Payoff'!$D$23,$B316-1))</f>
        <v>0</v>
      </c>
      <c r="D316" s="47">
        <f>IF($B316="","",SUM(Q316:Z316))</f>
        <v>0</v>
      </c>
      <c r="E316" s="48">
        <f>IF($B316="","",SUM(G316:P316)-F315)</f>
        <v>0</v>
      </c>
      <c r="F316" s="47">
        <f>IF($B316="","",SUM(AA316:AJ316))</f>
        <v>0</v>
      </c>
      <c r="G316" s="48">
        <f>IF($B316="","",ROUND(N(AA315)*(1+$Q$8/12),2))</f>
        <v>0</v>
      </c>
      <c r="H316" s="48">
        <f>IF($B316="","",ROUND(N(AB315)*(1+$R$8/12),2))</f>
        <v>0</v>
      </c>
      <c r="I316" s="48">
        <f>IF($B316="","",ROUND(N(AC315)*(1+$S$8/12),2))</f>
        <v>0</v>
      </c>
      <c r="J316" s="48">
        <f>IF($B316="","",ROUND(N(AD315)*(1+$T$8/12),2))</f>
        <v>0</v>
      </c>
      <c r="K316" s="48">
        <f>IF($B316="","",ROUND(N(AE315)*(1+$U$8/12),2))</f>
        <v>0</v>
      </c>
      <c r="L316" s="48">
        <f>IF($B316="","",ROUND(N(AF315)*(1+$V$8/12),2))</f>
        <v>0</v>
      </c>
      <c r="M316" s="48">
        <f>IF($B316="","",ROUND(N(AG315)*(1+$W$8/12),2))</f>
        <v>0</v>
      </c>
      <c r="N316" s="48">
        <f>IF($B316="","",ROUND(N(AH315)*(1+$X$8/12),2))</f>
        <v>0</v>
      </c>
      <c r="O316" s="48">
        <f>IF($B316="","",ROUND(N(AI315)*(1+$Y$8/12),2))</f>
        <v>0</v>
      </c>
      <c r="P316" s="48">
        <f>IF($B316="","",ROUND(N(AJ315)*(1+$Z$8/12),2))</f>
        <v>0</v>
      </c>
      <c r="Q316" s="33">
        <f>IF($B316="","",MIN($Q$9,G316)+MIN(MAX(0,'Debt Payoff'!$D$24-0-SUMPRODUCT((G316:P316&lt;$Q$9:$Z$9)*G316:P316+(G316:P316&gt;=$Q$9:$Z$9)*$Q$9:$Z$9)),G316-MIN($Q$9,G316)))</f>
        <v>0</v>
      </c>
      <c r="R316" s="33">
        <f>IF($B316="","",MIN($R$9,H316)+MIN(MAX(0,'Debt Payoff'!$D$24-SUM(Q316:Q316)-SUMPRODUCT((H316:P316&lt;$R$9:$Z$9)*H316:P316+(H316:P316&gt;=$R$9:$Z$9)*$R$9:$Z$9)),H316-MIN($R$9,H316)))</f>
        <v>0</v>
      </c>
      <c r="S316" s="33">
        <f>IF($B316="","",MIN($S$9,I316)+MIN(MAX(0,'Debt Payoff'!$D$24-SUM(Q316:R316)-SUMPRODUCT((I316:P316&lt;$S$9:$Z$9)*I316:P316+(I316:P316&gt;=$S$9:$Z$9)*$S$9:$Z$9)),I316-MIN($S$9,I316)))</f>
        <v>0</v>
      </c>
      <c r="T316" s="33">
        <f>IF($B316="","",MIN($T$9,J316)+MIN(MAX(0,'Debt Payoff'!$D$24-SUM(Q316:S316)-SUMPRODUCT((J316:P316&lt;$T$9:$Z$9)*J316:P316+(J316:P316&gt;=$T$9:$Z$9)*$T$9:$Z$9)),J316-MIN($T$9,J316)))</f>
        <v>0</v>
      </c>
      <c r="U316" s="33">
        <f>IF($B316="","",MIN($U$9,K316)+MIN(MAX(0,'Debt Payoff'!$D$24-SUM(Q316:T316)-SUMPRODUCT((K316:P316&lt;$U$9:$Z$9)*K316:P316+(K316:P316&gt;=$U$9:$Z$9)*$U$9:$Z$9)),K316-MIN($U$9,K316)))</f>
        <v>0</v>
      </c>
      <c r="V316" s="33">
        <f>IF($B316="","",MIN($V$9,L316)+MIN(MAX(0,'Debt Payoff'!$D$24-SUM(Q316:U316)-SUMPRODUCT((L316:P316&lt;$V$9:$Z$9)*L316:P316+(L316:P316&gt;=$V$9:$Z$9)*$V$9:$Z$9)),L316-MIN($V$9,L316)))</f>
        <v>0</v>
      </c>
      <c r="W316" s="33">
        <f>IF($B316="","",MIN($W$9,M316)+MIN(MAX(0,'Debt Payoff'!$D$24-SUM(Q316:V316)-SUMPRODUCT((M316:P316&lt;$W$9:$Z$9)*M316:P316+(M316:P316&gt;=$W$9:$Z$9)*$W$9:$Z$9)),M316-MIN($W$9,M316)))</f>
        <v>0</v>
      </c>
      <c r="X316" s="33">
        <f>IF($B316="","",MIN($X$9,N316)+MIN(MAX(0,'Debt Payoff'!$D$24-SUM(Q316:W316)-SUMPRODUCT((N316:P316&lt;$X$9:$Z$9)*N316:P316+(N316:P316&gt;=$X$9:$Z$9)*$X$9:$Z$9)),N316-MIN($X$9,N316)))</f>
        <v>0</v>
      </c>
      <c r="Y316" s="33">
        <f>IF($B316="","",MIN($Y$9,O316)+MIN(MAX(0,'Debt Payoff'!$D$24-SUM(Q316:X316)-SUMPRODUCT((O316:P316&lt;$Y$9:$Z$9)*O316:P316+(O316:P316&gt;=$Y$9:$Z$9)*$Y$9:$Z$9)),O316-MIN($Y$9,O316)))</f>
        <v>0</v>
      </c>
      <c r="Z316" s="33">
        <f>IF($B316="","",MIN($Z$9,P316)+MIN(MAX(0,'Debt Payoff'!$D$24-SUM(Q316:Y316)-SUMPRODUCT((P316:P316&lt;$Z$9:$Z$9)*P316:P316+(P316:P316&gt;=$Z$9:$Z$9)*$Z$9:$Z$9)),P316-MIN($Z$9,P316)))</f>
        <v>0</v>
      </c>
      <c r="AA316" s="33">
        <f>IF($B316="","",ROUND(G316-Q316,2))</f>
        <v>0</v>
      </c>
      <c r="AB316" s="33">
        <f>IF($B316="","",ROUND(H316-R316,2))</f>
        <v>0</v>
      </c>
      <c r="AC316" s="33">
        <f>IF($B316="","",ROUND(I316-S316,2))</f>
        <v>0</v>
      </c>
      <c r="AD316" s="33">
        <f>IF($B316="","",ROUND(J316-T316,2))</f>
        <v>0</v>
      </c>
      <c r="AE316" s="33">
        <f>IF($B316="","",ROUND(K316-U316,2))</f>
        <v>0</v>
      </c>
      <c r="AF316" s="33">
        <f>IF($B316="","",ROUND(L316-V316,2))</f>
        <v>0</v>
      </c>
      <c r="AG316" s="33">
        <f>IF($B316="","",ROUND(M316-W316,2))</f>
        <v>0</v>
      </c>
      <c r="AH316" s="33">
        <f>IF($B316="","",ROUND(N316-X316,2))</f>
        <v>0</v>
      </c>
      <c r="AI316" s="33">
        <f>IF($B316="","",ROUND(O316-Y316,2))</f>
        <v>0</v>
      </c>
      <c r="AJ316" s="33">
        <f>IF($B316="","",ROUND(P316-Z316,2))</f>
        <v>0</v>
      </c>
    </row>
    <row r="317" spans="2:36">
      <c r="B317" s="15">
        <f>IF(B316="","",IF(F316&gt;0.005,B316+1,""))</f>
        <v>0</v>
      </c>
      <c r="C317" s="46">
        <f>IF($B317="","",EDATE('Debt Payoff'!$D$23,$B317-1))</f>
        <v>0</v>
      </c>
      <c r="D317" s="47">
        <f>IF($B317="","",SUM(Q317:Z317))</f>
        <v>0</v>
      </c>
      <c r="E317" s="48">
        <f>IF($B317="","",SUM(G317:P317)-F316)</f>
        <v>0</v>
      </c>
      <c r="F317" s="47">
        <f>IF($B317="","",SUM(AA317:AJ317))</f>
        <v>0</v>
      </c>
      <c r="G317" s="48">
        <f>IF($B317="","",ROUND(N(AA316)*(1+$Q$8/12),2))</f>
        <v>0</v>
      </c>
      <c r="H317" s="48">
        <f>IF($B317="","",ROUND(N(AB316)*(1+$R$8/12),2))</f>
        <v>0</v>
      </c>
      <c r="I317" s="48">
        <f>IF($B317="","",ROUND(N(AC316)*(1+$S$8/12),2))</f>
        <v>0</v>
      </c>
      <c r="J317" s="48">
        <f>IF($B317="","",ROUND(N(AD316)*(1+$T$8/12),2))</f>
        <v>0</v>
      </c>
      <c r="K317" s="48">
        <f>IF($B317="","",ROUND(N(AE316)*(1+$U$8/12),2))</f>
        <v>0</v>
      </c>
      <c r="L317" s="48">
        <f>IF($B317="","",ROUND(N(AF316)*(1+$V$8/12),2))</f>
        <v>0</v>
      </c>
      <c r="M317" s="48">
        <f>IF($B317="","",ROUND(N(AG316)*(1+$W$8/12),2))</f>
        <v>0</v>
      </c>
      <c r="N317" s="48">
        <f>IF($B317="","",ROUND(N(AH316)*(1+$X$8/12),2))</f>
        <v>0</v>
      </c>
      <c r="O317" s="48">
        <f>IF($B317="","",ROUND(N(AI316)*(1+$Y$8/12),2))</f>
        <v>0</v>
      </c>
      <c r="P317" s="48">
        <f>IF($B317="","",ROUND(N(AJ316)*(1+$Z$8/12),2))</f>
        <v>0</v>
      </c>
      <c r="Q317" s="33">
        <f>IF($B317="","",MIN($Q$9,G317)+MIN(MAX(0,'Debt Payoff'!$D$24-0-SUMPRODUCT((G317:P317&lt;$Q$9:$Z$9)*G317:P317+(G317:P317&gt;=$Q$9:$Z$9)*$Q$9:$Z$9)),G317-MIN($Q$9,G317)))</f>
        <v>0</v>
      </c>
      <c r="R317" s="33">
        <f>IF($B317="","",MIN($R$9,H317)+MIN(MAX(0,'Debt Payoff'!$D$24-SUM(Q317:Q317)-SUMPRODUCT((H317:P317&lt;$R$9:$Z$9)*H317:P317+(H317:P317&gt;=$R$9:$Z$9)*$R$9:$Z$9)),H317-MIN($R$9,H317)))</f>
        <v>0</v>
      </c>
      <c r="S317" s="33">
        <f>IF($B317="","",MIN($S$9,I317)+MIN(MAX(0,'Debt Payoff'!$D$24-SUM(Q317:R317)-SUMPRODUCT((I317:P317&lt;$S$9:$Z$9)*I317:P317+(I317:P317&gt;=$S$9:$Z$9)*$S$9:$Z$9)),I317-MIN($S$9,I317)))</f>
        <v>0</v>
      </c>
      <c r="T317" s="33">
        <f>IF($B317="","",MIN($T$9,J317)+MIN(MAX(0,'Debt Payoff'!$D$24-SUM(Q317:S317)-SUMPRODUCT((J317:P317&lt;$T$9:$Z$9)*J317:P317+(J317:P317&gt;=$T$9:$Z$9)*$T$9:$Z$9)),J317-MIN($T$9,J317)))</f>
        <v>0</v>
      </c>
      <c r="U317" s="33">
        <f>IF($B317="","",MIN($U$9,K317)+MIN(MAX(0,'Debt Payoff'!$D$24-SUM(Q317:T317)-SUMPRODUCT((K317:P317&lt;$U$9:$Z$9)*K317:P317+(K317:P317&gt;=$U$9:$Z$9)*$U$9:$Z$9)),K317-MIN($U$9,K317)))</f>
        <v>0</v>
      </c>
      <c r="V317" s="33">
        <f>IF($B317="","",MIN($V$9,L317)+MIN(MAX(0,'Debt Payoff'!$D$24-SUM(Q317:U317)-SUMPRODUCT((L317:P317&lt;$V$9:$Z$9)*L317:P317+(L317:P317&gt;=$V$9:$Z$9)*$V$9:$Z$9)),L317-MIN($V$9,L317)))</f>
        <v>0</v>
      </c>
      <c r="W317" s="33">
        <f>IF($B317="","",MIN($W$9,M317)+MIN(MAX(0,'Debt Payoff'!$D$24-SUM(Q317:V317)-SUMPRODUCT((M317:P317&lt;$W$9:$Z$9)*M317:P317+(M317:P317&gt;=$W$9:$Z$9)*$W$9:$Z$9)),M317-MIN($W$9,M317)))</f>
        <v>0</v>
      </c>
      <c r="X317" s="33">
        <f>IF($B317="","",MIN($X$9,N317)+MIN(MAX(0,'Debt Payoff'!$D$24-SUM(Q317:W317)-SUMPRODUCT((N317:P317&lt;$X$9:$Z$9)*N317:P317+(N317:P317&gt;=$X$9:$Z$9)*$X$9:$Z$9)),N317-MIN($X$9,N317)))</f>
        <v>0</v>
      </c>
      <c r="Y317" s="33">
        <f>IF($B317="","",MIN($Y$9,O317)+MIN(MAX(0,'Debt Payoff'!$D$24-SUM(Q317:X317)-SUMPRODUCT((O317:P317&lt;$Y$9:$Z$9)*O317:P317+(O317:P317&gt;=$Y$9:$Z$9)*$Y$9:$Z$9)),O317-MIN($Y$9,O317)))</f>
        <v>0</v>
      </c>
      <c r="Z317" s="33">
        <f>IF($B317="","",MIN($Z$9,P317)+MIN(MAX(0,'Debt Payoff'!$D$24-SUM(Q317:Y317)-SUMPRODUCT((P317:P317&lt;$Z$9:$Z$9)*P317:P317+(P317:P317&gt;=$Z$9:$Z$9)*$Z$9:$Z$9)),P317-MIN($Z$9,P317)))</f>
        <v>0</v>
      </c>
      <c r="AA317" s="33">
        <f>IF($B317="","",ROUND(G317-Q317,2))</f>
        <v>0</v>
      </c>
      <c r="AB317" s="33">
        <f>IF($B317="","",ROUND(H317-R317,2))</f>
        <v>0</v>
      </c>
      <c r="AC317" s="33">
        <f>IF($B317="","",ROUND(I317-S317,2))</f>
        <v>0</v>
      </c>
      <c r="AD317" s="33">
        <f>IF($B317="","",ROUND(J317-T317,2))</f>
        <v>0</v>
      </c>
      <c r="AE317" s="33">
        <f>IF($B317="","",ROUND(K317-U317,2))</f>
        <v>0</v>
      </c>
      <c r="AF317" s="33">
        <f>IF($B317="","",ROUND(L317-V317,2))</f>
        <v>0</v>
      </c>
      <c r="AG317" s="33">
        <f>IF($B317="","",ROUND(M317-W317,2))</f>
        <v>0</v>
      </c>
      <c r="AH317" s="33">
        <f>IF($B317="","",ROUND(N317-X317,2))</f>
        <v>0</v>
      </c>
      <c r="AI317" s="33">
        <f>IF($B317="","",ROUND(O317-Y317,2))</f>
        <v>0</v>
      </c>
      <c r="AJ317" s="33">
        <f>IF($B317="","",ROUND(P317-Z317,2))</f>
        <v>0</v>
      </c>
    </row>
    <row r="318" spans="2:36">
      <c r="B318" s="15">
        <f>IF(B317="","",IF(F317&gt;0.005,B317+1,""))</f>
        <v>0</v>
      </c>
      <c r="C318" s="46">
        <f>IF($B318="","",EDATE('Debt Payoff'!$D$23,$B318-1))</f>
        <v>0</v>
      </c>
      <c r="D318" s="47">
        <f>IF($B318="","",SUM(Q318:Z318))</f>
        <v>0</v>
      </c>
      <c r="E318" s="48">
        <f>IF($B318="","",SUM(G318:P318)-F317)</f>
        <v>0</v>
      </c>
      <c r="F318" s="47">
        <f>IF($B318="","",SUM(AA318:AJ318))</f>
        <v>0</v>
      </c>
      <c r="G318" s="48">
        <f>IF($B318="","",ROUND(N(AA317)*(1+$Q$8/12),2))</f>
        <v>0</v>
      </c>
      <c r="H318" s="48">
        <f>IF($B318="","",ROUND(N(AB317)*(1+$R$8/12),2))</f>
        <v>0</v>
      </c>
      <c r="I318" s="48">
        <f>IF($B318="","",ROUND(N(AC317)*(1+$S$8/12),2))</f>
        <v>0</v>
      </c>
      <c r="J318" s="48">
        <f>IF($B318="","",ROUND(N(AD317)*(1+$T$8/12),2))</f>
        <v>0</v>
      </c>
      <c r="K318" s="48">
        <f>IF($B318="","",ROUND(N(AE317)*(1+$U$8/12),2))</f>
        <v>0</v>
      </c>
      <c r="L318" s="48">
        <f>IF($B318="","",ROUND(N(AF317)*(1+$V$8/12),2))</f>
        <v>0</v>
      </c>
      <c r="M318" s="48">
        <f>IF($B318="","",ROUND(N(AG317)*(1+$W$8/12),2))</f>
        <v>0</v>
      </c>
      <c r="N318" s="48">
        <f>IF($B318="","",ROUND(N(AH317)*(1+$X$8/12),2))</f>
        <v>0</v>
      </c>
      <c r="O318" s="48">
        <f>IF($B318="","",ROUND(N(AI317)*(1+$Y$8/12),2))</f>
        <v>0</v>
      </c>
      <c r="P318" s="48">
        <f>IF($B318="","",ROUND(N(AJ317)*(1+$Z$8/12),2))</f>
        <v>0</v>
      </c>
      <c r="Q318" s="33">
        <f>IF($B318="","",MIN($Q$9,G318)+MIN(MAX(0,'Debt Payoff'!$D$24-0-SUMPRODUCT((G318:P318&lt;$Q$9:$Z$9)*G318:P318+(G318:P318&gt;=$Q$9:$Z$9)*$Q$9:$Z$9)),G318-MIN($Q$9,G318)))</f>
        <v>0</v>
      </c>
      <c r="R318" s="33">
        <f>IF($B318="","",MIN($R$9,H318)+MIN(MAX(0,'Debt Payoff'!$D$24-SUM(Q318:Q318)-SUMPRODUCT((H318:P318&lt;$R$9:$Z$9)*H318:P318+(H318:P318&gt;=$R$9:$Z$9)*$R$9:$Z$9)),H318-MIN($R$9,H318)))</f>
        <v>0</v>
      </c>
      <c r="S318" s="33">
        <f>IF($B318="","",MIN($S$9,I318)+MIN(MAX(0,'Debt Payoff'!$D$24-SUM(Q318:R318)-SUMPRODUCT((I318:P318&lt;$S$9:$Z$9)*I318:P318+(I318:P318&gt;=$S$9:$Z$9)*$S$9:$Z$9)),I318-MIN($S$9,I318)))</f>
        <v>0</v>
      </c>
      <c r="T318" s="33">
        <f>IF($B318="","",MIN($T$9,J318)+MIN(MAX(0,'Debt Payoff'!$D$24-SUM(Q318:S318)-SUMPRODUCT((J318:P318&lt;$T$9:$Z$9)*J318:P318+(J318:P318&gt;=$T$9:$Z$9)*$T$9:$Z$9)),J318-MIN($T$9,J318)))</f>
        <v>0</v>
      </c>
      <c r="U318" s="33">
        <f>IF($B318="","",MIN($U$9,K318)+MIN(MAX(0,'Debt Payoff'!$D$24-SUM(Q318:T318)-SUMPRODUCT((K318:P318&lt;$U$9:$Z$9)*K318:P318+(K318:P318&gt;=$U$9:$Z$9)*$U$9:$Z$9)),K318-MIN($U$9,K318)))</f>
        <v>0</v>
      </c>
      <c r="V318" s="33">
        <f>IF($B318="","",MIN($V$9,L318)+MIN(MAX(0,'Debt Payoff'!$D$24-SUM(Q318:U318)-SUMPRODUCT((L318:P318&lt;$V$9:$Z$9)*L318:P318+(L318:P318&gt;=$V$9:$Z$9)*$V$9:$Z$9)),L318-MIN($V$9,L318)))</f>
        <v>0</v>
      </c>
      <c r="W318" s="33">
        <f>IF($B318="","",MIN($W$9,M318)+MIN(MAX(0,'Debt Payoff'!$D$24-SUM(Q318:V318)-SUMPRODUCT((M318:P318&lt;$W$9:$Z$9)*M318:P318+(M318:P318&gt;=$W$9:$Z$9)*$W$9:$Z$9)),M318-MIN($W$9,M318)))</f>
        <v>0</v>
      </c>
      <c r="X318" s="33">
        <f>IF($B318="","",MIN($X$9,N318)+MIN(MAX(0,'Debt Payoff'!$D$24-SUM(Q318:W318)-SUMPRODUCT((N318:P318&lt;$X$9:$Z$9)*N318:P318+(N318:P318&gt;=$X$9:$Z$9)*$X$9:$Z$9)),N318-MIN($X$9,N318)))</f>
        <v>0</v>
      </c>
      <c r="Y318" s="33">
        <f>IF($B318="","",MIN($Y$9,O318)+MIN(MAX(0,'Debt Payoff'!$D$24-SUM(Q318:X318)-SUMPRODUCT((O318:P318&lt;$Y$9:$Z$9)*O318:P318+(O318:P318&gt;=$Y$9:$Z$9)*$Y$9:$Z$9)),O318-MIN($Y$9,O318)))</f>
        <v>0</v>
      </c>
      <c r="Z318" s="33">
        <f>IF($B318="","",MIN($Z$9,P318)+MIN(MAX(0,'Debt Payoff'!$D$24-SUM(Q318:Y318)-SUMPRODUCT((P318:P318&lt;$Z$9:$Z$9)*P318:P318+(P318:P318&gt;=$Z$9:$Z$9)*$Z$9:$Z$9)),P318-MIN($Z$9,P318)))</f>
        <v>0</v>
      </c>
      <c r="AA318" s="33">
        <f>IF($B318="","",ROUND(G318-Q318,2))</f>
        <v>0</v>
      </c>
      <c r="AB318" s="33">
        <f>IF($B318="","",ROUND(H318-R318,2))</f>
        <v>0</v>
      </c>
      <c r="AC318" s="33">
        <f>IF($B318="","",ROUND(I318-S318,2))</f>
        <v>0</v>
      </c>
      <c r="AD318" s="33">
        <f>IF($B318="","",ROUND(J318-T318,2))</f>
        <v>0</v>
      </c>
      <c r="AE318" s="33">
        <f>IF($B318="","",ROUND(K318-U318,2))</f>
        <v>0</v>
      </c>
      <c r="AF318" s="33">
        <f>IF($B318="","",ROUND(L318-V318,2))</f>
        <v>0</v>
      </c>
      <c r="AG318" s="33">
        <f>IF($B318="","",ROUND(M318-W318,2))</f>
        <v>0</v>
      </c>
      <c r="AH318" s="33">
        <f>IF($B318="","",ROUND(N318-X318,2))</f>
        <v>0</v>
      </c>
      <c r="AI318" s="33">
        <f>IF($B318="","",ROUND(O318-Y318,2))</f>
        <v>0</v>
      </c>
      <c r="AJ318" s="33">
        <f>IF($B318="","",ROUND(P318-Z318,2))</f>
        <v>0</v>
      </c>
    </row>
    <row r="319" spans="2:36">
      <c r="B319" s="15">
        <f>IF(B318="","",IF(F318&gt;0.005,B318+1,""))</f>
        <v>0</v>
      </c>
      <c r="C319" s="46">
        <f>IF($B319="","",EDATE('Debt Payoff'!$D$23,$B319-1))</f>
        <v>0</v>
      </c>
      <c r="D319" s="47">
        <f>IF($B319="","",SUM(Q319:Z319))</f>
        <v>0</v>
      </c>
      <c r="E319" s="48">
        <f>IF($B319="","",SUM(G319:P319)-F318)</f>
        <v>0</v>
      </c>
      <c r="F319" s="47">
        <f>IF($B319="","",SUM(AA319:AJ319))</f>
        <v>0</v>
      </c>
      <c r="G319" s="48">
        <f>IF($B319="","",ROUND(N(AA318)*(1+$Q$8/12),2))</f>
        <v>0</v>
      </c>
      <c r="H319" s="48">
        <f>IF($B319="","",ROUND(N(AB318)*(1+$R$8/12),2))</f>
        <v>0</v>
      </c>
      <c r="I319" s="48">
        <f>IF($B319="","",ROUND(N(AC318)*(1+$S$8/12),2))</f>
        <v>0</v>
      </c>
      <c r="J319" s="48">
        <f>IF($B319="","",ROUND(N(AD318)*(1+$T$8/12),2))</f>
        <v>0</v>
      </c>
      <c r="K319" s="48">
        <f>IF($B319="","",ROUND(N(AE318)*(1+$U$8/12),2))</f>
        <v>0</v>
      </c>
      <c r="L319" s="48">
        <f>IF($B319="","",ROUND(N(AF318)*(1+$V$8/12),2))</f>
        <v>0</v>
      </c>
      <c r="M319" s="48">
        <f>IF($B319="","",ROUND(N(AG318)*(1+$W$8/12),2))</f>
        <v>0</v>
      </c>
      <c r="N319" s="48">
        <f>IF($B319="","",ROUND(N(AH318)*(1+$X$8/12),2))</f>
        <v>0</v>
      </c>
      <c r="O319" s="48">
        <f>IF($B319="","",ROUND(N(AI318)*(1+$Y$8/12),2))</f>
        <v>0</v>
      </c>
      <c r="P319" s="48">
        <f>IF($B319="","",ROUND(N(AJ318)*(1+$Z$8/12),2))</f>
        <v>0</v>
      </c>
      <c r="Q319" s="33">
        <f>IF($B319="","",MIN($Q$9,G319)+MIN(MAX(0,'Debt Payoff'!$D$24-0-SUMPRODUCT((G319:P319&lt;$Q$9:$Z$9)*G319:P319+(G319:P319&gt;=$Q$9:$Z$9)*$Q$9:$Z$9)),G319-MIN($Q$9,G319)))</f>
        <v>0</v>
      </c>
      <c r="R319" s="33">
        <f>IF($B319="","",MIN($R$9,H319)+MIN(MAX(0,'Debt Payoff'!$D$24-SUM(Q319:Q319)-SUMPRODUCT((H319:P319&lt;$R$9:$Z$9)*H319:P319+(H319:P319&gt;=$R$9:$Z$9)*$R$9:$Z$9)),H319-MIN($R$9,H319)))</f>
        <v>0</v>
      </c>
      <c r="S319" s="33">
        <f>IF($B319="","",MIN($S$9,I319)+MIN(MAX(0,'Debt Payoff'!$D$24-SUM(Q319:R319)-SUMPRODUCT((I319:P319&lt;$S$9:$Z$9)*I319:P319+(I319:P319&gt;=$S$9:$Z$9)*$S$9:$Z$9)),I319-MIN($S$9,I319)))</f>
        <v>0</v>
      </c>
      <c r="T319" s="33">
        <f>IF($B319="","",MIN($T$9,J319)+MIN(MAX(0,'Debt Payoff'!$D$24-SUM(Q319:S319)-SUMPRODUCT((J319:P319&lt;$T$9:$Z$9)*J319:P319+(J319:P319&gt;=$T$9:$Z$9)*$T$9:$Z$9)),J319-MIN($T$9,J319)))</f>
        <v>0</v>
      </c>
      <c r="U319" s="33">
        <f>IF($B319="","",MIN($U$9,K319)+MIN(MAX(0,'Debt Payoff'!$D$24-SUM(Q319:T319)-SUMPRODUCT((K319:P319&lt;$U$9:$Z$9)*K319:P319+(K319:P319&gt;=$U$9:$Z$9)*$U$9:$Z$9)),K319-MIN($U$9,K319)))</f>
        <v>0</v>
      </c>
      <c r="V319" s="33">
        <f>IF($B319="","",MIN($V$9,L319)+MIN(MAX(0,'Debt Payoff'!$D$24-SUM(Q319:U319)-SUMPRODUCT((L319:P319&lt;$V$9:$Z$9)*L319:P319+(L319:P319&gt;=$V$9:$Z$9)*$V$9:$Z$9)),L319-MIN($V$9,L319)))</f>
        <v>0</v>
      </c>
      <c r="W319" s="33">
        <f>IF($B319="","",MIN($W$9,M319)+MIN(MAX(0,'Debt Payoff'!$D$24-SUM(Q319:V319)-SUMPRODUCT((M319:P319&lt;$W$9:$Z$9)*M319:P319+(M319:P319&gt;=$W$9:$Z$9)*$W$9:$Z$9)),M319-MIN($W$9,M319)))</f>
        <v>0</v>
      </c>
      <c r="X319" s="33">
        <f>IF($B319="","",MIN($X$9,N319)+MIN(MAX(0,'Debt Payoff'!$D$24-SUM(Q319:W319)-SUMPRODUCT((N319:P319&lt;$X$9:$Z$9)*N319:P319+(N319:P319&gt;=$X$9:$Z$9)*$X$9:$Z$9)),N319-MIN($X$9,N319)))</f>
        <v>0</v>
      </c>
      <c r="Y319" s="33">
        <f>IF($B319="","",MIN($Y$9,O319)+MIN(MAX(0,'Debt Payoff'!$D$24-SUM(Q319:X319)-SUMPRODUCT((O319:P319&lt;$Y$9:$Z$9)*O319:P319+(O319:P319&gt;=$Y$9:$Z$9)*$Y$9:$Z$9)),O319-MIN($Y$9,O319)))</f>
        <v>0</v>
      </c>
      <c r="Z319" s="33">
        <f>IF($B319="","",MIN($Z$9,P319)+MIN(MAX(0,'Debt Payoff'!$D$24-SUM(Q319:Y319)-SUMPRODUCT((P319:P319&lt;$Z$9:$Z$9)*P319:P319+(P319:P319&gt;=$Z$9:$Z$9)*$Z$9:$Z$9)),P319-MIN($Z$9,P319)))</f>
        <v>0</v>
      </c>
      <c r="AA319" s="33">
        <f>IF($B319="","",ROUND(G319-Q319,2))</f>
        <v>0</v>
      </c>
      <c r="AB319" s="33">
        <f>IF($B319="","",ROUND(H319-R319,2))</f>
        <v>0</v>
      </c>
      <c r="AC319" s="33">
        <f>IF($B319="","",ROUND(I319-S319,2))</f>
        <v>0</v>
      </c>
      <c r="AD319" s="33">
        <f>IF($B319="","",ROUND(J319-T319,2))</f>
        <v>0</v>
      </c>
      <c r="AE319" s="33">
        <f>IF($B319="","",ROUND(K319-U319,2))</f>
        <v>0</v>
      </c>
      <c r="AF319" s="33">
        <f>IF($B319="","",ROUND(L319-V319,2))</f>
        <v>0</v>
      </c>
      <c r="AG319" s="33">
        <f>IF($B319="","",ROUND(M319-W319,2))</f>
        <v>0</v>
      </c>
      <c r="AH319" s="33">
        <f>IF($B319="","",ROUND(N319-X319,2))</f>
        <v>0</v>
      </c>
      <c r="AI319" s="33">
        <f>IF($B319="","",ROUND(O319-Y319,2))</f>
        <v>0</v>
      </c>
      <c r="AJ319" s="33">
        <f>IF($B319="","",ROUND(P319-Z319,2))</f>
        <v>0</v>
      </c>
    </row>
    <row r="320" spans="2:36">
      <c r="B320" s="15">
        <f>IF(B319="","",IF(F319&gt;0.005,B319+1,""))</f>
        <v>0</v>
      </c>
      <c r="C320" s="46">
        <f>IF($B320="","",EDATE('Debt Payoff'!$D$23,$B320-1))</f>
        <v>0</v>
      </c>
      <c r="D320" s="47">
        <f>IF($B320="","",SUM(Q320:Z320))</f>
        <v>0</v>
      </c>
      <c r="E320" s="48">
        <f>IF($B320="","",SUM(G320:P320)-F319)</f>
        <v>0</v>
      </c>
      <c r="F320" s="47">
        <f>IF($B320="","",SUM(AA320:AJ320))</f>
        <v>0</v>
      </c>
      <c r="G320" s="48">
        <f>IF($B320="","",ROUND(N(AA319)*(1+$Q$8/12),2))</f>
        <v>0</v>
      </c>
      <c r="H320" s="48">
        <f>IF($B320="","",ROUND(N(AB319)*(1+$R$8/12),2))</f>
        <v>0</v>
      </c>
      <c r="I320" s="48">
        <f>IF($B320="","",ROUND(N(AC319)*(1+$S$8/12),2))</f>
        <v>0</v>
      </c>
      <c r="J320" s="48">
        <f>IF($B320="","",ROUND(N(AD319)*(1+$T$8/12),2))</f>
        <v>0</v>
      </c>
      <c r="K320" s="48">
        <f>IF($B320="","",ROUND(N(AE319)*(1+$U$8/12),2))</f>
        <v>0</v>
      </c>
      <c r="L320" s="48">
        <f>IF($B320="","",ROUND(N(AF319)*(1+$V$8/12),2))</f>
        <v>0</v>
      </c>
      <c r="M320" s="48">
        <f>IF($B320="","",ROUND(N(AG319)*(1+$W$8/12),2))</f>
        <v>0</v>
      </c>
      <c r="N320" s="48">
        <f>IF($B320="","",ROUND(N(AH319)*(1+$X$8/12),2))</f>
        <v>0</v>
      </c>
      <c r="O320" s="48">
        <f>IF($B320="","",ROUND(N(AI319)*(1+$Y$8/12),2))</f>
        <v>0</v>
      </c>
      <c r="P320" s="48">
        <f>IF($B320="","",ROUND(N(AJ319)*(1+$Z$8/12),2))</f>
        <v>0</v>
      </c>
      <c r="Q320" s="33">
        <f>IF($B320="","",MIN($Q$9,G320)+MIN(MAX(0,'Debt Payoff'!$D$24-0-SUMPRODUCT((G320:P320&lt;$Q$9:$Z$9)*G320:P320+(G320:P320&gt;=$Q$9:$Z$9)*$Q$9:$Z$9)),G320-MIN($Q$9,G320)))</f>
        <v>0</v>
      </c>
      <c r="R320" s="33">
        <f>IF($B320="","",MIN($R$9,H320)+MIN(MAX(0,'Debt Payoff'!$D$24-SUM(Q320:Q320)-SUMPRODUCT((H320:P320&lt;$R$9:$Z$9)*H320:P320+(H320:P320&gt;=$R$9:$Z$9)*$R$9:$Z$9)),H320-MIN($R$9,H320)))</f>
        <v>0</v>
      </c>
      <c r="S320" s="33">
        <f>IF($B320="","",MIN($S$9,I320)+MIN(MAX(0,'Debt Payoff'!$D$24-SUM(Q320:R320)-SUMPRODUCT((I320:P320&lt;$S$9:$Z$9)*I320:P320+(I320:P320&gt;=$S$9:$Z$9)*$S$9:$Z$9)),I320-MIN($S$9,I320)))</f>
        <v>0</v>
      </c>
      <c r="T320" s="33">
        <f>IF($B320="","",MIN($T$9,J320)+MIN(MAX(0,'Debt Payoff'!$D$24-SUM(Q320:S320)-SUMPRODUCT((J320:P320&lt;$T$9:$Z$9)*J320:P320+(J320:P320&gt;=$T$9:$Z$9)*$T$9:$Z$9)),J320-MIN($T$9,J320)))</f>
        <v>0</v>
      </c>
      <c r="U320" s="33">
        <f>IF($B320="","",MIN($U$9,K320)+MIN(MAX(0,'Debt Payoff'!$D$24-SUM(Q320:T320)-SUMPRODUCT((K320:P320&lt;$U$9:$Z$9)*K320:P320+(K320:P320&gt;=$U$9:$Z$9)*$U$9:$Z$9)),K320-MIN($U$9,K320)))</f>
        <v>0</v>
      </c>
      <c r="V320" s="33">
        <f>IF($B320="","",MIN($V$9,L320)+MIN(MAX(0,'Debt Payoff'!$D$24-SUM(Q320:U320)-SUMPRODUCT((L320:P320&lt;$V$9:$Z$9)*L320:P320+(L320:P320&gt;=$V$9:$Z$9)*$V$9:$Z$9)),L320-MIN($V$9,L320)))</f>
        <v>0</v>
      </c>
      <c r="W320" s="33">
        <f>IF($B320="","",MIN($W$9,M320)+MIN(MAX(0,'Debt Payoff'!$D$24-SUM(Q320:V320)-SUMPRODUCT((M320:P320&lt;$W$9:$Z$9)*M320:P320+(M320:P320&gt;=$W$9:$Z$9)*$W$9:$Z$9)),M320-MIN($W$9,M320)))</f>
        <v>0</v>
      </c>
      <c r="X320" s="33">
        <f>IF($B320="","",MIN($X$9,N320)+MIN(MAX(0,'Debt Payoff'!$D$24-SUM(Q320:W320)-SUMPRODUCT((N320:P320&lt;$X$9:$Z$9)*N320:P320+(N320:P320&gt;=$X$9:$Z$9)*$X$9:$Z$9)),N320-MIN($X$9,N320)))</f>
        <v>0</v>
      </c>
      <c r="Y320" s="33">
        <f>IF($B320="","",MIN($Y$9,O320)+MIN(MAX(0,'Debt Payoff'!$D$24-SUM(Q320:X320)-SUMPRODUCT((O320:P320&lt;$Y$9:$Z$9)*O320:P320+(O320:P320&gt;=$Y$9:$Z$9)*$Y$9:$Z$9)),O320-MIN($Y$9,O320)))</f>
        <v>0</v>
      </c>
      <c r="Z320" s="33">
        <f>IF($B320="","",MIN($Z$9,P320)+MIN(MAX(0,'Debt Payoff'!$D$24-SUM(Q320:Y320)-SUMPRODUCT((P320:P320&lt;$Z$9:$Z$9)*P320:P320+(P320:P320&gt;=$Z$9:$Z$9)*$Z$9:$Z$9)),P320-MIN($Z$9,P320)))</f>
        <v>0</v>
      </c>
      <c r="AA320" s="33">
        <f>IF($B320="","",ROUND(G320-Q320,2))</f>
        <v>0</v>
      </c>
      <c r="AB320" s="33">
        <f>IF($B320="","",ROUND(H320-R320,2))</f>
        <v>0</v>
      </c>
      <c r="AC320" s="33">
        <f>IF($B320="","",ROUND(I320-S320,2))</f>
        <v>0</v>
      </c>
      <c r="AD320" s="33">
        <f>IF($B320="","",ROUND(J320-T320,2))</f>
        <v>0</v>
      </c>
      <c r="AE320" s="33">
        <f>IF($B320="","",ROUND(K320-U320,2))</f>
        <v>0</v>
      </c>
      <c r="AF320" s="33">
        <f>IF($B320="","",ROUND(L320-V320,2))</f>
        <v>0</v>
      </c>
      <c r="AG320" s="33">
        <f>IF($B320="","",ROUND(M320-W320,2))</f>
        <v>0</v>
      </c>
      <c r="AH320" s="33">
        <f>IF($B320="","",ROUND(N320-X320,2))</f>
        <v>0</v>
      </c>
      <c r="AI320" s="33">
        <f>IF($B320="","",ROUND(O320-Y320,2))</f>
        <v>0</v>
      </c>
      <c r="AJ320" s="33">
        <f>IF($B320="","",ROUND(P320-Z320,2))</f>
        <v>0</v>
      </c>
    </row>
    <row r="321" spans="2:36">
      <c r="B321" s="15">
        <f>IF(B320="","",IF(F320&gt;0.005,B320+1,""))</f>
        <v>0</v>
      </c>
      <c r="C321" s="46">
        <f>IF($B321="","",EDATE('Debt Payoff'!$D$23,$B321-1))</f>
        <v>0</v>
      </c>
      <c r="D321" s="47">
        <f>IF($B321="","",SUM(Q321:Z321))</f>
        <v>0</v>
      </c>
      <c r="E321" s="48">
        <f>IF($B321="","",SUM(G321:P321)-F320)</f>
        <v>0</v>
      </c>
      <c r="F321" s="47">
        <f>IF($B321="","",SUM(AA321:AJ321))</f>
        <v>0</v>
      </c>
      <c r="G321" s="48">
        <f>IF($B321="","",ROUND(N(AA320)*(1+$Q$8/12),2))</f>
        <v>0</v>
      </c>
      <c r="H321" s="48">
        <f>IF($B321="","",ROUND(N(AB320)*(1+$R$8/12),2))</f>
        <v>0</v>
      </c>
      <c r="I321" s="48">
        <f>IF($B321="","",ROUND(N(AC320)*(1+$S$8/12),2))</f>
        <v>0</v>
      </c>
      <c r="J321" s="48">
        <f>IF($B321="","",ROUND(N(AD320)*(1+$T$8/12),2))</f>
        <v>0</v>
      </c>
      <c r="K321" s="48">
        <f>IF($B321="","",ROUND(N(AE320)*(1+$U$8/12),2))</f>
        <v>0</v>
      </c>
      <c r="L321" s="48">
        <f>IF($B321="","",ROUND(N(AF320)*(1+$V$8/12),2))</f>
        <v>0</v>
      </c>
      <c r="M321" s="48">
        <f>IF($B321="","",ROUND(N(AG320)*(1+$W$8/12),2))</f>
        <v>0</v>
      </c>
      <c r="N321" s="48">
        <f>IF($B321="","",ROUND(N(AH320)*(1+$X$8/12),2))</f>
        <v>0</v>
      </c>
      <c r="O321" s="48">
        <f>IF($B321="","",ROUND(N(AI320)*(1+$Y$8/12),2))</f>
        <v>0</v>
      </c>
      <c r="P321" s="48">
        <f>IF($B321="","",ROUND(N(AJ320)*(1+$Z$8/12),2))</f>
        <v>0</v>
      </c>
      <c r="Q321" s="33">
        <f>IF($B321="","",MIN($Q$9,G321)+MIN(MAX(0,'Debt Payoff'!$D$24-0-SUMPRODUCT((G321:P321&lt;$Q$9:$Z$9)*G321:P321+(G321:P321&gt;=$Q$9:$Z$9)*$Q$9:$Z$9)),G321-MIN($Q$9,G321)))</f>
        <v>0</v>
      </c>
      <c r="R321" s="33">
        <f>IF($B321="","",MIN($R$9,H321)+MIN(MAX(0,'Debt Payoff'!$D$24-SUM(Q321:Q321)-SUMPRODUCT((H321:P321&lt;$R$9:$Z$9)*H321:P321+(H321:P321&gt;=$R$9:$Z$9)*$R$9:$Z$9)),H321-MIN($R$9,H321)))</f>
        <v>0</v>
      </c>
      <c r="S321" s="33">
        <f>IF($B321="","",MIN($S$9,I321)+MIN(MAX(0,'Debt Payoff'!$D$24-SUM(Q321:R321)-SUMPRODUCT((I321:P321&lt;$S$9:$Z$9)*I321:P321+(I321:P321&gt;=$S$9:$Z$9)*$S$9:$Z$9)),I321-MIN($S$9,I321)))</f>
        <v>0</v>
      </c>
      <c r="T321" s="33">
        <f>IF($B321="","",MIN($T$9,J321)+MIN(MAX(0,'Debt Payoff'!$D$24-SUM(Q321:S321)-SUMPRODUCT((J321:P321&lt;$T$9:$Z$9)*J321:P321+(J321:P321&gt;=$T$9:$Z$9)*$T$9:$Z$9)),J321-MIN($T$9,J321)))</f>
        <v>0</v>
      </c>
      <c r="U321" s="33">
        <f>IF($B321="","",MIN($U$9,K321)+MIN(MAX(0,'Debt Payoff'!$D$24-SUM(Q321:T321)-SUMPRODUCT((K321:P321&lt;$U$9:$Z$9)*K321:P321+(K321:P321&gt;=$U$9:$Z$9)*$U$9:$Z$9)),K321-MIN($U$9,K321)))</f>
        <v>0</v>
      </c>
      <c r="V321" s="33">
        <f>IF($B321="","",MIN($V$9,L321)+MIN(MAX(0,'Debt Payoff'!$D$24-SUM(Q321:U321)-SUMPRODUCT((L321:P321&lt;$V$9:$Z$9)*L321:P321+(L321:P321&gt;=$V$9:$Z$9)*$V$9:$Z$9)),L321-MIN($V$9,L321)))</f>
        <v>0</v>
      </c>
      <c r="W321" s="33">
        <f>IF($B321="","",MIN($W$9,M321)+MIN(MAX(0,'Debt Payoff'!$D$24-SUM(Q321:V321)-SUMPRODUCT((M321:P321&lt;$W$9:$Z$9)*M321:P321+(M321:P321&gt;=$W$9:$Z$9)*$W$9:$Z$9)),M321-MIN($W$9,M321)))</f>
        <v>0</v>
      </c>
      <c r="X321" s="33">
        <f>IF($B321="","",MIN($X$9,N321)+MIN(MAX(0,'Debt Payoff'!$D$24-SUM(Q321:W321)-SUMPRODUCT((N321:P321&lt;$X$9:$Z$9)*N321:P321+(N321:P321&gt;=$X$9:$Z$9)*$X$9:$Z$9)),N321-MIN($X$9,N321)))</f>
        <v>0</v>
      </c>
      <c r="Y321" s="33">
        <f>IF($B321="","",MIN($Y$9,O321)+MIN(MAX(0,'Debt Payoff'!$D$24-SUM(Q321:X321)-SUMPRODUCT((O321:P321&lt;$Y$9:$Z$9)*O321:P321+(O321:P321&gt;=$Y$9:$Z$9)*$Y$9:$Z$9)),O321-MIN($Y$9,O321)))</f>
        <v>0</v>
      </c>
      <c r="Z321" s="33">
        <f>IF($B321="","",MIN($Z$9,P321)+MIN(MAX(0,'Debt Payoff'!$D$24-SUM(Q321:Y321)-SUMPRODUCT((P321:P321&lt;$Z$9:$Z$9)*P321:P321+(P321:P321&gt;=$Z$9:$Z$9)*$Z$9:$Z$9)),P321-MIN($Z$9,P321)))</f>
        <v>0</v>
      </c>
      <c r="AA321" s="33">
        <f>IF($B321="","",ROUND(G321-Q321,2))</f>
        <v>0</v>
      </c>
      <c r="AB321" s="33">
        <f>IF($B321="","",ROUND(H321-R321,2))</f>
        <v>0</v>
      </c>
      <c r="AC321" s="33">
        <f>IF($B321="","",ROUND(I321-S321,2))</f>
        <v>0</v>
      </c>
      <c r="AD321" s="33">
        <f>IF($B321="","",ROUND(J321-T321,2))</f>
        <v>0</v>
      </c>
      <c r="AE321" s="33">
        <f>IF($B321="","",ROUND(K321-U321,2))</f>
        <v>0</v>
      </c>
      <c r="AF321" s="33">
        <f>IF($B321="","",ROUND(L321-V321,2))</f>
        <v>0</v>
      </c>
      <c r="AG321" s="33">
        <f>IF($B321="","",ROUND(M321-W321,2))</f>
        <v>0</v>
      </c>
      <c r="AH321" s="33">
        <f>IF($B321="","",ROUND(N321-X321,2))</f>
        <v>0</v>
      </c>
      <c r="AI321" s="33">
        <f>IF($B321="","",ROUND(O321-Y321,2))</f>
        <v>0</v>
      </c>
      <c r="AJ321" s="33">
        <f>IF($B321="","",ROUND(P321-Z321,2))</f>
        <v>0</v>
      </c>
    </row>
    <row r="322" spans="2:36">
      <c r="B322" s="15">
        <f>IF(B321="","",IF(F321&gt;0.005,B321+1,""))</f>
        <v>0</v>
      </c>
      <c r="C322" s="46">
        <f>IF($B322="","",EDATE('Debt Payoff'!$D$23,$B322-1))</f>
        <v>0</v>
      </c>
      <c r="D322" s="47">
        <f>IF($B322="","",SUM(Q322:Z322))</f>
        <v>0</v>
      </c>
      <c r="E322" s="48">
        <f>IF($B322="","",SUM(G322:P322)-F321)</f>
        <v>0</v>
      </c>
      <c r="F322" s="47">
        <f>IF($B322="","",SUM(AA322:AJ322))</f>
        <v>0</v>
      </c>
      <c r="G322" s="48">
        <f>IF($B322="","",ROUND(N(AA321)*(1+$Q$8/12),2))</f>
        <v>0</v>
      </c>
      <c r="H322" s="48">
        <f>IF($B322="","",ROUND(N(AB321)*(1+$R$8/12),2))</f>
        <v>0</v>
      </c>
      <c r="I322" s="48">
        <f>IF($B322="","",ROUND(N(AC321)*(1+$S$8/12),2))</f>
        <v>0</v>
      </c>
      <c r="J322" s="48">
        <f>IF($B322="","",ROUND(N(AD321)*(1+$T$8/12),2))</f>
        <v>0</v>
      </c>
      <c r="K322" s="48">
        <f>IF($B322="","",ROUND(N(AE321)*(1+$U$8/12),2))</f>
        <v>0</v>
      </c>
      <c r="L322" s="48">
        <f>IF($B322="","",ROUND(N(AF321)*(1+$V$8/12),2))</f>
        <v>0</v>
      </c>
      <c r="M322" s="48">
        <f>IF($B322="","",ROUND(N(AG321)*(1+$W$8/12),2))</f>
        <v>0</v>
      </c>
      <c r="N322" s="48">
        <f>IF($B322="","",ROUND(N(AH321)*(1+$X$8/12),2))</f>
        <v>0</v>
      </c>
      <c r="O322" s="48">
        <f>IF($B322="","",ROUND(N(AI321)*(1+$Y$8/12),2))</f>
        <v>0</v>
      </c>
      <c r="P322" s="48">
        <f>IF($B322="","",ROUND(N(AJ321)*(1+$Z$8/12),2))</f>
        <v>0</v>
      </c>
      <c r="Q322" s="33">
        <f>IF($B322="","",MIN($Q$9,G322)+MIN(MAX(0,'Debt Payoff'!$D$24-0-SUMPRODUCT((G322:P322&lt;$Q$9:$Z$9)*G322:P322+(G322:P322&gt;=$Q$9:$Z$9)*$Q$9:$Z$9)),G322-MIN($Q$9,G322)))</f>
        <v>0</v>
      </c>
      <c r="R322" s="33">
        <f>IF($B322="","",MIN($R$9,H322)+MIN(MAX(0,'Debt Payoff'!$D$24-SUM(Q322:Q322)-SUMPRODUCT((H322:P322&lt;$R$9:$Z$9)*H322:P322+(H322:P322&gt;=$R$9:$Z$9)*$R$9:$Z$9)),H322-MIN($R$9,H322)))</f>
        <v>0</v>
      </c>
      <c r="S322" s="33">
        <f>IF($B322="","",MIN($S$9,I322)+MIN(MAX(0,'Debt Payoff'!$D$24-SUM(Q322:R322)-SUMPRODUCT((I322:P322&lt;$S$9:$Z$9)*I322:P322+(I322:P322&gt;=$S$9:$Z$9)*$S$9:$Z$9)),I322-MIN($S$9,I322)))</f>
        <v>0</v>
      </c>
      <c r="T322" s="33">
        <f>IF($B322="","",MIN($T$9,J322)+MIN(MAX(0,'Debt Payoff'!$D$24-SUM(Q322:S322)-SUMPRODUCT((J322:P322&lt;$T$9:$Z$9)*J322:P322+(J322:P322&gt;=$T$9:$Z$9)*$T$9:$Z$9)),J322-MIN($T$9,J322)))</f>
        <v>0</v>
      </c>
      <c r="U322" s="33">
        <f>IF($B322="","",MIN($U$9,K322)+MIN(MAX(0,'Debt Payoff'!$D$24-SUM(Q322:T322)-SUMPRODUCT((K322:P322&lt;$U$9:$Z$9)*K322:P322+(K322:P322&gt;=$U$9:$Z$9)*$U$9:$Z$9)),K322-MIN($U$9,K322)))</f>
        <v>0</v>
      </c>
      <c r="V322" s="33">
        <f>IF($B322="","",MIN($V$9,L322)+MIN(MAX(0,'Debt Payoff'!$D$24-SUM(Q322:U322)-SUMPRODUCT((L322:P322&lt;$V$9:$Z$9)*L322:P322+(L322:P322&gt;=$V$9:$Z$9)*$V$9:$Z$9)),L322-MIN($V$9,L322)))</f>
        <v>0</v>
      </c>
      <c r="W322" s="33">
        <f>IF($B322="","",MIN($W$9,M322)+MIN(MAX(0,'Debt Payoff'!$D$24-SUM(Q322:V322)-SUMPRODUCT((M322:P322&lt;$W$9:$Z$9)*M322:P322+(M322:P322&gt;=$W$9:$Z$9)*$W$9:$Z$9)),M322-MIN($W$9,M322)))</f>
        <v>0</v>
      </c>
      <c r="X322" s="33">
        <f>IF($B322="","",MIN($X$9,N322)+MIN(MAX(0,'Debt Payoff'!$D$24-SUM(Q322:W322)-SUMPRODUCT((N322:P322&lt;$X$9:$Z$9)*N322:P322+(N322:P322&gt;=$X$9:$Z$9)*$X$9:$Z$9)),N322-MIN($X$9,N322)))</f>
        <v>0</v>
      </c>
      <c r="Y322" s="33">
        <f>IF($B322="","",MIN($Y$9,O322)+MIN(MAX(0,'Debt Payoff'!$D$24-SUM(Q322:X322)-SUMPRODUCT((O322:P322&lt;$Y$9:$Z$9)*O322:P322+(O322:P322&gt;=$Y$9:$Z$9)*$Y$9:$Z$9)),O322-MIN($Y$9,O322)))</f>
        <v>0</v>
      </c>
      <c r="Z322" s="33">
        <f>IF($B322="","",MIN($Z$9,P322)+MIN(MAX(0,'Debt Payoff'!$D$24-SUM(Q322:Y322)-SUMPRODUCT((P322:P322&lt;$Z$9:$Z$9)*P322:P322+(P322:P322&gt;=$Z$9:$Z$9)*$Z$9:$Z$9)),P322-MIN($Z$9,P322)))</f>
        <v>0</v>
      </c>
      <c r="AA322" s="33">
        <f>IF($B322="","",ROUND(G322-Q322,2))</f>
        <v>0</v>
      </c>
      <c r="AB322" s="33">
        <f>IF($B322="","",ROUND(H322-R322,2))</f>
        <v>0</v>
      </c>
      <c r="AC322" s="33">
        <f>IF($B322="","",ROUND(I322-S322,2))</f>
        <v>0</v>
      </c>
      <c r="AD322" s="33">
        <f>IF($B322="","",ROUND(J322-T322,2))</f>
        <v>0</v>
      </c>
      <c r="AE322" s="33">
        <f>IF($B322="","",ROUND(K322-U322,2))</f>
        <v>0</v>
      </c>
      <c r="AF322" s="33">
        <f>IF($B322="","",ROUND(L322-V322,2))</f>
        <v>0</v>
      </c>
      <c r="AG322" s="33">
        <f>IF($B322="","",ROUND(M322-W322,2))</f>
        <v>0</v>
      </c>
      <c r="AH322" s="33">
        <f>IF($B322="","",ROUND(N322-X322,2))</f>
        <v>0</v>
      </c>
      <c r="AI322" s="33">
        <f>IF($B322="","",ROUND(O322-Y322,2))</f>
        <v>0</v>
      </c>
      <c r="AJ322" s="33">
        <f>IF($B322="","",ROUND(P322-Z322,2))</f>
        <v>0</v>
      </c>
    </row>
    <row r="323" spans="2:36">
      <c r="B323" s="15">
        <f>IF(B322="","",IF(F322&gt;0.005,B322+1,""))</f>
        <v>0</v>
      </c>
      <c r="C323" s="46">
        <f>IF($B323="","",EDATE('Debt Payoff'!$D$23,$B323-1))</f>
        <v>0</v>
      </c>
      <c r="D323" s="47">
        <f>IF($B323="","",SUM(Q323:Z323))</f>
        <v>0</v>
      </c>
      <c r="E323" s="48">
        <f>IF($B323="","",SUM(G323:P323)-F322)</f>
        <v>0</v>
      </c>
      <c r="F323" s="47">
        <f>IF($B323="","",SUM(AA323:AJ323))</f>
        <v>0</v>
      </c>
      <c r="G323" s="48">
        <f>IF($B323="","",ROUND(N(AA322)*(1+$Q$8/12),2))</f>
        <v>0</v>
      </c>
      <c r="H323" s="48">
        <f>IF($B323="","",ROUND(N(AB322)*(1+$R$8/12),2))</f>
        <v>0</v>
      </c>
      <c r="I323" s="48">
        <f>IF($B323="","",ROUND(N(AC322)*(1+$S$8/12),2))</f>
        <v>0</v>
      </c>
      <c r="J323" s="48">
        <f>IF($B323="","",ROUND(N(AD322)*(1+$T$8/12),2))</f>
        <v>0</v>
      </c>
      <c r="K323" s="48">
        <f>IF($B323="","",ROUND(N(AE322)*(1+$U$8/12),2))</f>
        <v>0</v>
      </c>
      <c r="L323" s="48">
        <f>IF($B323="","",ROUND(N(AF322)*(1+$V$8/12),2))</f>
        <v>0</v>
      </c>
      <c r="M323" s="48">
        <f>IF($B323="","",ROUND(N(AG322)*(1+$W$8/12),2))</f>
        <v>0</v>
      </c>
      <c r="N323" s="48">
        <f>IF($B323="","",ROUND(N(AH322)*(1+$X$8/12),2))</f>
        <v>0</v>
      </c>
      <c r="O323" s="48">
        <f>IF($B323="","",ROUND(N(AI322)*(1+$Y$8/12),2))</f>
        <v>0</v>
      </c>
      <c r="P323" s="48">
        <f>IF($B323="","",ROUND(N(AJ322)*(1+$Z$8/12),2))</f>
        <v>0</v>
      </c>
      <c r="Q323" s="33">
        <f>IF($B323="","",MIN($Q$9,G323)+MIN(MAX(0,'Debt Payoff'!$D$24-0-SUMPRODUCT((G323:P323&lt;$Q$9:$Z$9)*G323:P323+(G323:P323&gt;=$Q$9:$Z$9)*$Q$9:$Z$9)),G323-MIN($Q$9,G323)))</f>
        <v>0</v>
      </c>
      <c r="R323" s="33">
        <f>IF($B323="","",MIN($R$9,H323)+MIN(MAX(0,'Debt Payoff'!$D$24-SUM(Q323:Q323)-SUMPRODUCT((H323:P323&lt;$R$9:$Z$9)*H323:P323+(H323:P323&gt;=$R$9:$Z$9)*$R$9:$Z$9)),H323-MIN($R$9,H323)))</f>
        <v>0</v>
      </c>
      <c r="S323" s="33">
        <f>IF($B323="","",MIN($S$9,I323)+MIN(MAX(0,'Debt Payoff'!$D$24-SUM(Q323:R323)-SUMPRODUCT((I323:P323&lt;$S$9:$Z$9)*I323:P323+(I323:P323&gt;=$S$9:$Z$9)*$S$9:$Z$9)),I323-MIN($S$9,I323)))</f>
        <v>0</v>
      </c>
      <c r="T323" s="33">
        <f>IF($B323="","",MIN($T$9,J323)+MIN(MAX(0,'Debt Payoff'!$D$24-SUM(Q323:S323)-SUMPRODUCT((J323:P323&lt;$T$9:$Z$9)*J323:P323+(J323:P323&gt;=$T$9:$Z$9)*$T$9:$Z$9)),J323-MIN($T$9,J323)))</f>
        <v>0</v>
      </c>
      <c r="U323" s="33">
        <f>IF($B323="","",MIN($U$9,K323)+MIN(MAX(0,'Debt Payoff'!$D$24-SUM(Q323:T323)-SUMPRODUCT((K323:P323&lt;$U$9:$Z$9)*K323:P323+(K323:P323&gt;=$U$9:$Z$9)*$U$9:$Z$9)),K323-MIN($U$9,K323)))</f>
        <v>0</v>
      </c>
      <c r="V323" s="33">
        <f>IF($B323="","",MIN($V$9,L323)+MIN(MAX(0,'Debt Payoff'!$D$24-SUM(Q323:U323)-SUMPRODUCT((L323:P323&lt;$V$9:$Z$9)*L323:P323+(L323:P323&gt;=$V$9:$Z$9)*$V$9:$Z$9)),L323-MIN($V$9,L323)))</f>
        <v>0</v>
      </c>
      <c r="W323" s="33">
        <f>IF($B323="","",MIN($W$9,M323)+MIN(MAX(0,'Debt Payoff'!$D$24-SUM(Q323:V323)-SUMPRODUCT((M323:P323&lt;$W$9:$Z$9)*M323:P323+(M323:P323&gt;=$W$9:$Z$9)*$W$9:$Z$9)),M323-MIN($W$9,M323)))</f>
        <v>0</v>
      </c>
      <c r="X323" s="33">
        <f>IF($B323="","",MIN($X$9,N323)+MIN(MAX(0,'Debt Payoff'!$D$24-SUM(Q323:W323)-SUMPRODUCT((N323:P323&lt;$X$9:$Z$9)*N323:P323+(N323:P323&gt;=$X$9:$Z$9)*$X$9:$Z$9)),N323-MIN($X$9,N323)))</f>
        <v>0</v>
      </c>
      <c r="Y323" s="33">
        <f>IF($B323="","",MIN($Y$9,O323)+MIN(MAX(0,'Debt Payoff'!$D$24-SUM(Q323:X323)-SUMPRODUCT((O323:P323&lt;$Y$9:$Z$9)*O323:P323+(O323:P323&gt;=$Y$9:$Z$9)*$Y$9:$Z$9)),O323-MIN($Y$9,O323)))</f>
        <v>0</v>
      </c>
      <c r="Z323" s="33">
        <f>IF($B323="","",MIN($Z$9,P323)+MIN(MAX(0,'Debt Payoff'!$D$24-SUM(Q323:Y323)-SUMPRODUCT((P323:P323&lt;$Z$9:$Z$9)*P323:P323+(P323:P323&gt;=$Z$9:$Z$9)*$Z$9:$Z$9)),P323-MIN($Z$9,P323)))</f>
        <v>0</v>
      </c>
      <c r="AA323" s="33">
        <f>IF($B323="","",ROUND(G323-Q323,2))</f>
        <v>0</v>
      </c>
      <c r="AB323" s="33">
        <f>IF($B323="","",ROUND(H323-R323,2))</f>
        <v>0</v>
      </c>
      <c r="AC323" s="33">
        <f>IF($B323="","",ROUND(I323-S323,2))</f>
        <v>0</v>
      </c>
      <c r="AD323" s="33">
        <f>IF($B323="","",ROUND(J323-T323,2))</f>
        <v>0</v>
      </c>
      <c r="AE323" s="33">
        <f>IF($B323="","",ROUND(K323-U323,2))</f>
        <v>0</v>
      </c>
      <c r="AF323" s="33">
        <f>IF($B323="","",ROUND(L323-V323,2))</f>
        <v>0</v>
      </c>
      <c r="AG323" s="33">
        <f>IF($B323="","",ROUND(M323-W323,2))</f>
        <v>0</v>
      </c>
      <c r="AH323" s="33">
        <f>IF($B323="","",ROUND(N323-X323,2))</f>
        <v>0</v>
      </c>
      <c r="AI323" s="33">
        <f>IF($B323="","",ROUND(O323-Y323,2))</f>
        <v>0</v>
      </c>
      <c r="AJ323" s="33">
        <f>IF($B323="","",ROUND(P323-Z323,2))</f>
        <v>0</v>
      </c>
    </row>
    <row r="324" spans="2:36">
      <c r="B324" s="15">
        <f>IF(B323="","",IF(F323&gt;0.005,B323+1,""))</f>
        <v>0</v>
      </c>
      <c r="C324" s="46">
        <f>IF($B324="","",EDATE('Debt Payoff'!$D$23,$B324-1))</f>
        <v>0</v>
      </c>
      <c r="D324" s="47">
        <f>IF($B324="","",SUM(Q324:Z324))</f>
        <v>0</v>
      </c>
      <c r="E324" s="48">
        <f>IF($B324="","",SUM(G324:P324)-F323)</f>
        <v>0</v>
      </c>
      <c r="F324" s="47">
        <f>IF($B324="","",SUM(AA324:AJ324))</f>
        <v>0</v>
      </c>
      <c r="G324" s="48">
        <f>IF($B324="","",ROUND(N(AA323)*(1+$Q$8/12),2))</f>
        <v>0</v>
      </c>
      <c r="H324" s="48">
        <f>IF($B324="","",ROUND(N(AB323)*(1+$R$8/12),2))</f>
        <v>0</v>
      </c>
      <c r="I324" s="48">
        <f>IF($B324="","",ROUND(N(AC323)*(1+$S$8/12),2))</f>
        <v>0</v>
      </c>
      <c r="J324" s="48">
        <f>IF($B324="","",ROUND(N(AD323)*(1+$T$8/12),2))</f>
        <v>0</v>
      </c>
      <c r="K324" s="48">
        <f>IF($B324="","",ROUND(N(AE323)*(1+$U$8/12),2))</f>
        <v>0</v>
      </c>
      <c r="L324" s="48">
        <f>IF($B324="","",ROUND(N(AF323)*(1+$V$8/12),2))</f>
        <v>0</v>
      </c>
      <c r="M324" s="48">
        <f>IF($B324="","",ROUND(N(AG323)*(1+$W$8/12),2))</f>
        <v>0</v>
      </c>
      <c r="N324" s="48">
        <f>IF($B324="","",ROUND(N(AH323)*(1+$X$8/12),2))</f>
        <v>0</v>
      </c>
      <c r="O324" s="48">
        <f>IF($B324="","",ROUND(N(AI323)*(1+$Y$8/12),2))</f>
        <v>0</v>
      </c>
      <c r="P324" s="48">
        <f>IF($B324="","",ROUND(N(AJ323)*(1+$Z$8/12),2))</f>
        <v>0</v>
      </c>
      <c r="Q324" s="33">
        <f>IF($B324="","",MIN($Q$9,G324)+MIN(MAX(0,'Debt Payoff'!$D$24-0-SUMPRODUCT((G324:P324&lt;$Q$9:$Z$9)*G324:P324+(G324:P324&gt;=$Q$9:$Z$9)*$Q$9:$Z$9)),G324-MIN($Q$9,G324)))</f>
        <v>0</v>
      </c>
      <c r="R324" s="33">
        <f>IF($B324="","",MIN($R$9,H324)+MIN(MAX(0,'Debt Payoff'!$D$24-SUM(Q324:Q324)-SUMPRODUCT((H324:P324&lt;$R$9:$Z$9)*H324:P324+(H324:P324&gt;=$R$9:$Z$9)*$R$9:$Z$9)),H324-MIN($R$9,H324)))</f>
        <v>0</v>
      </c>
      <c r="S324" s="33">
        <f>IF($B324="","",MIN($S$9,I324)+MIN(MAX(0,'Debt Payoff'!$D$24-SUM(Q324:R324)-SUMPRODUCT((I324:P324&lt;$S$9:$Z$9)*I324:P324+(I324:P324&gt;=$S$9:$Z$9)*$S$9:$Z$9)),I324-MIN($S$9,I324)))</f>
        <v>0</v>
      </c>
      <c r="T324" s="33">
        <f>IF($B324="","",MIN($T$9,J324)+MIN(MAX(0,'Debt Payoff'!$D$24-SUM(Q324:S324)-SUMPRODUCT((J324:P324&lt;$T$9:$Z$9)*J324:P324+(J324:P324&gt;=$T$9:$Z$9)*$T$9:$Z$9)),J324-MIN($T$9,J324)))</f>
        <v>0</v>
      </c>
      <c r="U324" s="33">
        <f>IF($B324="","",MIN($U$9,K324)+MIN(MAX(0,'Debt Payoff'!$D$24-SUM(Q324:T324)-SUMPRODUCT((K324:P324&lt;$U$9:$Z$9)*K324:P324+(K324:P324&gt;=$U$9:$Z$9)*$U$9:$Z$9)),K324-MIN($U$9,K324)))</f>
        <v>0</v>
      </c>
      <c r="V324" s="33">
        <f>IF($B324="","",MIN($V$9,L324)+MIN(MAX(0,'Debt Payoff'!$D$24-SUM(Q324:U324)-SUMPRODUCT((L324:P324&lt;$V$9:$Z$9)*L324:P324+(L324:P324&gt;=$V$9:$Z$9)*$V$9:$Z$9)),L324-MIN($V$9,L324)))</f>
        <v>0</v>
      </c>
      <c r="W324" s="33">
        <f>IF($B324="","",MIN($W$9,M324)+MIN(MAX(0,'Debt Payoff'!$D$24-SUM(Q324:V324)-SUMPRODUCT((M324:P324&lt;$W$9:$Z$9)*M324:P324+(M324:P324&gt;=$W$9:$Z$9)*$W$9:$Z$9)),M324-MIN($W$9,M324)))</f>
        <v>0</v>
      </c>
      <c r="X324" s="33">
        <f>IF($B324="","",MIN($X$9,N324)+MIN(MAX(0,'Debt Payoff'!$D$24-SUM(Q324:W324)-SUMPRODUCT((N324:P324&lt;$X$9:$Z$9)*N324:P324+(N324:P324&gt;=$X$9:$Z$9)*$X$9:$Z$9)),N324-MIN($X$9,N324)))</f>
        <v>0</v>
      </c>
      <c r="Y324" s="33">
        <f>IF($B324="","",MIN($Y$9,O324)+MIN(MAX(0,'Debt Payoff'!$D$24-SUM(Q324:X324)-SUMPRODUCT((O324:P324&lt;$Y$9:$Z$9)*O324:P324+(O324:P324&gt;=$Y$9:$Z$9)*$Y$9:$Z$9)),O324-MIN($Y$9,O324)))</f>
        <v>0</v>
      </c>
      <c r="Z324" s="33">
        <f>IF($B324="","",MIN($Z$9,P324)+MIN(MAX(0,'Debt Payoff'!$D$24-SUM(Q324:Y324)-SUMPRODUCT((P324:P324&lt;$Z$9:$Z$9)*P324:P324+(P324:P324&gt;=$Z$9:$Z$9)*$Z$9:$Z$9)),P324-MIN($Z$9,P324)))</f>
        <v>0</v>
      </c>
      <c r="AA324" s="33">
        <f>IF($B324="","",ROUND(G324-Q324,2))</f>
        <v>0</v>
      </c>
      <c r="AB324" s="33">
        <f>IF($B324="","",ROUND(H324-R324,2))</f>
        <v>0</v>
      </c>
      <c r="AC324" s="33">
        <f>IF($B324="","",ROUND(I324-S324,2))</f>
        <v>0</v>
      </c>
      <c r="AD324" s="33">
        <f>IF($B324="","",ROUND(J324-T324,2))</f>
        <v>0</v>
      </c>
      <c r="AE324" s="33">
        <f>IF($B324="","",ROUND(K324-U324,2))</f>
        <v>0</v>
      </c>
      <c r="AF324" s="33">
        <f>IF($B324="","",ROUND(L324-V324,2))</f>
        <v>0</v>
      </c>
      <c r="AG324" s="33">
        <f>IF($B324="","",ROUND(M324-W324,2))</f>
        <v>0</v>
      </c>
      <c r="AH324" s="33">
        <f>IF($B324="","",ROUND(N324-X324,2))</f>
        <v>0</v>
      </c>
      <c r="AI324" s="33">
        <f>IF($B324="","",ROUND(O324-Y324,2))</f>
        <v>0</v>
      </c>
      <c r="AJ324" s="33">
        <f>IF($B324="","",ROUND(P324-Z324,2))</f>
        <v>0</v>
      </c>
    </row>
    <row r="325" spans="2:36">
      <c r="B325" s="15">
        <f>IF(B324="","",IF(F324&gt;0.005,B324+1,""))</f>
        <v>0</v>
      </c>
      <c r="C325" s="46">
        <f>IF($B325="","",EDATE('Debt Payoff'!$D$23,$B325-1))</f>
        <v>0</v>
      </c>
      <c r="D325" s="47">
        <f>IF($B325="","",SUM(Q325:Z325))</f>
        <v>0</v>
      </c>
      <c r="E325" s="48">
        <f>IF($B325="","",SUM(G325:P325)-F324)</f>
        <v>0</v>
      </c>
      <c r="F325" s="47">
        <f>IF($B325="","",SUM(AA325:AJ325))</f>
        <v>0</v>
      </c>
      <c r="G325" s="48">
        <f>IF($B325="","",ROUND(N(AA324)*(1+$Q$8/12),2))</f>
        <v>0</v>
      </c>
      <c r="H325" s="48">
        <f>IF($B325="","",ROUND(N(AB324)*(1+$R$8/12),2))</f>
        <v>0</v>
      </c>
      <c r="I325" s="48">
        <f>IF($B325="","",ROUND(N(AC324)*(1+$S$8/12),2))</f>
        <v>0</v>
      </c>
      <c r="J325" s="48">
        <f>IF($B325="","",ROUND(N(AD324)*(1+$T$8/12),2))</f>
        <v>0</v>
      </c>
      <c r="K325" s="48">
        <f>IF($B325="","",ROUND(N(AE324)*(1+$U$8/12),2))</f>
        <v>0</v>
      </c>
      <c r="L325" s="48">
        <f>IF($B325="","",ROUND(N(AF324)*(1+$V$8/12),2))</f>
        <v>0</v>
      </c>
      <c r="M325" s="48">
        <f>IF($B325="","",ROUND(N(AG324)*(1+$W$8/12),2))</f>
        <v>0</v>
      </c>
      <c r="N325" s="48">
        <f>IF($B325="","",ROUND(N(AH324)*(1+$X$8/12),2))</f>
        <v>0</v>
      </c>
      <c r="O325" s="48">
        <f>IF($B325="","",ROUND(N(AI324)*(1+$Y$8/12),2))</f>
        <v>0</v>
      </c>
      <c r="P325" s="48">
        <f>IF($B325="","",ROUND(N(AJ324)*(1+$Z$8/12),2))</f>
        <v>0</v>
      </c>
      <c r="Q325" s="33">
        <f>IF($B325="","",MIN($Q$9,G325)+MIN(MAX(0,'Debt Payoff'!$D$24-0-SUMPRODUCT((G325:P325&lt;$Q$9:$Z$9)*G325:P325+(G325:P325&gt;=$Q$9:$Z$9)*$Q$9:$Z$9)),G325-MIN($Q$9,G325)))</f>
        <v>0</v>
      </c>
      <c r="R325" s="33">
        <f>IF($B325="","",MIN($R$9,H325)+MIN(MAX(0,'Debt Payoff'!$D$24-SUM(Q325:Q325)-SUMPRODUCT((H325:P325&lt;$R$9:$Z$9)*H325:P325+(H325:P325&gt;=$R$9:$Z$9)*$R$9:$Z$9)),H325-MIN($R$9,H325)))</f>
        <v>0</v>
      </c>
      <c r="S325" s="33">
        <f>IF($B325="","",MIN($S$9,I325)+MIN(MAX(0,'Debt Payoff'!$D$24-SUM(Q325:R325)-SUMPRODUCT((I325:P325&lt;$S$9:$Z$9)*I325:P325+(I325:P325&gt;=$S$9:$Z$9)*$S$9:$Z$9)),I325-MIN($S$9,I325)))</f>
        <v>0</v>
      </c>
      <c r="T325" s="33">
        <f>IF($B325="","",MIN($T$9,J325)+MIN(MAX(0,'Debt Payoff'!$D$24-SUM(Q325:S325)-SUMPRODUCT((J325:P325&lt;$T$9:$Z$9)*J325:P325+(J325:P325&gt;=$T$9:$Z$9)*$T$9:$Z$9)),J325-MIN($T$9,J325)))</f>
        <v>0</v>
      </c>
      <c r="U325" s="33">
        <f>IF($B325="","",MIN($U$9,K325)+MIN(MAX(0,'Debt Payoff'!$D$24-SUM(Q325:T325)-SUMPRODUCT((K325:P325&lt;$U$9:$Z$9)*K325:P325+(K325:P325&gt;=$U$9:$Z$9)*$U$9:$Z$9)),K325-MIN($U$9,K325)))</f>
        <v>0</v>
      </c>
      <c r="V325" s="33">
        <f>IF($B325="","",MIN($V$9,L325)+MIN(MAX(0,'Debt Payoff'!$D$24-SUM(Q325:U325)-SUMPRODUCT((L325:P325&lt;$V$9:$Z$9)*L325:P325+(L325:P325&gt;=$V$9:$Z$9)*$V$9:$Z$9)),L325-MIN($V$9,L325)))</f>
        <v>0</v>
      </c>
      <c r="W325" s="33">
        <f>IF($B325="","",MIN($W$9,M325)+MIN(MAX(0,'Debt Payoff'!$D$24-SUM(Q325:V325)-SUMPRODUCT((M325:P325&lt;$W$9:$Z$9)*M325:P325+(M325:P325&gt;=$W$9:$Z$9)*$W$9:$Z$9)),M325-MIN($W$9,M325)))</f>
        <v>0</v>
      </c>
      <c r="X325" s="33">
        <f>IF($B325="","",MIN($X$9,N325)+MIN(MAX(0,'Debt Payoff'!$D$24-SUM(Q325:W325)-SUMPRODUCT((N325:P325&lt;$X$9:$Z$9)*N325:P325+(N325:P325&gt;=$X$9:$Z$9)*$X$9:$Z$9)),N325-MIN($X$9,N325)))</f>
        <v>0</v>
      </c>
      <c r="Y325" s="33">
        <f>IF($B325="","",MIN($Y$9,O325)+MIN(MAX(0,'Debt Payoff'!$D$24-SUM(Q325:X325)-SUMPRODUCT((O325:P325&lt;$Y$9:$Z$9)*O325:P325+(O325:P325&gt;=$Y$9:$Z$9)*$Y$9:$Z$9)),O325-MIN($Y$9,O325)))</f>
        <v>0</v>
      </c>
      <c r="Z325" s="33">
        <f>IF($B325="","",MIN($Z$9,P325)+MIN(MAX(0,'Debt Payoff'!$D$24-SUM(Q325:Y325)-SUMPRODUCT((P325:P325&lt;$Z$9:$Z$9)*P325:P325+(P325:P325&gt;=$Z$9:$Z$9)*$Z$9:$Z$9)),P325-MIN($Z$9,P325)))</f>
        <v>0</v>
      </c>
      <c r="AA325" s="33">
        <f>IF($B325="","",ROUND(G325-Q325,2))</f>
        <v>0</v>
      </c>
      <c r="AB325" s="33">
        <f>IF($B325="","",ROUND(H325-R325,2))</f>
        <v>0</v>
      </c>
      <c r="AC325" s="33">
        <f>IF($B325="","",ROUND(I325-S325,2))</f>
        <v>0</v>
      </c>
      <c r="AD325" s="33">
        <f>IF($B325="","",ROUND(J325-T325,2))</f>
        <v>0</v>
      </c>
      <c r="AE325" s="33">
        <f>IF($B325="","",ROUND(K325-U325,2))</f>
        <v>0</v>
      </c>
      <c r="AF325" s="33">
        <f>IF($B325="","",ROUND(L325-V325,2))</f>
        <v>0</v>
      </c>
      <c r="AG325" s="33">
        <f>IF($B325="","",ROUND(M325-W325,2))</f>
        <v>0</v>
      </c>
      <c r="AH325" s="33">
        <f>IF($B325="","",ROUND(N325-X325,2))</f>
        <v>0</v>
      </c>
      <c r="AI325" s="33">
        <f>IF($B325="","",ROUND(O325-Y325,2))</f>
        <v>0</v>
      </c>
      <c r="AJ325" s="33">
        <f>IF($B325="","",ROUND(P325-Z325,2))</f>
        <v>0</v>
      </c>
    </row>
    <row r="326" spans="2:36">
      <c r="B326" s="15">
        <f>IF(B325="","",IF(F325&gt;0.005,B325+1,""))</f>
        <v>0</v>
      </c>
      <c r="C326" s="46">
        <f>IF($B326="","",EDATE('Debt Payoff'!$D$23,$B326-1))</f>
        <v>0</v>
      </c>
      <c r="D326" s="47">
        <f>IF($B326="","",SUM(Q326:Z326))</f>
        <v>0</v>
      </c>
      <c r="E326" s="48">
        <f>IF($B326="","",SUM(G326:P326)-F325)</f>
        <v>0</v>
      </c>
      <c r="F326" s="47">
        <f>IF($B326="","",SUM(AA326:AJ326))</f>
        <v>0</v>
      </c>
      <c r="G326" s="48">
        <f>IF($B326="","",ROUND(N(AA325)*(1+$Q$8/12),2))</f>
        <v>0</v>
      </c>
      <c r="H326" s="48">
        <f>IF($B326="","",ROUND(N(AB325)*(1+$R$8/12),2))</f>
        <v>0</v>
      </c>
      <c r="I326" s="48">
        <f>IF($B326="","",ROUND(N(AC325)*(1+$S$8/12),2))</f>
        <v>0</v>
      </c>
      <c r="J326" s="48">
        <f>IF($B326="","",ROUND(N(AD325)*(1+$T$8/12),2))</f>
        <v>0</v>
      </c>
      <c r="K326" s="48">
        <f>IF($B326="","",ROUND(N(AE325)*(1+$U$8/12),2))</f>
        <v>0</v>
      </c>
      <c r="L326" s="48">
        <f>IF($B326="","",ROUND(N(AF325)*(1+$V$8/12),2))</f>
        <v>0</v>
      </c>
      <c r="M326" s="48">
        <f>IF($B326="","",ROUND(N(AG325)*(1+$W$8/12),2))</f>
        <v>0</v>
      </c>
      <c r="N326" s="48">
        <f>IF($B326="","",ROUND(N(AH325)*(1+$X$8/12),2))</f>
        <v>0</v>
      </c>
      <c r="O326" s="48">
        <f>IF($B326="","",ROUND(N(AI325)*(1+$Y$8/12),2))</f>
        <v>0</v>
      </c>
      <c r="P326" s="48">
        <f>IF($B326="","",ROUND(N(AJ325)*(1+$Z$8/12),2))</f>
        <v>0</v>
      </c>
      <c r="Q326" s="33">
        <f>IF($B326="","",MIN($Q$9,G326)+MIN(MAX(0,'Debt Payoff'!$D$24-0-SUMPRODUCT((G326:P326&lt;$Q$9:$Z$9)*G326:P326+(G326:P326&gt;=$Q$9:$Z$9)*$Q$9:$Z$9)),G326-MIN($Q$9,G326)))</f>
        <v>0</v>
      </c>
      <c r="R326" s="33">
        <f>IF($B326="","",MIN($R$9,H326)+MIN(MAX(0,'Debt Payoff'!$D$24-SUM(Q326:Q326)-SUMPRODUCT((H326:P326&lt;$R$9:$Z$9)*H326:P326+(H326:P326&gt;=$R$9:$Z$9)*$R$9:$Z$9)),H326-MIN($R$9,H326)))</f>
        <v>0</v>
      </c>
      <c r="S326" s="33">
        <f>IF($B326="","",MIN($S$9,I326)+MIN(MAX(0,'Debt Payoff'!$D$24-SUM(Q326:R326)-SUMPRODUCT((I326:P326&lt;$S$9:$Z$9)*I326:P326+(I326:P326&gt;=$S$9:$Z$9)*$S$9:$Z$9)),I326-MIN($S$9,I326)))</f>
        <v>0</v>
      </c>
      <c r="T326" s="33">
        <f>IF($B326="","",MIN($T$9,J326)+MIN(MAX(0,'Debt Payoff'!$D$24-SUM(Q326:S326)-SUMPRODUCT((J326:P326&lt;$T$9:$Z$9)*J326:P326+(J326:P326&gt;=$T$9:$Z$9)*$T$9:$Z$9)),J326-MIN($T$9,J326)))</f>
        <v>0</v>
      </c>
      <c r="U326" s="33">
        <f>IF($B326="","",MIN($U$9,K326)+MIN(MAX(0,'Debt Payoff'!$D$24-SUM(Q326:T326)-SUMPRODUCT((K326:P326&lt;$U$9:$Z$9)*K326:P326+(K326:P326&gt;=$U$9:$Z$9)*$U$9:$Z$9)),K326-MIN($U$9,K326)))</f>
        <v>0</v>
      </c>
      <c r="V326" s="33">
        <f>IF($B326="","",MIN($V$9,L326)+MIN(MAX(0,'Debt Payoff'!$D$24-SUM(Q326:U326)-SUMPRODUCT((L326:P326&lt;$V$9:$Z$9)*L326:P326+(L326:P326&gt;=$V$9:$Z$9)*$V$9:$Z$9)),L326-MIN($V$9,L326)))</f>
        <v>0</v>
      </c>
      <c r="W326" s="33">
        <f>IF($B326="","",MIN($W$9,M326)+MIN(MAX(0,'Debt Payoff'!$D$24-SUM(Q326:V326)-SUMPRODUCT((M326:P326&lt;$W$9:$Z$9)*M326:P326+(M326:P326&gt;=$W$9:$Z$9)*$W$9:$Z$9)),M326-MIN($W$9,M326)))</f>
        <v>0</v>
      </c>
      <c r="X326" s="33">
        <f>IF($B326="","",MIN($X$9,N326)+MIN(MAX(0,'Debt Payoff'!$D$24-SUM(Q326:W326)-SUMPRODUCT((N326:P326&lt;$X$9:$Z$9)*N326:P326+(N326:P326&gt;=$X$9:$Z$9)*$X$9:$Z$9)),N326-MIN($X$9,N326)))</f>
        <v>0</v>
      </c>
      <c r="Y326" s="33">
        <f>IF($B326="","",MIN($Y$9,O326)+MIN(MAX(0,'Debt Payoff'!$D$24-SUM(Q326:X326)-SUMPRODUCT((O326:P326&lt;$Y$9:$Z$9)*O326:P326+(O326:P326&gt;=$Y$9:$Z$9)*$Y$9:$Z$9)),O326-MIN($Y$9,O326)))</f>
        <v>0</v>
      </c>
      <c r="Z326" s="33">
        <f>IF($B326="","",MIN($Z$9,P326)+MIN(MAX(0,'Debt Payoff'!$D$24-SUM(Q326:Y326)-SUMPRODUCT((P326:P326&lt;$Z$9:$Z$9)*P326:P326+(P326:P326&gt;=$Z$9:$Z$9)*$Z$9:$Z$9)),P326-MIN($Z$9,P326)))</f>
        <v>0</v>
      </c>
      <c r="AA326" s="33">
        <f>IF($B326="","",ROUND(G326-Q326,2))</f>
        <v>0</v>
      </c>
      <c r="AB326" s="33">
        <f>IF($B326="","",ROUND(H326-R326,2))</f>
        <v>0</v>
      </c>
      <c r="AC326" s="33">
        <f>IF($B326="","",ROUND(I326-S326,2))</f>
        <v>0</v>
      </c>
      <c r="AD326" s="33">
        <f>IF($B326="","",ROUND(J326-T326,2))</f>
        <v>0</v>
      </c>
      <c r="AE326" s="33">
        <f>IF($B326="","",ROUND(K326-U326,2))</f>
        <v>0</v>
      </c>
      <c r="AF326" s="33">
        <f>IF($B326="","",ROUND(L326-V326,2))</f>
        <v>0</v>
      </c>
      <c r="AG326" s="33">
        <f>IF($B326="","",ROUND(M326-W326,2))</f>
        <v>0</v>
      </c>
      <c r="AH326" s="33">
        <f>IF($B326="","",ROUND(N326-X326,2))</f>
        <v>0</v>
      </c>
      <c r="AI326" s="33">
        <f>IF($B326="","",ROUND(O326-Y326,2))</f>
        <v>0</v>
      </c>
      <c r="AJ326" s="33">
        <f>IF($B326="","",ROUND(P326-Z326,2))</f>
        <v>0</v>
      </c>
    </row>
    <row r="327" spans="2:36">
      <c r="B327" s="15">
        <f>IF(B326="","",IF(F326&gt;0.005,B326+1,""))</f>
        <v>0</v>
      </c>
      <c r="C327" s="46">
        <f>IF($B327="","",EDATE('Debt Payoff'!$D$23,$B327-1))</f>
        <v>0</v>
      </c>
      <c r="D327" s="47">
        <f>IF($B327="","",SUM(Q327:Z327))</f>
        <v>0</v>
      </c>
      <c r="E327" s="48">
        <f>IF($B327="","",SUM(G327:P327)-F326)</f>
        <v>0</v>
      </c>
      <c r="F327" s="47">
        <f>IF($B327="","",SUM(AA327:AJ327))</f>
        <v>0</v>
      </c>
      <c r="G327" s="48">
        <f>IF($B327="","",ROUND(N(AA326)*(1+$Q$8/12),2))</f>
        <v>0</v>
      </c>
      <c r="H327" s="48">
        <f>IF($B327="","",ROUND(N(AB326)*(1+$R$8/12),2))</f>
        <v>0</v>
      </c>
      <c r="I327" s="48">
        <f>IF($B327="","",ROUND(N(AC326)*(1+$S$8/12),2))</f>
        <v>0</v>
      </c>
      <c r="J327" s="48">
        <f>IF($B327="","",ROUND(N(AD326)*(1+$T$8/12),2))</f>
        <v>0</v>
      </c>
      <c r="K327" s="48">
        <f>IF($B327="","",ROUND(N(AE326)*(1+$U$8/12),2))</f>
        <v>0</v>
      </c>
      <c r="L327" s="48">
        <f>IF($B327="","",ROUND(N(AF326)*(1+$V$8/12),2))</f>
        <v>0</v>
      </c>
      <c r="M327" s="48">
        <f>IF($B327="","",ROUND(N(AG326)*(1+$W$8/12),2))</f>
        <v>0</v>
      </c>
      <c r="N327" s="48">
        <f>IF($B327="","",ROUND(N(AH326)*(1+$X$8/12),2))</f>
        <v>0</v>
      </c>
      <c r="O327" s="48">
        <f>IF($B327="","",ROUND(N(AI326)*(1+$Y$8/12),2))</f>
        <v>0</v>
      </c>
      <c r="P327" s="48">
        <f>IF($B327="","",ROUND(N(AJ326)*(1+$Z$8/12),2))</f>
        <v>0</v>
      </c>
      <c r="Q327" s="33">
        <f>IF($B327="","",MIN($Q$9,G327)+MIN(MAX(0,'Debt Payoff'!$D$24-0-SUMPRODUCT((G327:P327&lt;$Q$9:$Z$9)*G327:P327+(G327:P327&gt;=$Q$9:$Z$9)*$Q$9:$Z$9)),G327-MIN($Q$9,G327)))</f>
        <v>0</v>
      </c>
      <c r="R327" s="33">
        <f>IF($B327="","",MIN($R$9,H327)+MIN(MAX(0,'Debt Payoff'!$D$24-SUM(Q327:Q327)-SUMPRODUCT((H327:P327&lt;$R$9:$Z$9)*H327:P327+(H327:P327&gt;=$R$9:$Z$9)*$R$9:$Z$9)),H327-MIN($R$9,H327)))</f>
        <v>0</v>
      </c>
      <c r="S327" s="33">
        <f>IF($B327="","",MIN($S$9,I327)+MIN(MAX(0,'Debt Payoff'!$D$24-SUM(Q327:R327)-SUMPRODUCT((I327:P327&lt;$S$9:$Z$9)*I327:P327+(I327:P327&gt;=$S$9:$Z$9)*$S$9:$Z$9)),I327-MIN($S$9,I327)))</f>
        <v>0</v>
      </c>
      <c r="T327" s="33">
        <f>IF($B327="","",MIN($T$9,J327)+MIN(MAX(0,'Debt Payoff'!$D$24-SUM(Q327:S327)-SUMPRODUCT((J327:P327&lt;$T$9:$Z$9)*J327:P327+(J327:P327&gt;=$T$9:$Z$9)*$T$9:$Z$9)),J327-MIN($T$9,J327)))</f>
        <v>0</v>
      </c>
      <c r="U327" s="33">
        <f>IF($B327="","",MIN($U$9,K327)+MIN(MAX(0,'Debt Payoff'!$D$24-SUM(Q327:T327)-SUMPRODUCT((K327:P327&lt;$U$9:$Z$9)*K327:P327+(K327:P327&gt;=$U$9:$Z$9)*$U$9:$Z$9)),K327-MIN($U$9,K327)))</f>
        <v>0</v>
      </c>
      <c r="V327" s="33">
        <f>IF($B327="","",MIN($V$9,L327)+MIN(MAX(0,'Debt Payoff'!$D$24-SUM(Q327:U327)-SUMPRODUCT((L327:P327&lt;$V$9:$Z$9)*L327:P327+(L327:P327&gt;=$V$9:$Z$9)*$V$9:$Z$9)),L327-MIN($V$9,L327)))</f>
        <v>0</v>
      </c>
      <c r="W327" s="33">
        <f>IF($B327="","",MIN($W$9,M327)+MIN(MAX(0,'Debt Payoff'!$D$24-SUM(Q327:V327)-SUMPRODUCT((M327:P327&lt;$W$9:$Z$9)*M327:P327+(M327:P327&gt;=$W$9:$Z$9)*$W$9:$Z$9)),M327-MIN($W$9,M327)))</f>
        <v>0</v>
      </c>
      <c r="X327" s="33">
        <f>IF($B327="","",MIN($X$9,N327)+MIN(MAX(0,'Debt Payoff'!$D$24-SUM(Q327:W327)-SUMPRODUCT((N327:P327&lt;$X$9:$Z$9)*N327:P327+(N327:P327&gt;=$X$9:$Z$9)*$X$9:$Z$9)),N327-MIN($X$9,N327)))</f>
        <v>0</v>
      </c>
      <c r="Y327" s="33">
        <f>IF($B327="","",MIN($Y$9,O327)+MIN(MAX(0,'Debt Payoff'!$D$24-SUM(Q327:X327)-SUMPRODUCT((O327:P327&lt;$Y$9:$Z$9)*O327:P327+(O327:P327&gt;=$Y$9:$Z$9)*$Y$9:$Z$9)),O327-MIN($Y$9,O327)))</f>
        <v>0</v>
      </c>
      <c r="Z327" s="33">
        <f>IF($B327="","",MIN($Z$9,P327)+MIN(MAX(0,'Debt Payoff'!$D$24-SUM(Q327:Y327)-SUMPRODUCT((P327:P327&lt;$Z$9:$Z$9)*P327:P327+(P327:P327&gt;=$Z$9:$Z$9)*$Z$9:$Z$9)),P327-MIN($Z$9,P327)))</f>
        <v>0</v>
      </c>
      <c r="AA327" s="33">
        <f>IF($B327="","",ROUND(G327-Q327,2))</f>
        <v>0</v>
      </c>
      <c r="AB327" s="33">
        <f>IF($B327="","",ROUND(H327-R327,2))</f>
        <v>0</v>
      </c>
      <c r="AC327" s="33">
        <f>IF($B327="","",ROUND(I327-S327,2))</f>
        <v>0</v>
      </c>
      <c r="AD327" s="33">
        <f>IF($B327="","",ROUND(J327-T327,2))</f>
        <v>0</v>
      </c>
      <c r="AE327" s="33">
        <f>IF($B327="","",ROUND(K327-U327,2))</f>
        <v>0</v>
      </c>
      <c r="AF327" s="33">
        <f>IF($B327="","",ROUND(L327-V327,2))</f>
        <v>0</v>
      </c>
      <c r="AG327" s="33">
        <f>IF($B327="","",ROUND(M327-W327,2))</f>
        <v>0</v>
      </c>
      <c r="AH327" s="33">
        <f>IF($B327="","",ROUND(N327-X327,2))</f>
        <v>0</v>
      </c>
      <c r="AI327" s="33">
        <f>IF($B327="","",ROUND(O327-Y327,2))</f>
        <v>0</v>
      </c>
      <c r="AJ327" s="33">
        <f>IF($B327="","",ROUND(P327-Z327,2))</f>
        <v>0</v>
      </c>
    </row>
    <row r="328" spans="2:36">
      <c r="B328" s="15">
        <f>IF(B327="","",IF(F327&gt;0.005,B327+1,""))</f>
        <v>0</v>
      </c>
      <c r="C328" s="46">
        <f>IF($B328="","",EDATE('Debt Payoff'!$D$23,$B328-1))</f>
        <v>0</v>
      </c>
      <c r="D328" s="47">
        <f>IF($B328="","",SUM(Q328:Z328))</f>
        <v>0</v>
      </c>
      <c r="E328" s="48">
        <f>IF($B328="","",SUM(G328:P328)-F327)</f>
        <v>0</v>
      </c>
      <c r="F328" s="47">
        <f>IF($B328="","",SUM(AA328:AJ328))</f>
        <v>0</v>
      </c>
      <c r="G328" s="48">
        <f>IF($B328="","",ROUND(N(AA327)*(1+$Q$8/12),2))</f>
        <v>0</v>
      </c>
      <c r="H328" s="48">
        <f>IF($B328="","",ROUND(N(AB327)*(1+$R$8/12),2))</f>
        <v>0</v>
      </c>
      <c r="I328" s="48">
        <f>IF($B328="","",ROUND(N(AC327)*(1+$S$8/12),2))</f>
        <v>0</v>
      </c>
      <c r="J328" s="48">
        <f>IF($B328="","",ROUND(N(AD327)*(1+$T$8/12),2))</f>
        <v>0</v>
      </c>
      <c r="K328" s="48">
        <f>IF($B328="","",ROUND(N(AE327)*(1+$U$8/12),2))</f>
        <v>0</v>
      </c>
      <c r="L328" s="48">
        <f>IF($B328="","",ROUND(N(AF327)*(1+$V$8/12),2))</f>
        <v>0</v>
      </c>
      <c r="M328" s="48">
        <f>IF($B328="","",ROUND(N(AG327)*(1+$W$8/12),2))</f>
        <v>0</v>
      </c>
      <c r="N328" s="48">
        <f>IF($B328="","",ROUND(N(AH327)*(1+$X$8/12),2))</f>
        <v>0</v>
      </c>
      <c r="O328" s="48">
        <f>IF($B328="","",ROUND(N(AI327)*(1+$Y$8/12),2))</f>
        <v>0</v>
      </c>
      <c r="P328" s="48">
        <f>IF($B328="","",ROUND(N(AJ327)*(1+$Z$8/12),2))</f>
        <v>0</v>
      </c>
      <c r="Q328" s="33">
        <f>IF($B328="","",MIN($Q$9,G328)+MIN(MAX(0,'Debt Payoff'!$D$24-0-SUMPRODUCT((G328:P328&lt;$Q$9:$Z$9)*G328:P328+(G328:P328&gt;=$Q$9:$Z$9)*$Q$9:$Z$9)),G328-MIN($Q$9,G328)))</f>
        <v>0</v>
      </c>
      <c r="R328" s="33">
        <f>IF($B328="","",MIN($R$9,H328)+MIN(MAX(0,'Debt Payoff'!$D$24-SUM(Q328:Q328)-SUMPRODUCT((H328:P328&lt;$R$9:$Z$9)*H328:P328+(H328:P328&gt;=$R$9:$Z$9)*$R$9:$Z$9)),H328-MIN($R$9,H328)))</f>
        <v>0</v>
      </c>
      <c r="S328" s="33">
        <f>IF($B328="","",MIN($S$9,I328)+MIN(MAX(0,'Debt Payoff'!$D$24-SUM(Q328:R328)-SUMPRODUCT((I328:P328&lt;$S$9:$Z$9)*I328:P328+(I328:P328&gt;=$S$9:$Z$9)*$S$9:$Z$9)),I328-MIN($S$9,I328)))</f>
        <v>0</v>
      </c>
      <c r="T328" s="33">
        <f>IF($B328="","",MIN($T$9,J328)+MIN(MAX(0,'Debt Payoff'!$D$24-SUM(Q328:S328)-SUMPRODUCT((J328:P328&lt;$T$9:$Z$9)*J328:P328+(J328:P328&gt;=$T$9:$Z$9)*$T$9:$Z$9)),J328-MIN($T$9,J328)))</f>
        <v>0</v>
      </c>
      <c r="U328" s="33">
        <f>IF($B328="","",MIN($U$9,K328)+MIN(MAX(0,'Debt Payoff'!$D$24-SUM(Q328:T328)-SUMPRODUCT((K328:P328&lt;$U$9:$Z$9)*K328:P328+(K328:P328&gt;=$U$9:$Z$9)*$U$9:$Z$9)),K328-MIN($U$9,K328)))</f>
        <v>0</v>
      </c>
      <c r="V328" s="33">
        <f>IF($B328="","",MIN($V$9,L328)+MIN(MAX(0,'Debt Payoff'!$D$24-SUM(Q328:U328)-SUMPRODUCT((L328:P328&lt;$V$9:$Z$9)*L328:P328+(L328:P328&gt;=$V$9:$Z$9)*$V$9:$Z$9)),L328-MIN($V$9,L328)))</f>
        <v>0</v>
      </c>
      <c r="W328" s="33">
        <f>IF($B328="","",MIN($W$9,M328)+MIN(MAX(0,'Debt Payoff'!$D$24-SUM(Q328:V328)-SUMPRODUCT((M328:P328&lt;$W$9:$Z$9)*M328:P328+(M328:P328&gt;=$W$9:$Z$9)*$W$9:$Z$9)),M328-MIN($W$9,M328)))</f>
        <v>0</v>
      </c>
      <c r="X328" s="33">
        <f>IF($B328="","",MIN($X$9,N328)+MIN(MAX(0,'Debt Payoff'!$D$24-SUM(Q328:W328)-SUMPRODUCT((N328:P328&lt;$X$9:$Z$9)*N328:P328+(N328:P328&gt;=$X$9:$Z$9)*$X$9:$Z$9)),N328-MIN($X$9,N328)))</f>
        <v>0</v>
      </c>
      <c r="Y328" s="33">
        <f>IF($B328="","",MIN($Y$9,O328)+MIN(MAX(0,'Debt Payoff'!$D$24-SUM(Q328:X328)-SUMPRODUCT((O328:P328&lt;$Y$9:$Z$9)*O328:P328+(O328:P328&gt;=$Y$9:$Z$9)*$Y$9:$Z$9)),O328-MIN($Y$9,O328)))</f>
        <v>0</v>
      </c>
      <c r="Z328" s="33">
        <f>IF($B328="","",MIN($Z$9,P328)+MIN(MAX(0,'Debt Payoff'!$D$24-SUM(Q328:Y328)-SUMPRODUCT((P328:P328&lt;$Z$9:$Z$9)*P328:P328+(P328:P328&gt;=$Z$9:$Z$9)*$Z$9:$Z$9)),P328-MIN($Z$9,P328)))</f>
        <v>0</v>
      </c>
      <c r="AA328" s="33">
        <f>IF($B328="","",ROUND(G328-Q328,2))</f>
        <v>0</v>
      </c>
      <c r="AB328" s="33">
        <f>IF($B328="","",ROUND(H328-R328,2))</f>
        <v>0</v>
      </c>
      <c r="AC328" s="33">
        <f>IF($B328="","",ROUND(I328-S328,2))</f>
        <v>0</v>
      </c>
      <c r="AD328" s="33">
        <f>IF($B328="","",ROUND(J328-T328,2))</f>
        <v>0</v>
      </c>
      <c r="AE328" s="33">
        <f>IF($B328="","",ROUND(K328-U328,2))</f>
        <v>0</v>
      </c>
      <c r="AF328" s="33">
        <f>IF($B328="","",ROUND(L328-V328,2))</f>
        <v>0</v>
      </c>
      <c r="AG328" s="33">
        <f>IF($B328="","",ROUND(M328-W328,2))</f>
        <v>0</v>
      </c>
      <c r="AH328" s="33">
        <f>IF($B328="","",ROUND(N328-X328,2))</f>
        <v>0</v>
      </c>
      <c r="AI328" s="33">
        <f>IF($B328="","",ROUND(O328-Y328,2))</f>
        <v>0</v>
      </c>
      <c r="AJ328" s="33">
        <f>IF($B328="","",ROUND(P328-Z328,2))</f>
        <v>0</v>
      </c>
    </row>
    <row r="329" spans="2:36">
      <c r="B329" s="15">
        <f>IF(B328="","",IF(F328&gt;0.005,B328+1,""))</f>
        <v>0</v>
      </c>
      <c r="C329" s="46">
        <f>IF($B329="","",EDATE('Debt Payoff'!$D$23,$B329-1))</f>
        <v>0</v>
      </c>
      <c r="D329" s="47">
        <f>IF($B329="","",SUM(Q329:Z329))</f>
        <v>0</v>
      </c>
      <c r="E329" s="48">
        <f>IF($B329="","",SUM(G329:P329)-F328)</f>
        <v>0</v>
      </c>
      <c r="F329" s="47">
        <f>IF($B329="","",SUM(AA329:AJ329))</f>
        <v>0</v>
      </c>
      <c r="G329" s="48">
        <f>IF($B329="","",ROUND(N(AA328)*(1+$Q$8/12),2))</f>
        <v>0</v>
      </c>
      <c r="H329" s="48">
        <f>IF($B329="","",ROUND(N(AB328)*(1+$R$8/12),2))</f>
        <v>0</v>
      </c>
      <c r="I329" s="48">
        <f>IF($B329="","",ROUND(N(AC328)*(1+$S$8/12),2))</f>
        <v>0</v>
      </c>
      <c r="J329" s="48">
        <f>IF($B329="","",ROUND(N(AD328)*(1+$T$8/12),2))</f>
        <v>0</v>
      </c>
      <c r="K329" s="48">
        <f>IF($B329="","",ROUND(N(AE328)*(1+$U$8/12),2))</f>
        <v>0</v>
      </c>
      <c r="L329" s="48">
        <f>IF($B329="","",ROUND(N(AF328)*(1+$V$8/12),2))</f>
        <v>0</v>
      </c>
      <c r="M329" s="48">
        <f>IF($B329="","",ROUND(N(AG328)*(1+$W$8/12),2))</f>
        <v>0</v>
      </c>
      <c r="N329" s="48">
        <f>IF($B329="","",ROUND(N(AH328)*(1+$X$8/12),2))</f>
        <v>0</v>
      </c>
      <c r="O329" s="48">
        <f>IF($B329="","",ROUND(N(AI328)*(1+$Y$8/12),2))</f>
        <v>0</v>
      </c>
      <c r="P329" s="48">
        <f>IF($B329="","",ROUND(N(AJ328)*(1+$Z$8/12),2))</f>
        <v>0</v>
      </c>
      <c r="Q329" s="33">
        <f>IF($B329="","",MIN($Q$9,G329)+MIN(MAX(0,'Debt Payoff'!$D$24-0-SUMPRODUCT((G329:P329&lt;$Q$9:$Z$9)*G329:P329+(G329:P329&gt;=$Q$9:$Z$9)*$Q$9:$Z$9)),G329-MIN($Q$9,G329)))</f>
        <v>0</v>
      </c>
      <c r="R329" s="33">
        <f>IF($B329="","",MIN($R$9,H329)+MIN(MAX(0,'Debt Payoff'!$D$24-SUM(Q329:Q329)-SUMPRODUCT((H329:P329&lt;$R$9:$Z$9)*H329:P329+(H329:P329&gt;=$R$9:$Z$9)*$R$9:$Z$9)),H329-MIN($R$9,H329)))</f>
        <v>0</v>
      </c>
      <c r="S329" s="33">
        <f>IF($B329="","",MIN($S$9,I329)+MIN(MAX(0,'Debt Payoff'!$D$24-SUM(Q329:R329)-SUMPRODUCT((I329:P329&lt;$S$9:$Z$9)*I329:P329+(I329:P329&gt;=$S$9:$Z$9)*$S$9:$Z$9)),I329-MIN($S$9,I329)))</f>
        <v>0</v>
      </c>
      <c r="T329" s="33">
        <f>IF($B329="","",MIN($T$9,J329)+MIN(MAX(0,'Debt Payoff'!$D$24-SUM(Q329:S329)-SUMPRODUCT((J329:P329&lt;$T$9:$Z$9)*J329:P329+(J329:P329&gt;=$T$9:$Z$9)*$T$9:$Z$9)),J329-MIN($T$9,J329)))</f>
        <v>0</v>
      </c>
      <c r="U329" s="33">
        <f>IF($B329="","",MIN($U$9,K329)+MIN(MAX(0,'Debt Payoff'!$D$24-SUM(Q329:T329)-SUMPRODUCT((K329:P329&lt;$U$9:$Z$9)*K329:P329+(K329:P329&gt;=$U$9:$Z$9)*$U$9:$Z$9)),K329-MIN($U$9,K329)))</f>
        <v>0</v>
      </c>
      <c r="V329" s="33">
        <f>IF($B329="","",MIN($V$9,L329)+MIN(MAX(0,'Debt Payoff'!$D$24-SUM(Q329:U329)-SUMPRODUCT((L329:P329&lt;$V$9:$Z$9)*L329:P329+(L329:P329&gt;=$V$9:$Z$9)*$V$9:$Z$9)),L329-MIN($V$9,L329)))</f>
        <v>0</v>
      </c>
      <c r="W329" s="33">
        <f>IF($B329="","",MIN($W$9,M329)+MIN(MAX(0,'Debt Payoff'!$D$24-SUM(Q329:V329)-SUMPRODUCT((M329:P329&lt;$W$9:$Z$9)*M329:P329+(M329:P329&gt;=$W$9:$Z$9)*$W$9:$Z$9)),M329-MIN($W$9,M329)))</f>
        <v>0</v>
      </c>
      <c r="X329" s="33">
        <f>IF($B329="","",MIN($X$9,N329)+MIN(MAX(0,'Debt Payoff'!$D$24-SUM(Q329:W329)-SUMPRODUCT((N329:P329&lt;$X$9:$Z$9)*N329:P329+(N329:P329&gt;=$X$9:$Z$9)*$X$9:$Z$9)),N329-MIN($X$9,N329)))</f>
        <v>0</v>
      </c>
      <c r="Y329" s="33">
        <f>IF($B329="","",MIN($Y$9,O329)+MIN(MAX(0,'Debt Payoff'!$D$24-SUM(Q329:X329)-SUMPRODUCT((O329:P329&lt;$Y$9:$Z$9)*O329:P329+(O329:P329&gt;=$Y$9:$Z$9)*$Y$9:$Z$9)),O329-MIN($Y$9,O329)))</f>
        <v>0</v>
      </c>
      <c r="Z329" s="33">
        <f>IF($B329="","",MIN($Z$9,P329)+MIN(MAX(0,'Debt Payoff'!$D$24-SUM(Q329:Y329)-SUMPRODUCT((P329:P329&lt;$Z$9:$Z$9)*P329:P329+(P329:P329&gt;=$Z$9:$Z$9)*$Z$9:$Z$9)),P329-MIN($Z$9,P329)))</f>
        <v>0</v>
      </c>
      <c r="AA329" s="33">
        <f>IF($B329="","",ROUND(G329-Q329,2))</f>
        <v>0</v>
      </c>
      <c r="AB329" s="33">
        <f>IF($B329="","",ROUND(H329-R329,2))</f>
        <v>0</v>
      </c>
      <c r="AC329" s="33">
        <f>IF($B329="","",ROUND(I329-S329,2))</f>
        <v>0</v>
      </c>
      <c r="AD329" s="33">
        <f>IF($B329="","",ROUND(J329-T329,2))</f>
        <v>0</v>
      </c>
      <c r="AE329" s="33">
        <f>IF($B329="","",ROUND(K329-U329,2))</f>
        <v>0</v>
      </c>
      <c r="AF329" s="33">
        <f>IF($B329="","",ROUND(L329-V329,2))</f>
        <v>0</v>
      </c>
      <c r="AG329" s="33">
        <f>IF($B329="","",ROUND(M329-W329,2))</f>
        <v>0</v>
      </c>
      <c r="AH329" s="33">
        <f>IF($B329="","",ROUND(N329-X329,2))</f>
        <v>0</v>
      </c>
      <c r="AI329" s="33">
        <f>IF($B329="","",ROUND(O329-Y329,2))</f>
        <v>0</v>
      </c>
      <c r="AJ329" s="33">
        <f>IF($B329="","",ROUND(P329-Z329,2))</f>
        <v>0</v>
      </c>
    </row>
    <row r="330" spans="2:36">
      <c r="B330" s="15">
        <f>IF(B329="","",IF(F329&gt;0.005,B329+1,""))</f>
        <v>0</v>
      </c>
      <c r="C330" s="46">
        <f>IF($B330="","",EDATE('Debt Payoff'!$D$23,$B330-1))</f>
        <v>0</v>
      </c>
      <c r="D330" s="47">
        <f>IF($B330="","",SUM(Q330:Z330))</f>
        <v>0</v>
      </c>
      <c r="E330" s="48">
        <f>IF($B330="","",SUM(G330:P330)-F329)</f>
        <v>0</v>
      </c>
      <c r="F330" s="47">
        <f>IF($B330="","",SUM(AA330:AJ330))</f>
        <v>0</v>
      </c>
      <c r="G330" s="48">
        <f>IF($B330="","",ROUND(N(AA329)*(1+$Q$8/12),2))</f>
        <v>0</v>
      </c>
      <c r="H330" s="48">
        <f>IF($B330="","",ROUND(N(AB329)*(1+$R$8/12),2))</f>
        <v>0</v>
      </c>
      <c r="I330" s="48">
        <f>IF($B330="","",ROUND(N(AC329)*(1+$S$8/12),2))</f>
        <v>0</v>
      </c>
      <c r="J330" s="48">
        <f>IF($B330="","",ROUND(N(AD329)*(1+$T$8/12),2))</f>
        <v>0</v>
      </c>
      <c r="K330" s="48">
        <f>IF($B330="","",ROUND(N(AE329)*(1+$U$8/12),2))</f>
        <v>0</v>
      </c>
      <c r="L330" s="48">
        <f>IF($B330="","",ROUND(N(AF329)*(1+$V$8/12),2))</f>
        <v>0</v>
      </c>
      <c r="M330" s="48">
        <f>IF($B330="","",ROUND(N(AG329)*(1+$W$8/12),2))</f>
        <v>0</v>
      </c>
      <c r="N330" s="48">
        <f>IF($B330="","",ROUND(N(AH329)*(1+$X$8/12),2))</f>
        <v>0</v>
      </c>
      <c r="O330" s="48">
        <f>IF($B330="","",ROUND(N(AI329)*(1+$Y$8/12),2))</f>
        <v>0</v>
      </c>
      <c r="P330" s="48">
        <f>IF($B330="","",ROUND(N(AJ329)*(1+$Z$8/12),2))</f>
        <v>0</v>
      </c>
      <c r="Q330" s="33">
        <f>IF($B330="","",MIN($Q$9,G330)+MIN(MAX(0,'Debt Payoff'!$D$24-0-SUMPRODUCT((G330:P330&lt;$Q$9:$Z$9)*G330:P330+(G330:P330&gt;=$Q$9:$Z$9)*$Q$9:$Z$9)),G330-MIN($Q$9,G330)))</f>
        <v>0</v>
      </c>
      <c r="R330" s="33">
        <f>IF($B330="","",MIN($R$9,H330)+MIN(MAX(0,'Debt Payoff'!$D$24-SUM(Q330:Q330)-SUMPRODUCT((H330:P330&lt;$R$9:$Z$9)*H330:P330+(H330:P330&gt;=$R$9:$Z$9)*$R$9:$Z$9)),H330-MIN($R$9,H330)))</f>
        <v>0</v>
      </c>
      <c r="S330" s="33">
        <f>IF($B330="","",MIN($S$9,I330)+MIN(MAX(0,'Debt Payoff'!$D$24-SUM(Q330:R330)-SUMPRODUCT((I330:P330&lt;$S$9:$Z$9)*I330:P330+(I330:P330&gt;=$S$9:$Z$9)*$S$9:$Z$9)),I330-MIN($S$9,I330)))</f>
        <v>0</v>
      </c>
      <c r="T330" s="33">
        <f>IF($B330="","",MIN($T$9,J330)+MIN(MAX(0,'Debt Payoff'!$D$24-SUM(Q330:S330)-SUMPRODUCT((J330:P330&lt;$T$9:$Z$9)*J330:P330+(J330:P330&gt;=$T$9:$Z$9)*$T$9:$Z$9)),J330-MIN($T$9,J330)))</f>
        <v>0</v>
      </c>
      <c r="U330" s="33">
        <f>IF($B330="","",MIN($U$9,K330)+MIN(MAX(0,'Debt Payoff'!$D$24-SUM(Q330:T330)-SUMPRODUCT((K330:P330&lt;$U$9:$Z$9)*K330:P330+(K330:P330&gt;=$U$9:$Z$9)*$U$9:$Z$9)),K330-MIN($U$9,K330)))</f>
        <v>0</v>
      </c>
      <c r="V330" s="33">
        <f>IF($B330="","",MIN($V$9,L330)+MIN(MAX(0,'Debt Payoff'!$D$24-SUM(Q330:U330)-SUMPRODUCT((L330:P330&lt;$V$9:$Z$9)*L330:P330+(L330:P330&gt;=$V$9:$Z$9)*$V$9:$Z$9)),L330-MIN($V$9,L330)))</f>
        <v>0</v>
      </c>
      <c r="W330" s="33">
        <f>IF($B330="","",MIN($W$9,M330)+MIN(MAX(0,'Debt Payoff'!$D$24-SUM(Q330:V330)-SUMPRODUCT((M330:P330&lt;$W$9:$Z$9)*M330:P330+(M330:P330&gt;=$W$9:$Z$9)*$W$9:$Z$9)),M330-MIN($W$9,M330)))</f>
        <v>0</v>
      </c>
      <c r="X330" s="33">
        <f>IF($B330="","",MIN($X$9,N330)+MIN(MAX(0,'Debt Payoff'!$D$24-SUM(Q330:W330)-SUMPRODUCT((N330:P330&lt;$X$9:$Z$9)*N330:P330+(N330:P330&gt;=$X$9:$Z$9)*$X$9:$Z$9)),N330-MIN($X$9,N330)))</f>
        <v>0</v>
      </c>
      <c r="Y330" s="33">
        <f>IF($B330="","",MIN($Y$9,O330)+MIN(MAX(0,'Debt Payoff'!$D$24-SUM(Q330:X330)-SUMPRODUCT((O330:P330&lt;$Y$9:$Z$9)*O330:P330+(O330:P330&gt;=$Y$9:$Z$9)*$Y$9:$Z$9)),O330-MIN($Y$9,O330)))</f>
        <v>0</v>
      </c>
      <c r="Z330" s="33">
        <f>IF($B330="","",MIN($Z$9,P330)+MIN(MAX(0,'Debt Payoff'!$D$24-SUM(Q330:Y330)-SUMPRODUCT((P330:P330&lt;$Z$9:$Z$9)*P330:P330+(P330:P330&gt;=$Z$9:$Z$9)*$Z$9:$Z$9)),P330-MIN($Z$9,P330)))</f>
        <v>0</v>
      </c>
      <c r="AA330" s="33">
        <f>IF($B330="","",ROUND(G330-Q330,2))</f>
        <v>0</v>
      </c>
      <c r="AB330" s="33">
        <f>IF($B330="","",ROUND(H330-R330,2))</f>
        <v>0</v>
      </c>
      <c r="AC330" s="33">
        <f>IF($B330="","",ROUND(I330-S330,2))</f>
        <v>0</v>
      </c>
      <c r="AD330" s="33">
        <f>IF($B330="","",ROUND(J330-T330,2))</f>
        <v>0</v>
      </c>
      <c r="AE330" s="33">
        <f>IF($B330="","",ROUND(K330-U330,2))</f>
        <v>0</v>
      </c>
      <c r="AF330" s="33">
        <f>IF($B330="","",ROUND(L330-V330,2))</f>
        <v>0</v>
      </c>
      <c r="AG330" s="33">
        <f>IF($B330="","",ROUND(M330-W330,2))</f>
        <v>0</v>
      </c>
      <c r="AH330" s="33">
        <f>IF($B330="","",ROUND(N330-X330,2))</f>
        <v>0</v>
      </c>
      <c r="AI330" s="33">
        <f>IF($B330="","",ROUND(O330-Y330,2))</f>
        <v>0</v>
      </c>
      <c r="AJ330" s="33">
        <f>IF($B330="","",ROUND(P330-Z330,2))</f>
        <v>0</v>
      </c>
    </row>
    <row r="331" spans="2:36">
      <c r="B331" s="15">
        <f>IF(B330="","",IF(F330&gt;0.005,B330+1,""))</f>
        <v>0</v>
      </c>
      <c r="C331" s="46">
        <f>IF($B331="","",EDATE('Debt Payoff'!$D$23,$B331-1))</f>
        <v>0</v>
      </c>
      <c r="D331" s="47">
        <f>IF($B331="","",SUM(Q331:Z331))</f>
        <v>0</v>
      </c>
      <c r="E331" s="48">
        <f>IF($B331="","",SUM(G331:P331)-F330)</f>
        <v>0</v>
      </c>
      <c r="F331" s="47">
        <f>IF($B331="","",SUM(AA331:AJ331))</f>
        <v>0</v>
      </c>
      <c r="G331" s="48">
        <f>IF($B331="","",ROUND(N(AA330)*(1+$Q$8/12),2))</f>
        <v>0</v>
      </c>
      <c r="H331" s="48">
        <f>IF($B331="","",ROUND(N(AB330)*(1+$R$8/12),2))</f>
        <v>0</v>
      </c>
      <c r="I331" s="48">
        <f>IF($B331="","",ROUND(N(AC330)*(1+$S$8/12),2))</f>
        <v>0</v>
      </c>
      <c r="J331" s="48">
        <f>IF($B331="","",ROUND(N(AD330)*(1+$T$8/12),2))</f>
        <v>0</v>
      </c>
      <c r="K331" s="48">
        <f>IF($B331="","",ROUND(N(AE330)*(1+$U$8/12),2))</f>
        <v>0</v>
      </c>
      <c r="L331" s="48">
        <f>IF($B331="","",ROUND(N(AF330)*(1+$V$8/12),2))</f>
        <v>0</v>
      </c>
      <c r="M331" s="48">
        <f>IF($B331="","",ROUND(N(AG330)*(1+$W$8/12),2))</f>
        <v>0</v>
      </c>
      <c r="N331" s="48">
        <f>IF($B331="","",ROUND(N(AH330)*(1+$X$8/12),2))</f>
        <v>0</v>
      </c>
      <c r="O331" s="48">
        <f>IF($B331="","",ROUND(N(AI330)*(1+$Y$8/12),2))</f>
        <v>0</v>
      </c>
      <c r="P331" s="48">
        <f>IF($B331="","",ROUND(N(AJ330)*(1+$Z$8/12),2))</f>
        <v>0</v>
      </c>
      <c r="Q331" s="33">
        <f>IF($B331="","",MIN($Q$9,G331)+MIN(MAX(0,'Debt Payoff'!$D$24-0-SUMPRODUCT((G331:P331&lt;$Q$9:$Z$9)*G331:P331+(G331:P331&gt;=$Q$9:$Z$9)*$Q$9:$Z$9)),G331-MIN($Q$9,G331)))</f>
        <v>0</v>
      </c>
      <c r="R331" s="33">
        <f>IF($B331="","",MIN($R$9,H331)+MIN(MAX(0,'Debt Payoff'!$D$24-SUM(Q331:Q331)-SUMPRODUCT((H331:P331&lt;$R$9:$Z$9)*H331:P331+(H331:P331&gt;=$R$9:$Z$9)*$R$9:$Z$9)),H331-MIN($R$9,H331)))</f>
        <v>0</v>
      </c>
      <c r="S331" s="33">
        <f>IF($B331="","",MIN($S$9,I331)+MIN(MAX(0,'Debt Payoff'!$D$24-SUM(Q331:R331)-SUMPRODUCT((I331:P331&lt;$S$9:$Z$9)*I331:P331+(I331:P331&gt;=$S$9:$Z$9)*$S$9:$Z$9)),I331-MIN($S$9,I331)))</f>
        <v>0</v>
      </c>
      <c r="T331" s="33">
        <f>IF($B331="","",MIN($T$9,J331)+MIN(MAX(0,'Debt Payoff'!$D$24-SUM(Q331:S331)-SUMPRODUCT((J331:P331&lt;$T$9:$Z$9)*J331:P331+(J331:P331&gt;=$T$9:$Z$9)*$T$9:$Z$9)),J331-MIN($T$9,J331)))</f>
        <v>0</v>
      </c>
      <c r="U331" s="33">
        <f>IF($B331="","",MIN($U$9,K331)+MIN(MAX(0,'Debt Payoff'!$D$24-SUM(Q331:T331)-SUMPRODUCT((K331:P331&lt;$U$9:$Z$9)*K331:P331+(K331:P331&gt;=$U$9:$Z$9)*$U$9:$Z$9)),K331-MIN($U$9,K331)))</f>
        <v>0</v>
      </c>
      <c r="V331" s="33">
        <f>IF($B331="","",MIN($V$9,L331)+MIN(MAX(0,'Debt Payoff'!$D$24-SUM(Q331:U331)-SUMPRODUCT((L331:P331&lt;$V$9:$Z$9)*L331:P331+(L331:P331&gt;=$V$9:$Z$9)*$V$9:$Z$9)),L331-MIN($V$9,L331)))</f>
        <v>0</v>
      </c>
      <c r="W331" s="33">
        <f>IF($B331="","",MIN($W$9,M331)+MIN(MAX(0,'Debt Payoff'!$D$24-SUM(Q331:V331)-SUMPRODUCT((M331:P331&lt;$W$9:$Z$9)*M331:P331+(M331:P331&gt;=$W$9:$Z$9)*$W$9:$Z$9)),M331-MIN($W$9,M331)))</f>
        <v>0</v>
      </c>
      <c r="X331" s="33">
        <f>IF($B331="","",MIN($X$9,N331)+MIN(MAX(0,'Debt Payoff'!$D$24-SUM(Q331:W331)-SUMPRODUCT((N331:P331&lt;$X$9:$Z$9)*N331:P331+(N331:P331&gt;=$X$9:$Z$9)*$X$9:$Z$9)),N331-MIN($X$9,N331)))</f>
        <v>0</v>
      </c>
      <c r="Y331" s="33">
        <f>IF($B331="","",MIN($Y$9,O331)+MIN(MAX(0,'Debt Payoff'!$D$24-SUM(Q331:X331)-SUMPRODUCT((O331:P331&lt;$Y$9:$Z$9)*O331:P331+(O331:P331&gt;=$Y$9:$Z$9)*$Y$9:$Z$9)),O331-MIN($Y$9,O331)))</f>
        <v>0</v>
      </c>
      <c r="Z331" s="33">
        <f>IF($B331="","",MIN($Z$9,P331)+MIN(MAX(0,'Debt Payoff'!$D$24-SUM(Q331:Y331)-SUMPRODUCT((P331:P331&lt;$Z$9:$Z$9)*P331:P331+(P331:P331&gt;=$Z$9:$Z$9)*$Z$9:$Z$9)),P331-MIN($Z$9,P331)))</f>
        <v>0</v>
      </c>
      <c r="AA331" s="33">
        <f>IF($B331="","",ROUND(G331-Q331,2))</f>
        <v>0</v>
      </c>
      <c r="AB331" s="33">
        <f>IF($B331="","",ROUND(H331-R331,2))</f>
        <v>0</v>
      </c>
      <c r="AC331" s="33">
        <f>IF($B331="","",ROUND(I331-S331,2))</f>
        <v>0</v>
      </c>
      <c r="AD331" s="33">
        <f>IF($B331="","",ROUND(J331-T331,2))</f>
        <v>0</v>
      </c>
      <c r="AE331" s="33">
        <f>IF($B331="","",ROUND(K331-U331,2))</f>
        <v>0</v>
      </c>
      <c r="AF331" s="33">
        <f>IF($B331="","",ROUND(L331-V331,2))</f>
        <v>0</v>
      </c>
      <c r="AG331" s="33">
        <f>IF($B331="","",ROUND(M331-W331,2))</f>
        <v>0</v>
      </c>
      <c r="AH331" s="33">
        <f>IF($B331="","",ROUND(N331-X331,2))</f>
        <v>0</v>
      </c>
      <c r="AI331" s="33">
        <f>IF($B331="","",ROUND(O331-Y331,2))</f>
        <v>0</v>
      </c>
      <c r="AJ331" s="33">
        <f>IF($B331="","",ROUND(P331-Z331,2))</f>
        <v>0</v>
      </c>
    </row>
    <row r="332" spans="2:36">
      <c r="B332" s="15">
        <f>IF(B331="","",IF(F331&gt;0.005,B331+1,""))</f>
        <v>0</v>
      </c>
      <c r="C332" s="46">
        <f>IF($B332="","",EDATE('Debt Payoff'!$D$23,$B332-1))</f>
        <v>0</v>
      </c>
      <c r="D332" s="47">
        <f>IF($B332="","",SUM(Q332:Z332))</f>
        <v>0</v>
      </c>
      <c r="E332" s="48">
        <f>IF($B332="","",SUM(G332:P332)-F331)</f>
        <v>0</v>
      </c>
      <c r="F332" s="47">
        <f>IF($B332="","",SUM(AA332:AJ332))</f>
        <v>0</v>
      </c>
      <c r="G332" s="48">
        <f>IF($B332="","",ROUND(N(AA331)*(1+$Q$8/12),2))</f>
        <v>0</v>
      </c>
      <c r="H332" s="48">
        <f>IF($B332="","",ROUND(N(AB331)*(1+$R$8/12),2))</f>
        <v>0</v>
      </c>
      <c r="I332" s="48">
        <f>IF($B332="","",ROUND(N(AC331)*(1+$S$8/12),2))</f>
        <v>0</v>
      </c>
      <c r="J332" s="48">
        <f>IF($B332="","",ROUND(N(AD331)*(1+$T$8/12),2))</f>
        <v>0</v>
      </c>
      <c r="K332" s="48">
        <f>IF($B332="","",ROUND(N(AE331)*(1+$U$8/12),2))</f>
        <v>0</v>
      </c>
      <c r="L332" s="48">
        <f>IF($B332="","",ROUND(N(AF331)*(1+$V$8/12),2))</f>
        <v>0</v>
      </c>
      <c r="M332" s="48">
        <f>IF($B332="","",ROUND(N(AG331)*(1+$W$8/12),2))</f>
        <v>0</v>
      </c>
      <c r="N332" s="48">
        <f>IF($B332="","",ROUND(N(AH331)*(1+$X$8/12),2))</f>
        <v>0</v>
      </c>
      <c r="O332" s="48">
        <f>IF($B332="","",ROUND(N(AI331)*(1+$Y$8/12),2))</f>
        <v>0</v>
      </c>
      <c r="P332" s="48">
        <f>IF($B332="","",ROUND(N(AJ331)*(1+$Z$8/12),2))</f>
        <v>0</v>
      </c>
      <c r="Q332" s="33">
        <f>IF($B332="","",MIN($Q$9,G332)+MIN(MAX(0,'Debt Payoff'!$D$24-0-SUMPRODUCT((G332:P332&lt;$Q$9:$Z$9)*G332:P332+(G332:P332&gt;=$Q$9:$Z$9)*$Q$9:$Z$9)),G332-MIN($Q$9,G332)))</f>
        <v>0</v>
      </c>
      <c r="R332" s="33">
        <f>IF($B332="","",MIN($R$9,H332)+MIN(MAX(0,'Debt Payoff'!$D$24-SUM(Q332:Q332)-SUMPRODUCT((H332:P332&lt;$R$9:$Z$9)*H332:P332+(H332:P332&gt;=$R$9:$Z$9)*$R$9:$Z$9)),H332-MIN($R$9,H332)))</f>
        <v>0</v>
      </c>
      <c r="S332" s="33">
        <f>IF($B332="","",MIN($S$9,I332)+MIN(MAX(0,'Debt Payoff'!$D$24-SUM(Q332:R332)-SUMPRODUCT((I332:P332&lt;$S$9:$Z$9)*I332:P332+(I332:P332&gt;=$S$9:$Z$9)*$S$9:$Z$9)),I332-MIN($S$9,I332)))</f>
        <v>0</v>
      </c>
      <c r="T332" s="33">
        <f>IF($B332="","",MIN($T$9,J332)+MIN(MAX(0,'Debt Payoff'!$D$24-SUM(Q332:S332)-SUMPRODUCT((J332:P332&lt;$T$9:$Z$9)*J332:P332+(J332:P332&gt;=$T$9:$Z$9)*$T$9:$Z$9)),J332-MIN($T$9,J332)))</f>
        <v>0</v>
      </c>
      <c r="U332" s="33">
        <f>IF($B332="","",MIN($U$9,K332)+MIN(MAX(0,'Debt Payoff'!$D$24-SUM(Q332:T332)-SUMPRODUCT((K332:P332&lt;$U$9:$Z$9)*K332:P332+(K332:P332&gt;=$U$9:$Z$9)*$U$9:$Z$9)),K332-MIN($U$9,K332)))</f>
        <v>0</v>
      </c>
      <c r="V332" s="33">
        <f>IF($B332="","",MIN($V$9,L332)+MIN(MAX(0,'Debt Payoff'!$D$24-SUM(Q332:U332)-SUMPRODUCT((L332:P332&lt;$V$9:$Z$9)*L332:P332+(L332:P332&gt;=$V$9:$Z$9)*$V$9:$Z$9)),L332-MIN($V$9,L332)))</f>
        <v>0</v>
      </c>
      <c r="W332" s="33">
        <f>IF($B332="","",MIN($W$9,M332)+MIN(MAX(0,'Debt Payoff'!$D$24-SUM(Q332:V332)-SUMPRODUCT((M332:P332&lt;$W$9:$Z$9)*M332:P332+(M332:P332&gt;=$W$9:$Z$9)*$W$9:$Z$9)),M332-MIN($W$9,M332)))</f>
        <v>0</v>
      </c>
      <c r="X332" s="33">
        <f>IF($B332="","",MIN($X$9,N332)+MIN(MAX(0,'Debt Payoff'!$D$24-SUM(Q332:W332)-SUMPRODUCT((N332:P332&lt;$X$9:$Z$9)*N332:P332+(N332:P332&gt;=$X$9:$Z$9)*$X$9:$Z$9)),N332-MIN($X$9,N332)))</f>
        <v>0</v>
      </c>
      <c r="Y332" s="33">
        <f>IF($B332="","",MIN($Y$9,O332)+MIN(MAX(0,'Debt Payoff'!$D$24-SUM(Q332:X332)-SUMPRODUCT((O332:P332&lt;$Y$9:$Z$9)*O332:P332+(O332:P332&gt;=$Y$9:$Z$9)*$Y$9:$Z$9)),O332-MIN($Y$9,O332)))</f>
        <v>0</v>
      </c>
      <c r="Z332" s="33">
        <f>IF($B332="","",MIN($Z$9,P332)+MIN(MAX(0,'Debt Payoff'!$D$24-SUM(Q332:Y332)-SUMPRODUCT((P332:P332&lt;$Z$9:$Z$9)*P332:P332+(P332:P332&gt;=$Z$9:$Z$9)*$Z$9:$Z$9)),P332-MIN($Z$9,P332)))</f>
        <v>0</v>
      </c>
      <c r="AA332" s="33">
        <f>IF($B332="","",ROUND(G332-Q332,2))</f>
        <v>0</v>
      </c>
      <c r="AB332" s="33">
        <f>IF($B332="","",ROUND(H332-R332,2))</f>
        <v>0</v>
      </c>
      <c r="AC332" s="33">
        <f>IF($B332="","",ROUND(I332-S332,2))</f>
        <v>0</v>
      </c>
      <c r="AD332" s="33">
        <f>IF($B332="","",ROUND(J332-T332,2))</f>
        <v>0</v>
      </c>
      <c r="AE332" s="33">
        <f>IF($B332="","",ROUND(K332-U332,2))</f>
        <v>0</v>
      </c>
      <c r="AF332" s="33">
        <f>IF($B332="","",ROUND(L332-V332,2))</f>
        <v>0</v>
      </c>
      <c r="AG332" s="33">
        <f>IF($B332="","",ROUND(M332-W332,2))</f>
        <v>0</v>
      </c>
      <c r="AH332" s="33">
        <f>IF($B332="","",ROUND(N332-X332,2))</f>
        <v>0</v>
      </c>
      <c r="AI332" s="33">
        <f>IF($B332="","",ROUND(O332-Y332,2))</f>
        <v>0</v>
      </c>
      <c r="AJ332" s="33">
        <f>IF($B332="","",ROUND(P332-Z332,2))</f>
        <v>0</v>
      </c>
    </row>
    <row r="333" spans="2:36">
      <c r="B333" s="15">
        <f>IF(B332="","",IF(F332&gt;0.005,B332+1,""))</f>
        <v>0</v>
      </c>
      <c r="C333" s="46">
        <f>IF($B333="","",EDATE('Debt Payoff'!$D$23,$B333-1))</f>
        <v>0</v>
      </c>
      <c r="D333" s="47">
        <f>IF($B333="","",SUM(Q333:Z333))</f>
        <v>0</v>
      </c>
      <c r="E333" s="48">
        <f>IF($B333="","",SUM(G333:P333)-F332)</f>
        <v>0</v>
      </c>
      <c r="F333" s="47">
        <f>IF($B333="","",SUM(AA333:AJ333))</f>
        <v>0</v>
      </c>
      <c r="G333" s="48">
        <f>IF($B333="","",ROUND(N(AA332)*(1+$Q$8/12),2))</f>
        <v>0</v>
      </c>
      <c r="H333" s="48">
        <f>IF($B333="","",ROUND(N(AB332)*(1+$R$8/12),2))</f>
        <v>0</v>
      </c>
      <c r="I333" s="48">
        <f>IF($B333="","",ROUND(N(AC332)*(1+$S$8/12),2))</f>
        <v>0</v>
      </c>
      <c r="J333" s="48">
        <f>IF($B333="","",ROUND(N(AD332)*(1+$T$8/12),2))</f>
        <v>0</v>
      </c>
      <c r="K333" s="48">
        <f>IF($B333="","",ROUND(N(AE332)*(1+$U$8/12),2))</f>
        <v>0</v>
      </c>
      <c r="L333" s="48">
        <f>IF($B333="","",ROUND(N(AF332)*(1+$V$8/12),2))</f>
        <v>0</v>
      </c>
      <c r="M333" s="48">
        <f>IF($B333="","",ROUND(N(AG332)*(1+$W$8/12),2))</f>
        <v>0</v>
      </c>
      <c r="N333" s="48">
        <f>IF($B333="","",ROUND(N(AH332)*(1+$X$8/12),2))</f>
        <v>0</v>
      </c>
      <c r="O333" s="48">
        <f>IF($B333="","",ROUND(N(AI332)*(1+$Y$8/12),2))</f>
        <v>0</v>
      </c>
      <c r="P333" s="48">
        <f>IF($B333="","",ROUND(N(AJ332)*(1+$Z$8/12),2))</f>
        <v>0</v>
      </c>
      <c r="Q333" s="33">
        <f>IF($B333="","",MIN($Q$9,G333)+MIN(MAX(0,'Debt Payoff'!$D$24-0-SUMPRODUCT((G333:P333&lt;$Q$9:$Z$9)*G333:P333+(G333:P333&gt;=$Q$9:$Z$9)*$Q$9:$Z$9)),G333-MIN($Q$9,G333)))</f>
        <v>0</v>
      </c>
      <c r="R333" s="33">
        <f>IF($B333="","",MIN($R$9,H333)+MIN(MAX(0,'Debt Payoff'!$D$24-SUM(Q333:Q333)-SUMPRODUCT((H333:P333&lt;$R$9:$Z$9)*H333:P333+(H333:P333&gt;=$R$9:$Z$9)*$R$9:$Z$9)),H333-MIN($R$9,H333)))</f>
        <v>0</v>
      </c>
      <c r="S333" s="33">
        <f>IF($B333="","",MIN($S$9,I333)+MIN(MAX(0,'Debt Payoff'!$D$24-SUM(Q333:R333)-SUMPRODUCT((I333:P333&lt;$S$9:$Z$9)*I333:P333+(I333:P333&gt;=$S$9:$Z$9)*$S$9:$Z$9)),I333-MIN($S$9,I333)))</f>
        <v>0</v>
      </c>
      <c r="T333" s="33">
        <f>IF($B333="","",MIN($T$9,J333)+MIN(MAX(0,'Debt Payoff'!$D$24-SUM(Q333:S333)-SUMPRODUCT((J333:P333&lt;$T$9:$Z$9)*J333:P333+(J333:P333&gt;=$T$9:$Z$9)*$T$9:$Z$9)),J333-MIN($T$9,J333)))</f>
        <v>0</v>
      </c>
      <c r="U333" s="33">
        <f>IF($B333="","",MIN($U$9,K333)+MIN(MAX(0,'Debt Payoff'!$D$24-SUM(Q333:T333)-SUMPRODUCT((K333:P333&lt;$U$9:$Z$9)*K333:P333+(K333:P333&gt;=$U$9:$Z$9)*$U$9:$Z$9)),K333-MIN($U$9,K333)))</f>
        <v>0</v>
      </c>
      <c r="V333" s="33">
        <f>IF($B333="","",MIN($V$9,L333)+MIN(MAX(0,'Debt Payoff'!$D$24-SUM(Q333:U333)-SUMPRODUCT((L333:P333&lt;$V$9:$Z$9)*L333:P333+(L333:P333&gt;=$V$9:$Z$9)*$V$9:$Z$9)),L333-MIN($V$9,L333)))</f>
        <v>0</v>
      </c>
      <c r="W333" s="33">
        <f>IF($B333="","",MIN($W$9,M333)+MIN(MAX(0,'Debt Payoff'!$D$24-SUM(Q333:V333)-SUMPRODUCT((M333:P333&lt;$W$9:$Z$9)*M333:P333+(M333:P333&gt;=$W$9:$Z$9)*$W$9:$Z$9)),M333-MIN($W$9,M333)))</f>
        <v>0</v>
      </c>
      <c r="X333" s="33">
        <f>IF($B333="","",MIN($X$9,N333)+MIN(MAX(0,'Debt Payoff'!$D$24-SUM(Q333:W333)-SUMPRODUCT((N333:P333&lt;$X$9:$Z$9)*N333:P333+(N333:P333&gt;=$X$9:$Z$9)*$X$9:$Z$9)),N333-MIN($X$9,N333)))</f>
        <v>0</v>
      </c>
      <c r="Y333" s="33">
        <f>IF($B333="","",MIN($Y$9,O333)+MIN(MAX(0,'Debt Payoff'!$D$24-SUM(Q333:X333)-SUMPRODUCT((O333:P333&lt;$Y$9:$Z$9)*O333:P333+(O333:P333&gt;=$Y$9:$Z$9)*$Y$9:$Z$9)),O333-MIN($Y$9,O333)))</f>
        <v>0</v>
      </c>
      <c r="Z333" s="33">
        <f>IF($B333="","",MIN($Z$9,P333)+MIN(MAX(0,'Debt Payoff'!$D$24-SUM(Q333:Y333)-SUMPRODUCT((P333:P333&lt;$Z$9:$Z$9)*P333:P333+(P333:P333&gt;=$Z$9:$Z$9)*$Z$9:$Z$9)),P333-MIN($Z$9,P333)))</f>
        <v>0</v>
      </c>
      <c r="AA333" s="33">
        <f>IF($B333="","",ROUND(G333-Q333,2))</f>
        <v>0</v>
      </c>
      <c r="AB333" s="33">
        <f>IF($B333="","",ROUND(H333-R333,2))</f>
        <v>0</v>
      </c>
      <c r="AC333" s="33">
        <f>IF($B333="","",ROUND(I333-S333,2))</f>
        <v>0</v>
      </c>
      <c r="AD333" s="33">
        <f>IF($B333="","",ROUND(J333-T333,2))</f>
        <v>0</v>
      </c>
      <c r="AE333" s="33">
        <f>IF($B333="","",ROUND(K333-U333,2))</f>
        <v>0</v>
      </c>
      <c r="AF333" s="33">
        <f>IF($B333="","",ROUND(L333-V333,2))</f>
        <v>0</v>
      </c>
      <c r="AG333" s="33">
        <f>IF($B333="","",ROUND(M333-W333,2))</f>
        <v>0</v>
      </c>
      <c r="AH333" s="33">
        <f>IF($B333="","",ROUND(N333-X333,2))</f>
        <v>0</v>
      </c>
      <c r="AI333" s="33">
        <f>IF($B333="","",ROUND(O333-Y333,2))</f>
        <v>0</v>
      </c>
      <c r="AJ333" s="33">
        <f>IF($B333="","",ROUND(P333-Z333,2))</f>
        <v>0</v>
      </c>
    </row>
    <row r="334" spans="2:36">
      <c r="B334" s="15">
        <f>IF(B333="","",IF(F333&gt;0.005,B333+1,""))</f>
        <v>0</v>
      </c>
      <c r="C334" s="46">
        <f>IF($B334="","",EDATE('Debt Payoff'!$D$23,$B334-1))</f>
        <v>0</v>
      </c>
      <c r="D334" s="47">
        <f>IF($B334="","",SUM(Q334:Z334))</f>
        <v>0</v>
      </c>
      <c r="E334" s="48">
        <f>IF($B334="","",SUM(G334:P334)-F333)</f>
        <v>0</v>
      </c>
      <c r="F334" s="47">
        <f>IF($B334="","",SUM(AA334:AJ334))</f>
        <v>0</v>
      </c>
      <c r="G334" s="48">
        <f>IF($B334="","",ROUND(N(AA333)*(1+$Q$8/12),2))</f>
        <v>0</v>
      </c>
      <c r="H334" s="48">
        <f>IF($B334="","",ROUND(N(AB333)*(1+$R$8/12),2))</f>
        <v>0</v>
      </c>
      <c r="I334" s="48">
        <f>IF($B334="","",ROUND(N(AC333)*(1+$S$8/12),2))</f>
        <v>0</v>
      </c>
      <c r="J334" s="48">
        <f>IF($B334="","",ROUND(N(AD333)*(1+$T$8/12),2))</f>
        <v>0</v>
      </c>
      <c r="K334" s="48">
        <f>IF($B334="","",ROUND(N(AE333)*(1+$U$8/12),2))</f>
        <v>0</v>
      </c>
      <c r="L334" s="48">
        <f>IF($B334="","",ROUND(N(AF333)*(1+$V$8/12),2))</f>
        <v>0</v>
      </c>
      <c r="M334" s="48">
        <f>IF($B334="","",ROUND(N(AG333)*(1+$W$8/12),2))</f>
        <v>0</v>
      </c>
      <c r="N334" s="48">
        <f>IF($B334="","",ROUND(N(AH333)*(1+$X$8/12),2))</f>
        <v>0</v>
      </c>
      <c r="O334" s="48">
        <f>IF($B334="","",ROUND(N(AI333)*(1+$Y$8/12),2))</f>
        <v>0</v>
      </c>
      <c r="P334" s="48">
        <f>IF($B334="","",ROUND(N(AJ333)*(1+$Z$8/12),2))</f>
        <v>0</v>
      </c>
      <c r="Q334" s="33">
        <f>IF($B334="","",MIN($Q$9,G334)+MIN(MAX(0,'Debt Payoff'!$D$24-0-SUMPRODUCT((G334:P334&lt;$Q$9:$Z$9)*G334:P334+(G334:P334&gt;=$Q$9:$Z$9)*$Q$9:$Z$9)),G334-MIN($Q$9,G334)))</f>
        <v>0</v>
      </c>
      <c r="R334" s="33">
        <f>IF($B334="","",MIN($R$9,H334)+MIN(MAX(0,'Debt Payoff'!$D$24-SUM(Q334:Q334)-SUMPRODUCT((H334:P334&lt;$R$9:$Z$9)*H334:P334+(H334:P334&gt;=$R$9:$Z$9)*$R$9:$Z$9)),H334-MIN($R$9,H334)))</f>
        <v>0</v>
      </c>
      <c r="S334" s="33">
        <f>IF($B334="","",MIN($S$9,I334)+MIN(MAX(0,'Debt Payoff'!$D$24-SUM(Q334:R334)-SUMPRODUCT((I334:P334&lt;$S$9:$Z$9)*I334:P334+(I334:P334&gt;=$S$9:$Z$9)*$S$9:$Z$9)),I334-MIN($S$9,I334)))</f>
        <v>0</v>
      </c>
      <c r="T334" s="33">
        <f>IF($B334="","",MIN($T$9,J334)+MIN(MAX(0,'Debt Payoff'!$D$24-SUM(Q334:S334)-SUMPRODUCT((J334:P334&lt;$T$9:$Z$9)*J334:P334+(J334:P334&gt;=$T$9:$Z$9)*$T$9:$Z$9)),J334-MIN($T$9,J334)))</f>
        <v>0</v>
      </c>
      <c r="U334" s="33">
        <f>IF($B334="","",MIN($U$9,K334)+MIN(MAX(0,'Debt Payoff'!$D$24-SUM(Q334:T334)-SUMPRODUCT((K334:P334&lt;$U$9:$Z$9)*K334:P334+(K334:P334&gt;=$U$9:$Z$9)*$U$9:$Z$9)),K334-MIN($U$9,K334)))</f>
        <v>0</v>
      </c>
      <c r="V334" s="33">
        <f>IF($B334="","",MIN($V$9,L334)+MIN(MAX(0,'Debt Payoff'!$D$24-SUM(Q334:U334)-SUMPRODUCT((L334:P334&lt;$V$9:$Z$9)*L334:P334+(L334:P334&gt;=$V$9:$Z$9)*$V$9:$Z$9)),L334-MIN($V$9,L334)))</f>
        <v>0</v>
      </c>
      <c r="W334" s="33">
        <f>IF($B334="","",MIN($W$9,M334)+MIN(MAX(0,'Debt Payoff'!$D$24-SUM(Q334:V334)-SUMPRODUCT((M334:P334&lt;$W$9:$Z$9)*M334:P334+(M334:P334&gt;=$W$9:$Z$9)*$W$9:$Z$9)),M334-MIN($W$9,M334)))</f>
        <v>0</v>
      </c>
      <c r="X334" s="33">
        <f>IF($B334="","",MIN($X$9,N334)+MIN(MAX(0,'Debt Payoff'!$D$24-SUM(Q334:W334)-SUMPRODUCT((N334:P334&lt;$X$9:$Z$9)*N334:P334+(N334:P334&gt;=$X$9:$Z$9)*$X$9:$Z$9)),N334-MIN($X$9,N334)))</f>
        <v>0</v>
      </c>
      <c r="Y334" s="33">
        <f>IF($B334="","",MIN($Y$9,O334)+MIN(MAX(0,'Debt Payoff'!$D$24-SUM(Q334:X334)-SUMPRODUCT((O334:P334&lt;$Y$9:$Z$9)*O334:P334+(O334:P334&gt;=$Y$9:$Z$9)*$Y$9:$Z$9)),O334-MIN($Y$9,O334)))</f>
        <v>0</v>
      </c>
      <c r="Z334" s="33">
        <f>IF($B334="","",MIN($Z$9,P334)+MIN(MAX(0,'Debt Payoff'!$D$24-SUM(Q334:Y334)-SUMPRODUCT((P334:P334&lt;$Z$9:$Z$9)*P334:P334+(P334:P334&gt;=$Z$9:$Z$9)*$Z$9:$Z$9)),P334-MIN($Z$9,P334)))</f>
        <v>0</v>
      </c>
      <c r="AA334" s="33">
        <f>IF($B334="","",ROUND(G334-Q334,2))</f>
        <v>0</v>
      </c>
      <c r="AB334" s="33">
        <f>IF($B334="","",ROUND(H334-R334,2))</f>
        <v>0</v>
      </c>
      <c r="AC334" s="33">
        <f>IF($B334="","",ROUND(I334-S334,2))</f>
        <v>0</v>
      </c>
      <c r="AD334" s="33">
        <f>IF($B334="","",ROUND(J334-T334,2))</f>
        <v>0</v>
      </c>
      <c r="AE334" s="33">
        <f>IF($B334="","",ROUND(K334-U334,2))</f>
        <v>0</v>
      </c>
      <c r="AF334" s="33">
        <f>IF($B334="","",ROUND(L334-V334,2))</f>
        <v>0</v>
      </c>
      <c r="AG334" s="33">
        <f>IF($B334="","",ROUND(M334-W334,2))</f>
        <v>0</v>
      </c>
      <c r="AH334" s="33">
        <f>IF($B334="","",ROUND(N334-X334,2))</f>
        <v>0</v>
      </c>
      <c r="AI334" s="33">
        <f>IF($B334="","",ROUND(O334-Y334,2))</f>
        <v>0</v>
      </c>
      <c r="AJ334" s="33">
        <f>IF($B334="","",ROUND(P334-Z334,2))</f>
        <v>0</v>
      </c>
    </row>
    <row r="335" spans="2:36">
      <c r="B335" s="15">
        <f>IF(B334="","",IF(F334&gt;0.005,B334+1,""))</f>
        <v>0</v>
      </c>
      <c r="C335" s="46">
        <f>IF($B335="","",EDATE('Debt Payoff'!$D$23,$B335-1))</f>
        <v>0</v>
      </c>
      <c r="D335" s="47">
        <f>IF($B335="","",SUM(Q335:Z335))</f>
        <v>0</v>
      </c>
      <c r="E335" s="48">
        <f>IF($B335="","",SUM(G335:P335)-F334)</f>
        <v>0</v>
      </c>
      <c r="F335" s="47">
        <f>IF($B335="","",SUM(AA335:AJ335))</f>
        <v>0</v>
      </c>
      <c r="G335" s="48">
        <f>IF($B335="","",ROUND(N(AA334)*(1+$Q$8/12),2))</f>
        <v>0</v>
      </c>
      <c r="H335" s="48">
        <f>IF($B335="","",ROUND(N(AB334)*(1+$R$8/12),2))</f>
        <v>0</v>
      </c>
      <c r="I335" s="48">
        <f>IF($B335="","",ROUND(N(AC334)*(1+$S$8/12),2))</f>
        <v>0</v>
      </c>
      <c r="J335" s="48">
        <f>IF($B335="","",ROUND(N(AD334)*(1+$T$8/12),2))</f>
        <v>0</v>
      </c>
      <c r="K335" s="48">
        <f>IF($B335="","",ROUND(N(AE334)*(1+$U$8/12),2))</f>
        <v>0</v>
      </c>
      <c r="L335" s="48">
        <f>IF($B335="","",ROUND(N(AF334)*(1+$V$8/12),2))</f>
        <v>0</v>
      </c>
      <c r="M335" s="48">
        <f>IF($B335="","",ROUND(N(AG334)*(1+$W$8/12),2))</f>
        <v>0</v>
      </c>
      <c r="N335" s="48">
        <f>IF($B335="","",ROUND(N(AH334)*(1+$X$8/12),2))</f>
        <v>0</v>
      </c>
      <c r="O335" s="48">
        <f>IF($B335="","",ROUND(N(AI334)*(1+$Y$8/12),2))</f>
        <v>0</v>
      </c>
      <c r="P335" s="48">
        <f>IF($B335="","",ROUND(N(AJ334)*(1+$Z$8/12),2))</f>
        <v>0</v>
      </c>
      <c r="Q335" s="33">
        <f>IF($B335="","",MIN($Q$9,G335)+MIN(MAX(0,'Debt Payoff'!$D$24-0-SUMPRODUCT((G335:P335&lt;$Q$9:$Z$9)*G335:P335+(G335:P335&gt;=$Q$9:$Z$9)*$Q$9:$Z$9)),G335-MIN($Q$9,G335)))</f>
        <v>0</v>
      </c>
      <c r="R335" s="33">
        <f>IF($B335="","",MIN($R$9,H335)+MIN(MAX(0,'Debt Payoff'!$D$24-SUM(Q335:Q335)-SUMPRODUCT((H335:P335&lt;$R$9:$Z$9)*H335:P335+(H335:P335&gt;=$R$9:$Z$9)*$R$9:$Z$9)),H335-MIN($R$9,H335)))</f>
        <v>0</v>
      </c>
      <c r="S335" s="33">
        <f>IF($B335="","",MIN($S$9,I335)+MIN(MAX(0,'Debt Payoff'!$D$24-SUM(Q335:R335)-SUMPRODUCT((I335:P335&lt;$S$9:$Z$9)*I335:P335+(I335:P335&gt;=$S$9:$Z$9)*$S$9:$Z$9)),I335-MIN($S$9,I335)))</f>
        <v>0</v>
      </c>
      <c r="T335" s="33">
        <f>IF($B335="","",MIN($T$9,J335)+MIN(MAX(0,'Debt Payoff'!$D$24-SUM(Q335:S335)-SUMPRODUCT((J335:P335&lt;$T$9:$Z$9)*J335:P335+(J335:P335&gt;=$T$9:$Z$9)*$T$9:$Z$9)),J335-MIN($T$9,J335)))</f>
        <v>0</v>
      </c>
      <c r="U335" s="33">
        <f>IF($B335="","",MIN($U$9,K335)+MIN(MAX(0,'Debt Payoff'!$D$24-SUM(Q335:T335)-SUMPRODUCT((K335:P335&lt;$U$9:$Z$9)*K335:P335+(K335:P335&gt;=$U$9:$Z$9)*$U$9:$Z$9)),K335-MIN($U$9,K335)))</f>
        <v>0</v>
      </c>
      <c r="V335" s="33">
        <f>IF($B335="","",MIN($V$9,L335)+MIN(MAX(0,'Debt Payoff'!$D$24-SUM(Q335:U335)-SUMPRODUCT((L335:P335&lt;$V$9:$Z$9)*L335:P335+(L335:P335&gt;=$V$9:$Z$9)*$V$9:$Z$9)),L335-MIN($V$9,L335)))</f>
        <v>0</v>
      </c>
      <c r="W335" s="33">
        <f>IF($B335="","",MIN($W$9,M335)+MIN(MAX(0,'Debt Payoff'!$D$24-SUM(Q335:V335)-SUMPRODUCT((M335:P335&lt;$W$9:$Z$9)*M335:P335+(M335:P335&gt;=$W$9:$Z$9)*$W$9:$Z$9)),M335-MIN($W$9,M335)))</f>
        <v>0</v>
      </c>
      <c r="X335" s="33">
        <f>IF($B335="","",MIN($X$9,N335)+MIN(MAX(0,'Debt Payoff'!$D$24-SUM(Q335:W335)-SUMPRODUCT((N335:P335&lt;$X$9:$Z$9)*N335:P335+(N335:P335&gt;=$X$9:$Z$9)*$X$9:$Z$9)),N335-MIN($X$9,N335)))</f>
        <v>0</v>
      </c>
      <c r="Y335" s="33">
        <f>IF($B335="","",MIN($Y$9,O335)+MIN(MAX(0,'Debt Payoff'!$D$24-SUM(Q335:X335)-SUMPRODUCT((O335:P335&lt;$Y$9:$Z$9)*O335:P335+(O335:P335&gt;=$Y$9:$Z$9)*$Y$9:$Z$9)),O335-MIN($Y$9,O335)))</f>
        <v>0</v>
      </c>
      <c r="Z335" s="33">
        <f>IF($B335="","",MIN($Z$9,P335)+MIN(MAX(0,'Debt Payoff'!$D$24-SUM(Q335:Y335)-SUMPRODUCT((P335:P335&lt;$Z$9:$Z$9)*P335:P335+(P335:P335&gt;=$Z$9:$Z$9)*$Z$9:$Z$9)),P335-MIN($Z$9,P335)))</f>
        <v>0</v>
      </c>
      <c r="AA335" s="33">
        <f>IF($B335="","",ROUND(G335-Q335,2))</f>
        <v>0</v>
      </c>
      <c r="AB335" s="33">
        <f>IF($B335="","",ROUND(H335-R335,2))</f>
        <v>0</v>
      </c>
      <c r="AC335" s="33">
        <f>IF($B335="","",ROUND(I335-S335,2))</f>
        <v>0</v>
      </c>
      <c r="AD335" s="33">
        <f>IF($B335="","",ROUND(J335-T335,2))</f>
        <v>0</v>
      </c>
      <c r="AE335" s="33">
        <f>IF($B335="","",ROUND(K335-U335,2))</f>
        <v>0</v>
      </c>
      <c r="AF335" s="33">
        <f>IF($B335="","",ROUND(L335-V335,2))</f>
        <v>0</v>
      </c>
      <c r="AG335" s="33">
        <f>IF($B335="","",ROUND(M335-W335,2))</f>
        <v>0</v>
      </c>
      <c r="AH335" s="33">
        <f>IF($B335="","",ROUND(N335-X335,2))</f>
        <v>0</v>
      </c>
      <c r="AI335" s="33">
        <f>IF($B335="","",ROUND(O335-Y335,2))</f>
        <v>0</v>
      </c>
      <c r="AJ335" s="33">
        <f>IF($B335="","",ROUND(P335-Z335,2))</f>
        <v>0</v>
      </c>
    </row>
    <row r="336" spans="2:36">
      <c r="B336" s="15">
        <f>IF(B335="","",IF(F335&gt;0.005,B335+1,""))</f>
        <v>0</v>
      </c>
      <c r="C336" s="46">
        <f>IF($B336="","",EDATE('Debt Payoff'!$D$23,$B336-1))</f>
        <v>0</v>
      </c>
      <c r="D336" s="47">
        <f>IF($B336="","",SUM(Q336:Z336))</f>
        <v>0</v>
      </c>
      <c r="E336" s="48">
        <f>IF($B336="","",SUM(G336:P336)-F335)</f>
        <v>0</v>
      </c>
      <c r="F336" s="47">
        <f>IF($B336="","",SUM(AA336:AJ336))</f>
        <v>0</v>
      </c>
      <c r="G336" s="48">
        <f>IF($B336="","",ROUND(N(AA335)*(1+$Q$8/12),2))</f>
        <v>0</v>
      </c>
      <c r="H336" s="48">
        <f>IF($B336="","",ROUND(N(AB335)*(1+$R$8/12),2))</f>
        <v>0</v>
      </c>
      <c r="I336" s="48">
        <f>IF($B336="","",ROUND(N(AC335)*(1+$S$8/12),2))</f>
        <v>0</v>
      </c>
      <c r="J336" s="48">
        <f>IF($B336="","",ROUND(N(AD335)*(1+$T$8/12),2))</f>
        <v>0</v>
      </c>
      <c r="K336" s="48">
        <f>IF($B336="","",ROUND(N(AE335)*(1+$U$8/12),2))</f>
        <v>0</v>
      </c>
      <c r="L336" s="48">
        <f>IF($B336="","",ROUND(N(AF335)*(1+$V$8/12),2))</f>
        <v>0</v>
      </c>
      <c r="M336" s="48">
        <f>IF($B336="","",ROUND(N(AG335)*(1+$W$8/12),2))</f>
        <v>0</v>
      </c>
      <c r="N336" s="48">
        <f>IF($B336="","",ROUND(N(AH335)*(1+$X$8/12),2))</f>
        <v>0</v>
      </c>
      <c r="O336" s="48">
        <f>IF($B336="","",ROUND(N(AI335)*(1+$Y$8/12),2))</f>
        <v>0</v>
      </c>
      <c r="P336" s="48">
        <f>IF($B336="","",ROUND(N(AJ335)*(1+$Z$8/12),2))</f>
        <v>0</v>
      </c>
      <c r="Q336" s="33">
        <f>IF($B336="","",MIN($Q$9,G336)+MIN(MAX(0,'Debt Payoff'!$D$24-0-SUMPRODUCT((G336:P336&lt;$Q$9:$Z$9)*G336:P336+(G336:P336&gt;=$Q$9:$Z$9)*$Q$9:$Z$9)),G336-MIN($Q$9,G336)))</f>
        <v>0</v>
      </c>
      <c r="R336" s="33">
        <f>IF($B336="","",MIN($R$9,H336)+MIN(MAX(0,'Debt Payoff'!$D$24-SUM(Q336:Q336)-SUMPRODUCT((H336:P336&lt;$R$9:$Z$9)*H336:P336+(H336:P336&gt;=$R$9:$Z$9)*$R$9:$Z$9)),H336-MIN($R$9,H336)))</f>
        <v>0</v>
      </c>
      <c r="S336" s="33">
        <f>IF($B336="","",MIN($S$9,I336)+MIN(MAX(0,'Debt Payoff'!$D$24-SUM(Q336:R336)-SUMPRODUCT((I336:P336&lt;$S$9:$Z$9)*I336:P336+(I336:P336&gt;=$S$9:$Z$9)*$S$9:$Z$9)),I336-MIN($S$9,I336)))</f>
        <v>0</v>
      </c>
      <c r="T336" s="33">
        <f>IF($B336="","",MIN($T$9,J336)+MIN(MAX(0,'Debt Payoff'!$D$24-SUM(Q336:S336)-SUMPRODUCT((J336:P336&lt;$T$9:$Z$9)*J336:P336+(J336:P336&gt;=$T$9:$Z$9)*$T$9:$Z$9)),J336-MIN($T$9,J336)))</f>
        <v>0</v>
      </c>
      <c r="U336" s="33">
        <f>IF($B336="","",MIN($U$9,K336)+MIN(MAX(0,'Debt Payoff'!$D$24-SUM(Q336:T336)-SUMPRODUCT((K336:P336&lt;$U$9:$Z$9)*K336:P336+(K336:P336&gt;=$U$9:$Z$9)*$U$9:$Z$9)),K336-MIN($U$9,K336)))</f>
        <v>0</v>
      </c>
      <c r="V336" s="33">
        <f>IF($B336="","",MIN($V$9,L336)+MIN(MAX(0,'Debt Payoff'!$D$24-SUM(Q336:U336)-SUMPRODUCT((L336:P336&lt;$V$9:$Z$9)*L336:P336+(L336:P336&gt;=$V$9:$Z$9)*$V$9:$Z$9)),L336-MIN($V$9,L336)))</f>
        <v>0</v>
      </c>
      <c r="W336" s="33">
        <f>IF($B336="","",MIN($W$9,M336)+MIN(MAX(0,'Debt Payoff'!$D$24-SUM(Q336:V336)-SUMPRODUCT((M336:P336&lt;$W$9:$Z$9)*M336:P336+(M336:P336&gt;=$W$9:$Z$9)*$W$9:$Z$9)),M336-MIN($W$9,M336)))</f>
        <v>0</v>
      </c>
      <c r="X336" s="33">
        <f>IF($B336="","",MIN($X$9,N336)+MIN(MAX(0,'Debt Payoff'!$D$24-SUM(Q336:W336)-SUMPRODUCT((N336:P336&lt;$X$9:$Z$9)*N336:P336+(N336:P336&gt;=$X$9:$Z$9)*$X$9:$Z$9)),N336-MIN($X$9,N336)))</f>
        <v>0</v>
      </c>
      <c r="Y336" s="33">
        <f>IF($B336="","",MIN($Y$9,O336)+MIN(MAX(0,'Debt Payoff'!$D$24-SUM(Q336:X336)-SUMPRODUCT((O336:P336&lt;$Y$9:$Z$9)*O336:P336+(O336:P336&gt;=$Y$9:$Z$9)*$Y$9:$Z$9)),O336-MIN($Y$9,O336)))</f>
        <v>0</v>
      </c>
      <c r="Z336" s="33">
        <f>IF($B336="","",MIN($Z$9,P336)+MIN(MAX(0,'Debt Payoff'!$D$24-SUM(Q336:Y336)-SUMPRODUCT((P336:P336&lt;$Z$9:$Z$9)*P336:P336+(P336:P336&gt;=$Z$9:$Z$9)*$Z$9:$Z$9)),P336-MIN($Z$9,P336)))</f>
        <v>0</v>
      </c>
      <c r="AA336" s="33">
        <f>IF($B336="","",ROUND(G336-Q336,2))</f>
        <v>0</v>
      </c>
      <c r="AB336" s="33">
        <f>IF($B336="","",ROUND(H336-R336,2))</f>
        <v>0</v>
      </c>
      <c r="AC336" s="33">
        <f>IF($B336="","",ROUND(I336-S336,2))</f>
        <v>0</v>
      </c>
      <c r="AD336" s="33">
        <f>IF($B336="","",ROUND(J336-T336,2))</f>
        <v>0</v>
      </c>
      <c r="AE336" s="33">
        <f>IF($B336="","",ROUND(K336-U336,2))</f>
        <v>0</v>
      </c>
      <c r="AF336" s="33">
        <f>IF($B336="","",ROUND(L336-V336,2))</f>
        <v>0</v>
      </c>
      <c r="AG336" s="33">
        <f>IF($B336="","",ROUND(M336-W336,2))</f>
        <v>0</v>
      </c>
      <c r="AH336" s="33">
        <f>IF($B336="","",ROUND(N336-X336,2))</f>
        <v>0</v>
      </c>
      <c r="AI336" s="33">
        <f>IF($B336="","",ROUND(O336-Y336,2))</f>
        <v>0</v>
      </c>
      <c r="AJ336" s="33">
        <f>IF($B336="","",ROUND(P336-Z336,2))</f>
        <v>0</v>
      </c>
    </row>
    <row r="337" spans="2:36">
      <c r="B337" s="15">
        <f>IF(B336="","",IF(F336&gt;0.005,B336+1,""))</f>
        <v>0</v>
      </c>
      <c r="C337" s="46">
        <f>IF($B337="","",EDATE('Debt Payoff'!$D$23,$B337-1))</f>
        <v>0</v>
      </c>
      <c r="D337" s="47">
        <f>IF($B337="","",SUM(Q337:Z337))</f>
        <v>0</v>
      </c>
      <c r="E337" s="48">
        <f>IF($B337="","",SUM(G337:P337)-F336)</f>
        <v>0</v>
      </c>
      <c r="F337" s="47">
        <f>IF($B337="","",SUM(AA337:AJ337))</f>
        <v>0</v>
      </c>
      <c r="G337" s="48">
        <f>IF($B337="","",ROUND(N(AA336)*(1+$Q$8/12),2))</f>
        <v>0</v>
      </c>
      <c r="H337" s="48">
        <f>IF($B337="","",ROUND(N(AB336)*(1+$R$8/12),2))</f>
        <v>0</v>
      </c>
      <c r="I337" s="48">
        <f>IF($B337="","",ROUND(N(AC336)*(1+$S$8/12),2))</f>
        <v>0</v>
      </c>
      <c r="J337" s="48">
        <f>IF($B337="","",ROUND(N(AD336)*(1+$T$8/12),2))</f>
        <v>0</v>
      </c>
      <c r="K337" s="48">
        <f>IF($B337="","",ROUND(N(AE336)*(1+$U$8/12),2))</f>
        <v>0</v>
      </c>
      <c r="L337" s="48">
        <f>IF($B337="","",ROUND(N(AF336)*(1+$V$8/12),2))</f>
        <v>0</v>
      </c>
      <c r="M337" s="48">
        <f>IF($B337="","",ROUND(N(AG336)*(1+$W$8/12),2))</f>
        <v>0</v>
      </c>
      <c r="N337" s="48">
        <f>IF($B337="","",ROUND(N(AH336)*(1+$X$8/12),2))</f>
        <v>0</v>
      </c>
      <c r="O337" s="48">
        <f>IF($B337="","",ROUND(N(AI336)*(1+$Y$8/12),2))</f>
        <v>0</v>
      </c>
      <c r="P337" s="48">
        <f>IF($B337="","",ROUND(N(AJ336)*(1+$Z$8/12),2))</f>
        <v>0</v>
      </c>
      <c r="Q337" s="33">
        <f>IF($B337="","",MIN($Q$9,G337)+MIN(MAX(0,'Debt Payoff'!$D$24-0-SUMPRODUCT((G337:P337&lt;$Q$9:$Z$9)*G337:P337+(G337:P337&gt;=$Q$9:$Z$9)*$Q$9:$Z$9)),G337-MIN($Q$9,G337)))</f>
        <v>0</v>
      </c>
      <c r="R337" s="33">
        <f>IF($B337="","",MIN($R$9,H337)+MIN(MAX(0,'Debt Payoff'!$D$24-SUM(Q337:Q337)-SUMPRODUCT((H337:P337&lt;$R$9:$Z$9)*H337:P337+(H337:P337&gt;=$R$9:$Z$9)*$R$9:$Z$9)),H337-MIN($R$9,H337)))</f>
        <v>0</v>
      </c>
      <c r="S337" s="33">
        <f>IF($B337="","",MIN($S$9,I337)+MIN(MAX(0,'Debt Payoff'!$D$24-SUM(Q337:R337)-SUMPRODUCT((I337:P337&lt;$S$9:$Z$9)*I337:P337+(I337:P337&gt;=$S$9:$Z$9)*$S$9:$Z$9)),I337-MIN($S$9,I337)))</f>
        <v>0</v>
      </c>
      <c r="T337" s="33">
        <f>IF($B337="","",MIN($T$9,J337)+MIN(MAX(0,'Debt Payoff'!$D$24-SUM(Q337:S337)-SUMPRODUCT((J337:P337&lt;$T$9:$Z$9)*J337:P337+(J337:P337&gt;=$T$9:$Z$9)*$T$9:$Z$9)),J337-MIN($T$9,J337)))</f>
        <v>0</v>
      </c>
      <c r="U337" s="33">
        <f>IF($B337="","",MIN($U$9,K337)+MIN(MAX(0,'Debt Payoff'!$D$24-SUM(Q337:T337)-SUMPRODUCT((K337:P337&lt;$U$9:$Z$9)*K337:P337+(K337:P337&gt;=$U$9:$Z$9)*$U$9:$Z$9)),K337-MIN($U$9,K337)))</f>
        <v>0</v>
      </c>
      <c r="V337" s="33">
        <f>IF($B337="","",MIN($V$9,L337)+MIN(MAX(0,'Debt Payoff'!$D$24-SUM(Q337:U337)-SUMPRODUCT((L337:P337&lt;$V$9:$Z$9)*L337:P337+(L337:P337&gt;=$V$9:$Z$9)*$V$9:$Z$9)),L337-MIN($V$9,L337)))</f>
        <v>0</v>
      </c>
      <c r="W337" s="33">
        <f>IF($B337="","",MIN($W$9,M337)+MIN(MAX(0,'Debt Payoff'!$D$24-SUM(Q337:V337)-SUMPRODUCT((M337:P337&lt;$W$9:$Z$9)*M337:P337+(M337:P337&gt;=$W$9:$Z$9)*$W$9:$Z$9)),M337-MIN($W$9,M337)))</f>
        <v>0</v>
      </c>
      <c r="X337" s="33">
        <f>IF($B337="","",MIN($X$9,N337)+MIN(MAX(0,'Debt Payoff'!$D$24-SUM(Q337:W337)-SUMPRODUCT((N337:P337&lt;$X$9:$Z$9)*N337:P337+(N337:P337&gt;=$X$9:$Z$9)*$X$9:$Z$9)),N337-MIN($X$9,N337)))</f>
        <v>0</v>
      </c>
      <c r="Y337" s="33">
        <f>IF($B337="","",MIN($Y$9,O337)+MIN(MAX(0,'Debt Payoff'!$D$24-SUM(Q337:X337)-SUMPRODUCT((O337:P337&lt;$Y$9:$Z$9)*O337:P337+(O337:P337&gt;=$Y$9:$Z$9)*$Y$9:$Z$9)),O337-MIN($Y$9,O337)))</f>
        <v>0</v>
      </c>
      <c r="Z337" s="33">
        <f>IF($B337="","",MIN($Z$9,P337)+MIN(MAX(0,'Debt Payoff'!$D$24-SUM(Q337:Y337)-SUMPRODUCT((P337:P337&lt;$Z$9:$Z$9)*P337:P337+(P337:P337&gt;=$Z$9:$Z$9)*$Z$9:$Z$9)),P337-MIN($Z$9,P337)))</f>
        <v>0</v>
      </c>
      <c r="AA337" s="33">
        <f>IF($B337="","",ROUND(G337-Q337,2))</f>
        <v>0</v>
      </c>
      <c r="AB337" s="33">
        <f>IF($B337="","",ROUND(H337-R337,2))</f>
        <v>0</v>
      </c>
      <c r="AC337" s="33">
        <f>IF($B337="","",ROUND(I337-S337,2))</f>
        <v>0</v>
      </c>
      <c r="AD337" s="33">
        <f>IF($B337="","",ROUND(J337-T337,2))</f>
        <v>0</v>
      </c>
      <c r="AE337" s="33">
        <f>IF($B337="","",ROUND(K337-U337,2))</f>
        <v>0</v>
      </c>
      <c r="AF337" s="33">
        <f>IF($B337="","",ROUND(L337-V337,2))</f>
        <v>0</v>
      </c>
      <c r="AG337" s="33">
        <f>IF($B337="","",ROUND(M337-W337,2))</f>
        <v>0</v>
      </c>
      <c r="AH337" s="33">
        <f>IF($B337="","",ROUND(N337-X337,2))</f>
        <v>0</v>
      </c>
      <c r="AI337" s="33">
        <f>IF($B337="","",ROUND(O337-Y337,2))</f>
        <v>0</v>
      </c>
      <c r="AJ337" s="33">
        <f>IF($B337="","",ROUND(P337-Z337,2))</f>
        <v>0</v>
      </c>
    </row>
    <row r="338" spans="2:36">
      <c r="B338" s="15">
        <f>IF(B337="","",IF(F337&gt;0.005,B337+1,""))</f>
        <v>0</v>
      </c>
      <c r="C338" s="46">
        <f>IF($B338="","",EDATE('Debt Payoff'!$D$23,$B338-1))</f>
        <v>0</v>
      </c>
      <c r="D338" s="47">
        <f>IF($B338="","",SUM(Q338:Z338))</f>
        <v>0</v>
      </c>
      <c r="E338" s="48">
        <f>IF($B338="","",SUM(G338:P338)-F337)</f>
        <v>0</v>
      </c>
      <c r="F338" s="47">
        <f>IF($B338="","",SUM(AA338:AJ338))</f>
        <v>0</v>
      </c>
      <c r="G338" s="48">
        <f>IF($B338="","",ROUND(N(AA337)*(1+$Q$8/12),2))</f>
        <v>0</v>
      </c>
      <c r="H338" s="48">
        <f>IF($B338="","",ROUND(N(AB337)*(1+$R$8/12),2))</f>
        <v>0</v>
      </c>
      <c r="I338" s="48">
        <f>IF($B338="","",ROUND(N(AC337)*(1+$S$8/12),2))</f>
        <v>0</v>
      </c>
      <c r="J338" s="48">
        <f>IF($B338="","",ROUND(N(AD337)*(1+$T$8/12),2))</f>
        <v>0</v>
      </c>
      <c r="K338" s="48">
        <f>IF($B338="","",ROUND(N(AE337)*(1+$U$8/12),2))</f>
        <v>0</v>
      </c>
      <c r="L338" s="48">
        <f>IF($B338="","",ROUND(N(AF337)*(1+$V$8/12),2))</f>
        <v>0</v>
      </c>
      <c r="M338" s="48">
        <f>IF($B338="","",ROUND(N(AG337)*(1+$W$8/12),2))</f>
        <v>0</v>
      </c>
      <c r="N338" s="48">
        <f>IF($B338="","",ROUND(N(AH337)*(1+$X$8/12),2))</f>
        <v>0</v>
      </c>
      <c r="O338" s="48">
        <f>IF($B338="","",ROUND(N(AI337)*(1+$Y$8/12),2))</f>
        <v>0</v>
      </c>
      <c r="P338" s="48">
        <f>IF($B338="","",ROUND(N(AJ337)*(1+$Z$8/12),2))</f>
        <v>0</v>
      </c>
      <c r="Q338" s="33">
        <f>IF($B338="","",MIN($Q$9,G338)+MIN(MAX(0,'Debt Payoff'!$D$24-0-SUMPRODUCT((G338:P338&lt;$Q$9:$Z$9)*G338:P338+(G338:P338&gt;=$Q$9:$Z$9)*$Q$9:$Z$9)),G338-MIN($Q$9,G338)))</f>
        <v>0</v>
      </c>
      <c r="R338" s="33">
        <f>IF($B338="","",MIN($R$9,H338)+MIN(MAX(0,'Debt Payoff'!$D$24-SUM(Q338:Q338)-SUMPRODUCT((H338:P338&lt;$R$9:$Z$9)*H338:P338+(H338:P338&gt;=$R$9:$Z$9)*$R$9:$Z$9)),H338-MIN($R$9,H338)))</f>
        <v>0</v>
      </c>
      <c r="S338" s="33">
        <f>IF($B338="","",MIN($S$9,I338)+MIN(MAX(0,'Debt Payoff'!$D$24-SUM(Q338:R338)-SUMPRODUCT((I338:P338&lt;$S$9:$Z$9)*I338:P338+(I338:P338&gt;=$S$9:$Z$9)*$S$9:$Z$9)),I338-MIN($S$9,I338)))</f>
        <v>0</v>
      </c>
      <c r="T338" s="33">
        <f>IF($B338="","",MIN($T$9,J338)+MIN(MAX(0,'Debt Payoff'!$D$24-SUM(Q338:S338)-SUMPRODUCT((J338:P338&lt;$T$9:$Z$9)*J338:P338+(J338:P338&gt;=$T$9:$Z$9)*$T$9:$Z$9)),J338-MIN($T$9,J338)))</f>
        <v>0</v>
      </c>
      <c r="U338" s="33">
        <f>IF($B338="","",MIN($U$9,K338)+MIN(MAX(0,'Debt Payoff'!$D$24-SUM(Q338:T338)-SUMPRODUCT((K338:P338&lt;$U$9:$Z$9)*K338:P338+(K338:P338&gt;=$U$9:$Z$9)*$U$9:$Z$9)),K338-MIN($U$9,K338)))</f>
        <v>0</v>
      </c>
      <c r="V338" s="33">
        <f>IF($B338="","",MIN($V$9,L338)+MIN(MAX(0,'Debt Payoff'!$D$24-SUM(Q338:U338)-SUMPRODUCT((L338:P338&lt;$V$9:$Z$9)*L338:P338+(L338:P338&gt;=$V$9:$Z$9)*$V$9:$Z$9)),L338-MIN($V$9,L338)))</f>
        <v>0</v>
      </c>
      <c r="W338" s="33">
        <f>IF($B338="","",MIN($W$9,M338)+MIN(MAX(0,'Debt Payoff'!$D$24-SUM(Q338:V338)-SUMPRODUCT((M338:P338&lt;$W$9:$Z$9)*M338:P338+(M338:P338&gt;=$W$9:$Z$9)*$W$9:$Z$9)),M338-MIN($W$9,M338)))</f>
        <v>0</v>
      </c>
      <c r="X338" s="33">
        <f>IF($B338="","",MIN($X$9,N338)+MIN(MAX(0,'Debt Payoff'!$D$24-SUM(Q338:W338)-SUMPRODUCT((N338:P338&lt;$X$9:$Z$9)*N338:P338+(N338:P338&gt;=$X$9:$Z$9)*$X$9:$Z$9)),N338-MIN($X$9,N338)))</f>
        <v>0</v>
      </c>
      <c r="Y338" s="33">
        <f>IF($B338="","",MIN($Y$9,O338)+MIN(MAX(0,'Debt Payoff'!$D$24-SUM(Q338:X338)-SUMPRODUCT((O338:P338&lt;$Y$9:$Z$9)*O338:P338+(O338:P338&gt;=$Y$9:$Z$9)*$Y$9:$Z$9)),O338-MIN($Y$9,O338)))</f>
        <v>0</v>
      </c>
      <c r="Z338" s="33">
        <f>IF($B338="","",MIN($Z$9,P338)+MIN(MAX(0,'Debt Payoff'!$D$24-SUM(Q338:Y338)-SUMPRODUCT((P338:P338&lt;$Z$9:$Z$9)*P338:P338+(P338:P338&gt;=$Z$9:$Z$9)*$Z$9:$Z$9)),P338-MIN($Z$9,P338)))</f>
        <v>0</v>
      </c>
      <c r="AA338" s="33">
        <f>IF($B338="","",ROUND(G338-Q338,2))</f>
        <v>0</v>
      </c>
      <c r="AB338" s="33">
        <f>IF($B338="","",ROUND(H338-R338,2))</f>
        <v>0</v>
      </c>
      <c r="AC338" s="33">
        <f>IF($B338="","",ROUND(I338-S338,2))</f>
        <v>0</v>
      </c>
      <c r="AD338" s="33">
        <f>IF($B338="","",ROUND(J338-T338,2))</f>
        <v>0</v>
      </c>
      <c r="AE338" s="33">
        <f>IF($B338="","",ROUND(K338-U338,2))</f>
        <v>0</v>
      </c>
      <c r="AF338" s="33">
        <f>IF($B338="","",ROUND(L338-V338,2))</f>
        <v>0</v>
      </c>
      <c r="AG338" s="33">
        <f>IF($B338="","",ROUND(M338-W338,2))</f>
        <v>0</v>
      </c>
      <c r="AH338" s="33">
        <f>IF($B338="","",ROUND(N338-X338,2))</f>
        <v>0</v>
      </c>
      <c r="AI338" s="33">
        <f>IF($B338="","",ROUND(O338-Y338,2))</f>
        <v>0</v>
      </c>
      <c r="AJ338" s="33">
        <f>IF($B338="","",ROUND(P338-Z338,2))</f>
        <v>0</v>
      </c>
    </row>
    <row r="339" spans="2:36">
      <c r="B339" s="15">
        <f>IF(B338="","",IF(F338&gt;0.005,B338+1,""))</f>
        <v>0</v>
      </c>
      <c r="C339" s="46">
        <f>IF($B339="","",EDATE('Debt Payoff'!$D$23,$B339-1))</f>
        <v>0</v>
      </c>
      <c r="D339" s="47">
        <f>IF($B339="","",SUM(Q339:Z339))</f>
        <v>0</v>
      </c>
      <c r="E339" s="48">
        <f>IF($B339="","",SUM(G339:P339)-F338)</f>
        <v>0</v>
      </c>
      <c r="F339" s="47">
        <f>IF($B339="","",SUM(AA339:AJ339))</f>
        <v>0</v>
      </c>
      <c r="G339" s="48">
        <f>IF($B339="","",ROUND(N(AA338)*(1+$Q$8/12),2))</f>
        <v>0</v>
      </c>
      <c r="H339" s="48">
        <f>IF($B339="","",ROUND(N(AB338)*(1+$R$8/12),2))</f>
        <v>0</v>
      </c>
      <c r="I339" s="48">
        <f>IF($B339="","",ROUND(N(AC338)*(1+$S$8/12),2))</f>
        <v>0</v>
      </c>
      <c r="J339" s="48">
        <f>IF($B339="","",ROUND(N(AD338)*(1+$T$8/12),2))</f>
        <v>0</v>
      </c>
      <c r="K339" s="48">
        <f>IF($B339="","",ROUND(N(AE338)*(1+$U$8/12),2))</f>
        <v>0</v>
      </c>
      <c r="L339" s="48">
        <f>IF($B339="","",ROUND(N(AF338)*(1+$V$8/12),2))</f>
        <v>0</v>
      </c>
      <c r="M339" s="48">
        <f>IF($B339="","",ROUND(N(AG338)*(1+$W$8/12),2))</f>
        <v>0</v>
      </c>
      <c r="N339" s="48">
        <f>IF($B339="","",ROUND(N(AH338)*(1+$X$8/12),2))</f>
        <v>0</v>
      </c>
      <c r="O339" s="48">
        <f>IF($B339="","",ROUND(N(AI338)*(1+$Y$8/12),2))</f>
        <v>0</v>
      </c>
      <c r="P339" s="48">
        <f>IF($B339="","",ROUND(N(AJ338)*(1+$Z$8/12),2))</f>
        <v>0</v>
      </c>
      <c r="Q339" s="33">
        <f>IF($B339="","",MIN($Q$9,G339)+MIN(MAX(0,'Debt Payoff'!$D$24-0-SUMPRODUCT((G339:P339&lt;$Q$9:$Z$9)*G339:P339+(G339:P339&gt;=$Q$9:$Z$9)*$Q$9:$Z$9)),G339-MIN($Q$9,G339)))</f>
        <v>0</v>
      </c>
      <c r="R339" s="33">
        <f>IF($B339="","",MIN($R$9,H339)+MIN(MAX(0,'Debt Payoff'!$D$24-SUM(Q339:Q339)-SUMPRODUCT((H339:P339&lt;$R$9:$Z$9)*H339:P339+(H339:P339&gt;=$R$9:$Z$9)*$R$9:$Z$9)),H339-MIN($R$9,H339)))</f>
        <v>0</v>
      </c>
      <c r="S339" s="33">
        <f>IF($B339="","",MIN($S$9,I339)+MIN(MAX(0,'Debt Payoff'!$D$24-SUM(Q339:R339)-SUMPRODUCT((I339:P339&lt;$S$9:$Z$9)*I339:P339+(I339:P339&gt;=$S$9:$Z$9)*$S$9:$Z$9)),I339-MIN($S$9,I339)))</f>
        <v>0</v>
      </c>
      <c r="T339" s="33">
        <f>IF($B339="","",MIN($T$9,J339)+MIN(MAX(0,'Debt Payoff'!$D$24-SUM(Q339:S339)-SUMPRODUCT((J339:P339&lt;$T$9:$Z$9)*J339:P339+(J339:P339&gt;=$T$9:$Z$9)*$T$9:$Z$9)),J339-MIN($T$9,J339)))</f>
        <v>0</v>
      </c>
      <c r="U339" s="33">
        <f>IF($B339="","",MIN($U$9,K339)+MIN(MAX(0,'Debt Payoff'!$D$24-SUM(Q339:T339)-SUMPRODUCT((K339:P339&lt;$U$9:$Z$9)*K339:P339+(K339:P339&gt;=$U$9:$Z$9)*$U$9:$Z$9)),K339-MIN($U$9,K339)))</f>
        <v>0</v>
      </c>
      <c r="V339" s="33">
        <f>IF($B339="","",MIN($V$9,L339)+MIN(MAX(0,'Debt Payoff'!$D$24-SUM(Q339:U339)-SUMPRODUCT((L339:P339&lt;$V$9:$Z$9)*L339:P339+(L339:P339&gt;=$V$9:$Z$9)*$V$9:$Z$9)),L339-MIN($V$9,L339)))</f>
        <v>0</v>
      </c>
      <c r="W339" s="33">
        <f>IF($B339="","",MIN($W$9,M339)+MIN(MAX(0,'Debt Payoff'!$D$24-SUM(Q339:V339)-SUMPRODUCT((M339:P339&lt;$W$9:$Z$9)*M339:P339+(M339:P339&gt;=$W$9:$Z$9)*$W$9:$Z$9)),M339-MIN($W$9,M339)))</f>
        <v>0</v>
      </c>
      <c r="X339" s="33">
        <f>IF($B339="","",MIN($X$9,N339)+MIN(MAX(0,'Debt Payoff'!$D$24-SUM(Q339:W339)-SUMPRODUCT((N339:P339&lt;$X$9:$Z$9)*N339:P339+(N339:P339&gt;=$X$9:$Z$9)*$X$9:$Z$9)),N339-MIN($X$9,N339)))</f>
        <v>0</v>
      </c>
      <c r="Y339" s="33">
        <f>IF($B339="","",MIN($Y$9,O339)+MIN(MAX(0,'Debt Payoff'!$D$24-SUM(Q339:X339)-SUMPRODUCT((O339:P339&lt;$Y$9:$Z$9)*O339:P339+(O339:P339&gt;=$Y$9:$Z$9)*$Y$9:$Z$9)),O339-MIN($Y$9,O339)))</f>
        <v>0</v>
      </c>
      <c r="Z339" s="33">
        <f>IF($B339="","",MIN($Z$9,P339)+MIN(MAX(0,'Debt Payoff'!$D$24-SUM(Q339:Y339)-SUMPRODUCT((P339:P339&lt;$Z$9:$Z$9)*P339:P339+(P339:P339&gt;=$Z$9:$Z$9)*$Z$9:$Z$9)),P339-MIN($Z$9,P339)))</f>
        <v>0</v>
      </c>
      <c r="AA339" s="33">
        <f>IF($B339="","",ROUND(G339-Q339,2))</f>
        <v>0</v>
      </c>
      <c r="AB339" s="33">
        <f>IF($B339="","",ROUND(H339-R339,2))</f>
        <v>0</v>
      </c>
      <c r="AC339" s="33">
        <f>IF($B339="","",ROUND(I339-S339,2))</f>
        <v>0</v>
      </c>
      <c r="AD339" s="33">
        <f>IF($B339="","",ROUND(J339-T339,2))</f>
        <v>0</v>
      </c>
      <c r="AE339" s="33">
        <f>IF($B339="","",ROUND(K339-U339,2))</f>
        <v>0</v>
      </c>
      <c r="AF339" s="33">
        <f>IF($B339="","",ROUND(L339-V339,2))</f>
        <v>0</v>
      </c>
      <c r="AG339" s="33">
        <f>IF($B339="","",ROUND(M339-W339,2))</f>
        <v>0</v>
      </c>
      <c r="AH339" s="33">
        <f>IF($B339="","",ROUND(N339-X339,2))</f>
        <v>0</v>
      </c>
      <c r="AI339" s="33">
        <f>IF($B339="","",ROUND(O339-Y339,2))</f>
        <v>0</v>
      </c>
      <c r="AJ339" s="33">
        <f>IF($B339="","",ROUND(P339-Z339,2))</f>
        <v>0</v>
      </c>
    </row>
    <row r="340" spans="2:36">
      <c r="B340" s="15">
        <f>IF(B339="","",IF(F339&gt;0.005,B339+1,""))</f>
        <v>0</v>
      </c>
      <c r="C340" s="46">
        <f>IF($B340="","",EDATE('Debt Payoff'!$D$23,$B340-1))</f>
        <v>0</v>
      </c>
      <c r="D340" s="47">
        <f>IF($B340="","",SUM(Q340:Z340))</f>
        <v>0</v>
      </c>
      <c r="E340" s="48">
        <f>IF($B340="","",SUM(G340:P340)-F339)</f>
        <v>0</v>
      </c>
      <c r="F340" s="47">
        <f>IF($B340="","",SUM(AA340:AJ340))</f>
        <v>0</v>
      </c>
      <c r="G340" s="48">
        <f>IF($B340="","",ROUND(N(AA339)*(1+$Q$8/12),2))</f>
        <v>0</v>
      </c>
      <c r="H340" s="48">
        <f>IF($B340="","",ROUND(N(AB339)*(1+$R$8/12),2))</f>
        <v>0</v>
      </c>
      <c r="I340" s="48">
        <f>IF($B340="","",ROUND(N(AC339)*(1+$S$8/12),2))</f>
        <v>0</v>
      </c>
      <c r="J340" s="48">
        <f>IF($B340="","",ROUND(N(AD339)*(1+$T$8/12),2))</f>
        <v>0</v>
      </c>
      <c r="K340" s="48">
        <f>IF($B340="","",ROUND(N(AE339)*(1+$U$8/12),2))</f>
        <v>0</v>
      </c>
      <c r="L340" s="48">
        <f>IF($B340="","",ROUND(N(AF339)*(1+$V$8/12),2))</f>
        <v>0</v>
      </c>
      <c r="M340" s="48">
        <f>IF($B340="","",ROUND(N(AG339)*(1+$W$8/12),2))</f>
        <v>0</v>
      </c>
      <c r="N340" s="48">
        <f>IF($B340="","",ROUND(N(AH339)*(1+$X$8/12),2))</f>
        <v>0</v>
      </c>
      <c r="O340" s="48">
        <f>IF($B340="","",ROUND(N(AI339)*(1+$Y$8/12),2))</f>
        <v>0</v>
      </c>
      <c r="P340" s="48">
        <f>IF($B340="","",ROUND(N(AJ339)*(1+$Z$8/12),2))</f>
        <v>0</v>
      </c>
      <c r="Q340" s="33">
        <f>IF($B340="","",MIN($Q$9,G340)+MIN(MAX(0,'Debt Payoff'!$D$24-0-SUMPRODUCT((G340:P340&lt;$Q$9:$Z$9)*G340:P340+(G340:P340&gt;=$Q$9:$Z$9)*$Q$9:$Z$9)),G340-MIN($Q$9,G340)))</f>
        <v>0</v>
      </c>
      <c r="R340" s="33">
        <f>IF($B340="","",MIN($R$9,H340)+MIN(MAX(0,'Debt Payoff'!$D$24-SUM(Q340:Q340)-SUMPRODUCT((H340:P340&lt;$R$9:$Z$9)*H340:P340+(H340:P340&gt;=$R$9:$Z$9)*$R$9:$Z$9)),H340-MIN($R$9,H340)))</f>
        <v>0</v>
      </c>
      <c r="S340" s="33">
        <f>IF($B340="","",MIN($S$9,I340)+MIN(MAX(0,'Debt Payoff'!$D$24-SUM(Q340:R340)-SUMPRODUCT((I340:P340&lt;$S$9:$Z$9)*I340:P340+(I340:P340&gt;=$S$9:$Z$9)*$S$9:$Z$9)),I340-MIN($S$9,I340)))</f>
        <v>0</v>
      </c>
      <c r="T340" s="33">
        <f>IF($B340="","",MIN($T$9,J340)+MIN(MAX(0,'Debt Payoff'!$D$24-SUM(Q340:S340)-SUMPRODUCT((J340:P340&lt;$T$9:$Z$9)*J340:P340+(J340:P340&gt;=$T$9:$Z$9)*$T$9:$Z$9)),J340-MIN($T$9,J340)))</f>
        <v>0</v>
      </c>
      <c r="U340" s="33">
        <f>IF($B340="","",MIN($U$9,K340)+MIN(MAX(0,'Debt Payoff'!$D$24-SUM(Q340:T340)-SUMPRODUCT((K340:P340&lt;$U$9:$Z$9)*K340:P340+(K340:P340&gt;=$U$9:$Z$9)*$U$9:$Z$9)),K340-MIN($U$9,K340)))</f>
        <v>0</v>
      </c>
      <c r="V340" s="33">
        <f>IF($B340="","",MIN($V$9,L340)+MIN(MAX(0,'Debt Payoff'!$D$24-SUM(Q340:U340)-SUMPRODUCT((L340:P340&lt;$V$9:$Z$9)*L340:P340+(L340:P340&gt;=$V$9:$Z$9)*$V$9:$Z$9)),L340-MIN($V$9,L340)))</f>
        <v>0</v>
      </c>
      <c r="W340" s="33">
        <f>IF($B340="","",MIN($W$9,M340)+MIN(MAX(0,'Debt Payoff'!$D$24-SUM(Q340:V340)-SUMPRODUCT((M340:P340&lt;$W$9:$Z$9)*M340:P340+(M340:P340&gt;=$W$9:$Z$9)*$W$9:$Z$9)),M340-MIN($W$9,M340)))</f>
        <v>0</v>
      </c>
      <c r="X340" s="33">
        <f>IF($B340="","",MIN($X$9,N340)+MIN(MAX(0,'Debt Payoff'!$D$24-SUM(Q340:W340)-SUMPRODUCT((N340:P340&lt;$X$9:$Z$9)*N340:P340+(N340:P340&gt;=$X$9:$Z$9)*$X$9:$Z$9)),N340-MIN($X$9,N340)))</f>
        <v>0</v>
      </c>
      <c r="Y340" s="33">
        <f>IF($B340="","",MIN($Y$9,O340)+MIN(MAX(0,'Debt Payoff'!$D$24-SUM(Q340:X340)-SUMPRODUCT((O340:P340&lt;$Y$9:$Z$9)*O340:P340+(O340:P340&gt;=$Y$9:$Z$9)*$Y$9:$Z$9)),O340-MIN($Y$9,O340)))</f>
        <v>0</v>
      </c>
      <c r="Z340" s="33">
        <f>IF($B340="","",MIN($Z$9,P340)+MIN(MAX(0,'Debt Payoff'!$D$24-SUM(Q340:Y340)-SUMPRODUCT((P340:P340&lt;$Z$9:$Z$9)*P340:P340+(P340:P340&gt;=$Z$9:$Z$9)*$Z$9:$Z$9)),P340-MIN($Z$9,P340)))</f>
        <v>0</v>
      </c>
      <c r="AA340" s="33">
        <f>IF($B340="","",ROUND(G340-Q340,2))</f>
        <v>0</v>
      </c>
      <c r="AB340" s="33">
        <f>IF($B340="","",ROUND(H340-R340,2))</f>
        <v>0</v>
      </c>
      <c r="AC340" s="33">
        <f>IF($B340="","",ROUND(I340-S340,2))</f>
        <v>0</v>
      </c>
      <c r="AD340" s="33">
        <f>IF($B340="","",ROUND(J340-T340,2))</f>
        <v>0</v>
      </c>
      <c r="AE340" s="33">
        <f>IF($B340="","",ROUND(K340-U340,2))</f>
        <v>0</v>
      </c>
      <c r="AF340" s="33">
        <f>IF($B340="","",ROUND(L340-V340,2))</f>
        <v>0</v>
      </c>
      <c r="AG340" s="33">
        <f>IF($B340="","",ROUND(M340-W340,2))</f>
        <v>0</v>
      </c>
      <c r="AH340" s="33">
        <f>IF($B340="","",ROUND(N340-X340,2))</f>
        <v>0</v>
      </c>
      <c r="AI340" s="33">
        <f>IF($B340="","",ROUND(O340-Y340,2))</f>
        <v>0</v>
      </c>
      <c r="AJ340" s="33">
        <f>IF($B340="","",ROUND(P340-Z340,2))</f>
        <v>0</v>
      </c>
    </row>
    <row r="341" spans="2:36">
      <c r="B341" s="15">
        <f>IF(B340="","",IF(F340&gt;0.005,B340+1,""))</f>
        <v>0</v>
      </c>
      <c r="C341" s="46">
        <f>IF($B341="","",EDATE('Debt Payoff'!$D$23,$B341-1))</f>
        <v>0</v>
      </c>
      <c r="D341" s="47">
        <f>IF($B341="","",SUM(Q341:Z341))</f>
        <v>0</v>
      </c>
      <c r="E341" s="48">
        <f>IF($B341="","",SUM(G341:P341)-F340)</f>
        <v>0</v>
      </c>
      <c r="F341" s="47">
        <f>IF($B341="","",SUM(AA341:AJ341))</f>
        <v>0</v>
      </c>
      <c r="G341" s="48">
        <f>IF($B341="","",ROUND(N(AA340)*(1+$Q$8/12),2))</f>
        <v>0</v>
      </c>
      <c r="H341" s="48">
        <f>IF($B341="","",ROUND(N(AB340)*(1+$R$8/12),2))</f>
        <v>0</v>
      </c>
      <c r="I341" s="48">
        <f>IF($B341="","",ROUND(N(AC340)*(1+$S$8/12),2))</f>
        <v>0</v>
      </c>
      <c r="J341" s="48">
        <f>IF($B341="","",ROUND(N(AD340)*(1+$T$8/12),2))</f>
        <v>0</v>
      </c>
      <c r="K341" s="48">
        <f>IF($B341="","",ROUND(N(AE340)*(1+$U$8/12),2))</f>
        <v>0</v>
      </c>
      <c r="L341" s="48">
        <f>IF($B341="","",ROUND(N(AF340)*(1+$V$8/12),2))</f>
        <v>0</v>
      </c>
      <c r="M341" s="48">
        <f>IF($B341="","",ROUND(N(AG340)*(1+$W$8/12),2))</f>
        <v>0</v>
      </c>
      <c r="N341" s="48">
        <f>IF($B341="","",ROUND(N(AH340)*(1+$X$8/12),2))</f>
        <v>0</v>
      </c>
      <c r="O341" s="48">
        <f>IF($B341="","",ROUND(N(AI340)*(1+$Y$8/12),2))</f>
        <v>0</v>
      </c>
      <c r="P341" s="48">
        <f>IF($B341="","",ROUND(N(AJ340)*(1+$Z$8/12),2))</f>
        <v>0</v>
      </c>
      <c r="Q341" s="33">
        <f>IF($B341="","",MIN($Q$9,G341)+MIN(MAX(0,'Debt Payoff'!$D$24-0-SUMPRODUCT((G341:P341&lt;$Q$9:$Z$9)*G341:P341+(G341:P341&gt;=$Q$9:$Z$9)*$Q$9:$Z$9)),G341-MIN($Q$9,G341)))</f>
        <v>0</v>
      </c>
      <c r="R341" s="33">
        <f>IF($B341="","",MIN($R$9,H341)+MIN(MAX(0,'Debt Payoff'!$D$24-SUM(Q341:Q341)-SUMPRODUCT((H341:P341&lt;$R$9:$Z$9)*H341:P341+(H341:P341&gt;=$R$9:$Z$9)*$R$9:$Z$9)),H341-MIN($R$9,H341)))</f>
        <v>0</v>
      </c>
      <c r="S341" s="33">
        <f>IF($B341="","",MIN($S$9,I341)+MIN(MAX(0,'Debt Payoff'!$D$24-SUM(Q341:R341)-SUMPRODUCT((I341:P341&lt;$S$9:$Z$9)*I341:P341+(I341:P341&gt;=$S$9:$Z$9)*$S$9:$Z$9)),I341-MIN($S$9,I341)))</f>
        <v>0</v>
      </c>
      <c r="T341" s="33">
        <f>IF($B341="","",MIN($T$9,J341)+MIN(MAX(0,'Debt Payoff'!$D$24-SUM(Q341:S341)-SUMPRODUCT((J341:P341&lt;$T$9:$Z$9)*J341:P341+(J341:P341&gt;=$T$9:$Z$9)*$T$9:$Z$9)),J341-MIN($T$9,J341)))</f>
        <v>0</v>
      </c>
      <c r="U341" s="33">
        <f>IF($B341="","",MIN($U$9,K341)+MIN(MAX(0,'Debt Payoff'!$D$24-SUM(Q341:T341)-SUMPRODUCT((K341:P341&lt;$U$9:$Z$9)*K341:P341+(K341:P341&gt;=$U$9:$Z$9)*$U$9:$Z$9)),K341-MIN($U$9,K341)))</f>
        <v>0</v>
      </c>
      <c r="V341" s="33">
        <f>IF($B341="","",MIN($V$9,L341)+MIN(MAX(0,'Debt Payoff'!$D$24-SUM(Q341:U341)-SUMPRODUCT((L341:P341&lt;$V$9:$Z$9)*L341:P341+(L341:P341&gt;=$V$9:$Z$9)*$V$9:$Z$9)),L341-MIN($V$9,L341)))</f>
        <v>0</v>
      </c>
      <c r="W341" s="33">
        <f>IF($B341="","",MIN($W$9,M341)+MIN(MAX(0,'Debt Payoff'!$D$24-SUM(Q341:V341)-SUMPRODUCT((M341:P341&lt;$W$9:$Z$9)*M341:P341+(M341:P341&gt;=$W$9:$Z$9)*$W$9:$Z$9)),M341-MIN($W$9,M341)))</f>
        <v>0</v>
      </c>
      <c r="X341" s="33">
        <f>IF($B341="","",MIN($X$9,N341)+MIN(MAX(0,'Debt Payoff'!$D$24-SUM(Q341:W341)-SUMPRODUCT((N341:P341&lt;$X$9:$Z$9)*N341:P341+(N341:P341&gt;=$X$9:$Z$9)*$X$9:$Z$9)),N341-MIN($X$9,N341)))</f>
        <v>0</v>
      </c>
      <c r="Y341" s="33">
        <f>IF($B341="","",MIN($Y$9,O341)+MIN(MAX(0,'Debt Payoff'!$D$24-SUM(Q341:X341)-SUMPRODUCT((O341:P341&lt;$Y$9:$Z$9)*O341:P341+(O341:P341&gt;=$Y$9:$Z$9)*$Y$9:$Z$9)),O341-MIN($Y$9,O341)))</f>
        <v>0</v>
      </c>
      <c r="Z341" s="33">
        <f>IF($B341="","",MIN($Z$9,P341)+MIN(MAX(0,'Debt Payoff'!$D$24-SUM(Q341:Y341)-SUMPRODUCT((P341:P341&lt;$Z$9:$Z$9)*P341:P341+(P341:P341&gt;=$Z$9:$Z$9)*$Z$9:$Z$9)),P341-MIN($Z$9,P341)))</f>
        <v>0</v>
      </c>
      <c r="AA341" s="33">
        <f>IF($B341="","",ROUND(G341-Q341,2))</f>
        <v>0</v>
      </c>
      <c r="AB341" s="33">
        <f>IF($B341="","",ROUND(H341-R341,2))</f>
        <v>0</v>
      </c>
      <c r="AC341" s="33">
        <f>IF($B341="","",ROUND(I341-S341,2))</f>
        <v>0</v>
      </c>
      <c r="AD341" s="33">
        <f>IF($B341="","",ROUND(J341-T341,2))</f>
        <v>0</v>
      </c>
      <c r="AE341" s="33">
        <f>IF($B341="","",ROUND(K341-U341,2))</f>
        <v>0</v>
      </c>
      <c r="AF341" s="33">
        <f>IF($B341="","",ROUND(L341-V341,2))</f>
        <v>0</v>
      </c>
      <c r="AG341" s="33">
        <f>IF($B341="","",ROUND(M341-W341,2))</f>
        <v>0</v>
      </c>
      <c r="AH341" s="33">
        <f>IF($B341="","",ROUND(N341-X341,2))</f>
        <v>0</v>
      </c>
      <c r="AI341" s="33">
        <f>IF($B341="","",ROUND(O341-Y341,2))</f>
        <v>0</v>
      </c>
      <c r="AJ341" s="33">
        <f>IF($B341="","",ROUND(P341-Z341,2))</f>
        <v>0</v>
      </c>
    </row>
    <row r="342" spans="2:36">
      <c r="B342" s="15">
        <f>IF(B341="","",IF(F341&gt;0.005,B341+1,""))</f>
        <v>0</v>
      </c>
      <c r="C342" s="46">
        <f>IF($B342="","",EDATE('Debt Payoff'!$D$23,$B342-1))</f>
        <v>0</v>
      </c>
      <c r="D342" s="47">
        <f>IF($B342="","",SUM(Q342:Z342))</f>
        <v>0</v>
      </c>
      <c r="E342" s="48">
        <f>IF($B342="","",SUM(G342:P342)-F341)</f>
        <v>0</v>
      </c>
      <c r="F342" s="47">
        <f>IF($B342="","",SUM(AA342:AJ342))</f>
        <v>0</v>
      </c>
      <c r="G342" s="48">
        <f>IF($B342="","",ROUND(N(AA341)*(1+$Q$8/12),2))</f>
        <v>0</v>
      </c>
      <c r="H342" s="48">
        <f>IF($B342="","",ROUND(N(AB341)*(1+$R$8/12),2))</f>
        <v>0</v>
      </c>
      <c r="I342" s="48">
        <f>IF($B342="","",ROUND(N(AC341)*(1+$S$8/12),2))</f>
        <v>0</v>
      </c>
      <c r="J342" s="48">
        <f>IF($B342="","",ROUND(N(AD341)*(1+$T$8/12),2))</f>
        <v>0</v>
      </c>
      <c r="K342" s="48">
        <f>IF($B342="","",ROUND(N(AE341)*(1+$U$8/12),2))</f>
        <v>0</v>
      </c>
      <c r="L342" s="48">
        <f>IF($B342="","",ROUND(N(AF341)*(1+$V$8/12),2))</f>
        <v>0</v>
      </c>
      <c r="M342" s="48">
        <f>IF($B342="","",ROUND(N(AG341)*(1+$W$8/12),2))</f>
        <v>0</v>
      </c>
      <c r="N342" s="48">
        <f>IF($B342="","",ROUND(N(AH341)*(1+$X$8/12),2))</f>
        <v>0</v>
      </c>
      <c r="O342" s="48">
        <f>IF($B342="","",ROUND(N(AI341)*(1+$Y$8/12),2))</f>
        <v>0</v>
      </c>
      <c r="P342" s="48">
        <f>IF($B342="","",ROUND(N(AJ341)*(1+$Z$8/12),2))</f>
        <v>0</v>
      </c>
      <c r="Q342" s="33">
        <f>IF($B342="","",MIN($Q$9,G342)+MIN(MAX(0,'Debt Payoff'!$D$24-0-SUMPRODUCT((G342:P342&lt;$Q$9:$Z$9)*G342:P342+(G342:P342&gt;=$Q$9:$Z$9)*$Q$9:$Z$9)),G342-MIN($Q$9,G342)))</f>
        <v>0</v>
      </c>
      <c r="R342" s="33">
        <f>IF($B342="","",MIN($R$9,H342)+MIN(MAX(0,'Debt Payoff'!$D$24-SUM(Q342:Q342)-SUMPRODUCT((H342:P342&lt;$R$9:$Z$9)*H342:P342+(H342:P342&gt;=$R$9:$Z$9)*$R$9:$Z$9)),H342-MIN($R$9,H342)))</f>
        <v>0</v>
      </c>
      <c r="S342" s="33">
        <f>IF($B342="","",MIN($S$9,I342)+MIN(MAX(0,'Debt Payoff'!$D$24-SUM(Q342:R342)-SUMPRODUCT((I342:P342&lt;$S$9:$Z$9)*I342:P342+(I342:P342&gt;=$S$9:$Z$9)*$S$9:$Z$9)),I342-MIN($S$9,I342)))</f>
        <v>0</v>
      </c>
      <c r="T342" s="33">
        <f>IF($B342="","",MIN($T$9,J342)+MIN(MAX(0,'Debt Payoff'!$D$24-SUM(Q342:S342)-SUMPRODUCT((J342:P342&lt;$T$9:$Z$9)*J342:P342+(J342:P342&gt;=$T$9:$Z$9)*$T$9:$Z$9)),J342-MIN($T$9,J342)))</f>
        <v>0</v>
      </c>
      <c r="U342" s="33">
        <f>IF($B342="","",MIN($U$9,K342)+MIN(MAX(0,'Debt Payoff'!$D$24-SUM(Q342:T342)-SUMPRODUCT((K342:P342&lt;$U$9:$Z$9)*K342:P342+(K342:P342&gt;=$U$9:$Z$9)*$U$9:$Z$9)),K342-MIN($U$9,K342)))</f>
        <v>0</v>
      </c>
      <c r="V342" s="33">
        <f>IF($B342="","",MIN($V$9,L342)+MIN(MAX(0,'Debt Payoff'!$D$24-SUM(Q342:U342)-SUMPRODUCT((L342:P342&lt;$V$9:$Z$9)*L342:P342+(L342:P342&gt;=$V$9:$Z$9)*$V$9:$Z$9)),L342-MIN($V$9,L342)))</f>
        <v>0</v>
      </c>
      <c r="W342" s="33">
        <f>IF($B342="","",MIN($W$9,M342)+MIN(MAX(0,'Debt Payoff'!$D$24-SUM(Q342:V342)-SUMPRODUCT((M342:P342&lt;$W$9:$Z$9)*M342:P342+(M342:P342&gt;=$W$9:$Z$9)*$W$9:$Z$9)),M342-MIN($W$9,M342)))</f>
        <v>0</v>
      </c>
      <c r="X342" s="33">
        <f>IF($B342="","",MIN($X$9,N342)+MIN(MAX(0,'Debt Payoff'!$D$24-SUM(Q342:W342)-SUMPRODUCT((N342:P342&lt;$X$9:$Z$9)*N342:P342+(N342:P342&gt;=$X$9:$Z$9)*$X$9:$Z$9)),N342-MIN($X$9,N342)))</f>
        <v>0</v>
      </c>
      <c r="Y342" s="33">
        <f>IF($B342="","",MIN($Y$9,O342)+MIN(MAX(0,'Debt Payoff'!$D$24-SUM(Q342:X342)-SUMPRODUCT((O342:P342&lt;$Y$9:$Z$9)*O342:P342+(O342:P342&gt;=$Y$9:$Z$9)*$Y$9:$Z$9)),O342-MIN($Y$9,O342)))</f>
        <v>0</v>
      </c>
      <c r="Z342" s="33">
        <f>IF($B342="","",MIN($Z$9,P342)+MIN(MAX(0,'Debt Payoff'!$D$24-SUM(Q342:Y342)-SUMPRODUCT((P342:P342&lt;$Z$9:$Z$9)*P342:P342+(P342:P342&gt;=$Z$9:$Z$9)*$Z$9:$Z$9)),P342-MIN($Z$9,P342)))</f>
        <v>0</v>
      </c>
      <c r="AA342" s="33">
        <f>IF($B342="","",ROUND(G342-Q342,2))</f>
        <v>0</v>
      </c>
      <c r="AB342" s="33">
        <f>IF($B342="","",ROUND(H342-R342,2))</f>
        <v>0</v>
      </c>
      <c r="AC342" s="33">
        <f>IF($B342="","",ROUND(I342-S342,2))</f>
        <v>0</v>
      </c>
      <c r="AD342" s="33">
        <f>IF($B342="","",ROUND(J342-T342,2))</f>
        <v>0</v>
      </c>
      <c r="AE342" s="33">
        <f>IF($B342="","",ROUND(K342-U342,2))</f>
        <v>0</v>
      </c>
      <c r="AF342" s="33">
        <f>IF($B342="","",ROUND(L342-V342,2))</f>
        <v>0</v>
      </c>
      <c r="AG342" s="33">
        <f>IF($B342="","",ROUND(M342-W342,2))</f>
        <v>0</v>
      </c>
      <c r="AH342" s="33">
        <f>IF($B342="","",ROUND(N342-X342,2))</f>
        <v>0</v>
      </c>
      <c r="AI342" s="33">
        <f>IF($B342="","",ROUND(O342-Y342,2))</f>
        <v>0</v>
      </c>
      <c r="AJ342" s="33">
        <f>IF($B342="","",ROUND(P342-Z342,2))</f>
        <v>0</v>
      </c>
    </row>
    <row r="343" spans="2:36">
      <c r="B343" s="15">
        <f>IF(B342="","",IF(F342&gt;0.005,B342+1,""))</f>
        <v>0</v>
      </c>
      <c r="C343" s="46">
        <f>IF($B343="","",EDATE('Debt Payoff'!$D$23,$B343-1))</f>
        <v>0</v>
      </c>
      <c r="D343" s="47">
        <f>IF($B343="","",SUM(Q343:Z343))</f>
        <v>0</v>
      </c>
      <c r="E343" s="48">
        <f>IF($B343="","",SUM(G343:P343)-F342)</f>
        <v>0</v>
      </c>
      <c r="F343" s="47">
        <f>IF($B343="","",SUM(AA343:AJ343))</f>
        <v>0</v>
      </c>
      <c r="G343" s="48">
        <f>IF($B343="","",ROUND(N(AA342)*(1+$Q$8/12),2))</f>
        <v>0</v>
      </c>
      <c r="H343" s="48">
        <f>IF($B343="","",ROUND(N(AB342)*(1+$R$8/12),2))</f>
        <v>0</v>
      </c>
      <c r="I343" s="48">
        <f>IF($B343="","",ROUND(N(AC342)*(1+$S$8/12),2))</f>
        <v>0</v>
      </c>
      <c r="J343" s="48">
        <f>IF($B343="","",ROUND(N(AD342)*(1+$T$8/12),2))</f>
        <v>0</v>
      </c>
      <c r="K343" s="48">
        <f>IF($B343="","",ROUND(N(AE342)*(1+$U$8/12),2))</f>
        <v>0</v>
      </c>
      <c r="L343" s="48">
        <f>IF($B343="","",ROUND(N(AF342)*(1+$V$8/12),2))</f>
        <v>0</v>
      </c>
      <c r="M343" s="48">
        <f>IF($B343="","",ROUND(N(AG342)*(1+$W$8/12),2))</f>
        <v>0</v>
      </c>
      <c r="N343" s="48">
        <f>IF($B343="","",ROUND(N(AH342)*(1+$X$8/12),2))</f>
        <v>0</v>
      </c>
      <c r="O343" s="48">
        <f>IF($B343="","",ROUND(N(AI342)*(1+$Y$8/12),2))</f>
        <v>0</v>
      </c>
      <c r="P343" s="48">
        <f>IF($B343="","",ROUND(N(AJ342)*(1+$Z$8/12),2))</f>
        <v>0</v>
      </c>
      <c r="Q343" s="33">
        <f>IF($B343="","",MIN($Q$9,G343)+MIN(MAX(0,'Debt Payoff'!$D$24-0-SUMPRODUCT((G343:P343&lt;$Q$9:$Z$9)*G343:P343+(G343:P343&gt;=$Q$9:$Z$9)*$Q$9:$Z$9)),G343-MIN($Q$9,G343)))</f>
        <v>0</v>
      </c>
      <c r="R343" s="33">
        <f>IF($B343="","",MIN($R$9,H343)+MIN(MAX(0,'Debt Payoff'!$D$24-SUM(Q343:Q343)-SUMPRODUCT((H343:P343&lt;$R$9:$Z$9)*H343:P343+(H343:P343&gt;=$R$9:$Z$9)*$R$9:$Z$9)),H343-MIN($R$9,H343)))</f>
        <v>0</v>
      </c>
      <c r="S343" s="33">
        <f>IF($B343="","",MIN($S$9,I343)+MIN(MAX(0,'Debt Payoff'!$D$24-SUM(Q343:R343)-SUMPRODUCT((I343:P343&lt;$S$9:$Z$9)*I343:P343+(I343:P343&gt;=$S$9:$Z$9)*$S$9:$Z$9)),I343-MIN($S$9,I343)))</f>
        <v>0</v>
      </c>
      <c r="T343" s="33">
        <f>IF($B343="","",MIN($T$9,J343)+MIN(MAX(0,'Debt Payoff'!$D$24-SUM(Q343:S343)-SUMPRODUCT((J343:P343&lt;$T$9:$Z$9)*J343:P343+(J343:P343&gt;=$T$9:$Z$9)*$T$9:$Z$9)),J343-MIN($T$9,J343)))</f>
        <v>0</v>
      </c>
      <c r="U343" s="33">
        <f>IF($B343="","",MIN($U$9,K343)+MIN(MAX(0,'Debt Payoff'!$D$24-SUM(Q343:T343)-SUMPRODUCT((K343:P343&lt;$U$9:$Z$9)*K343:P343+(K343:P343&gt;=$U$9:$Z$9)*$U$9:$Z$9)),K343-MIN($U$9,K343)))</f>
        <v>0</v>
      </c>
      <c r="V343" s="33">
        <f>IF($B343="","",MIN($V$9,L343)+MIN(MAX(0,'Debt Payoff'!$D$24-SUM(Q343:U343)-SUMPRODUCT((L343:P343&lt;$V$9:$Z$9)*L343:P343+(L343:P343&gt;=$V$9:$Z$9)*$V$9:$Z$9)),L343-MIN($V$9,L343)))</f>
        <v>0</v>
      </c>
      <c r="W343" s="33">
        <f>IF($B343="","",MIN($W$9,M343)+MIN(MAX(0,'Debt Payoff'!$D$24-SUM(Q343:V343)-SUMPRODUCT((M343:P343&lt;$W$9:$Z$9)*M343:P343+(M343:P343&gt;=$W$9:$Z$9)*$W$9:$Z$9)),M343-MIN($W$9,M343)))</f>
        <v>0</v>
      </c>
      <c r="X343" s="33">
        <f>IF($B343="","",MIN($X$9,N343)+MIN(MAX(0,'Debt Payoff'!$D$24-SUM(Q343:W343)-SUMPRODUCT((N343:P343&lt;$X$9:$Z$9)*N343:P343+(N343:P343&gt;=$X$9:$Z$9)*$X$9:$Z$9)),N343-MIN($X$9,N343)))</f>
        <v>0</v>
      </c>
      <c r="Y343" s="33">
        <f>IF($B343="","",MIN($Y$9,O343)+MIN(MAX(0,'Debt Payoff'!$D$24-SUM(Q343:X343)-SUMPRODUCT((O343:P343&lt;$Y$9:$Z$9)*O343:P343+(O343:P343&gt;=$Y$9:$Z$9)*$Y$9:$Z$9)),O343-MIN($Y$9,O343)))</f>
        <v>0</v>
      </c>
      <c r="Z343" s="33">
        <f>IF($B343="","",MIN($Z$9,P343)+MIN(MAX(0,'Debt Payoff'!$D$24-SUM(Q343:Y343)-SUMPRODUCT((P343:P343&lt;$Z$9:$Z$9)*P343:P343+(P343:P343&gt;=$Z$9:$Z$9)*$Z$9:$Z$9)),P343-MIN($Z$9,P343)))</f>
        <v>0</v>
      </c>
      <c r="AA343" s="33">
        <f>IF($B343="","",ROUND(G343-Q343,2))</f>
        <v>0</v>
      </c>
      <c r="AB343" s="33">
        <f>IF($B343="","",ROUND(H343-R343,2))</f>
        <v>0</v>
      </c>
      <c r="AC343" s="33">
        <f>IF($B343="","",ROUND(I343-S343,2))</f>
        <v>0</v>
      </c>
      <c r="AD343" s="33">
        <f>IF($B343="","",ROUND(J343-T343,2))</f>
        <v>0</v>
      </c>
      <c r="AE343" s="33">
        <f>IF($B343="","",ROUND(K343-U343,2))</f>
        <v>0</v>
      </c>
      <c r="AF343" s="33">
        <f>IF($B343="","",ROUND(L343-V343,2))</f>
        <v>0</v>
      </c>
      <c r="AG343" s="33">
        <f>IF($B343="","",ROUND(M343-W343,2))</f>
        <v>0</v>
      </c>
      <c r="AH343" s="33">
        <f>IF($B343="","",ROUND(N343-X343,2))</f>
        <v>0</v>
      </c>
      <c r="AI343" s="33">
        <f>IF($B343="","",ROUND(O343-Y343,2))</f>
        <v>0</v>
      </c>
      <c r="AJ343" s="33">
        <f>IF($B343="","",ROUND(P343-Z343,2))</f>
        <v>0</v>
      </c>
    </row>
    <row r="344" spans="2:36">
      <c r="B344" s="15">
        <f>IF(B343="","",IF(F343&gt;0.005,B343+1,""))</f>
        <v>0</v>
      </c>
      <c r="C344" s="46">
        <f>IF($B344="","",EDATE('Debt Payoff'!$D$23,$B344-1))</f>
        <v>0</v>
      </c>
      <c r="D344" s="47">
        <f>IF($B344="","",SUM(Q344:Z344))</f>
        <v>0</v>
      </c>
      <c r="E344" s="48">
        <f>IF($B344="","",SUM(G344:P344)-F343)</f>
        <v>0</v>
      </c>
      <c r="F344" s="47">
        <f>IF($B344="","",SUM(AA344:AJ344))</f>
        <v>0</v>
      </c>
      <c r="G344" s="48">
        <f>IF($B344="","",ROUND(N(AA343)*(1+$Q$8/12),2))</f>
        <v>0</v>
      </c>
      <c r="H344" s="48">
        <f>IF($B344="","",ROUND(N(AB343)*(1+$R$8/12),2))</f>
        <v>0</v>
      </c>
      <c r="I344" s="48">
        <f>IF($B344="","",ROUND(N(AC343)*(1+$S$8/12),2))</f>
        <v>0</v>
      </c>
      <c r="J344" s="48">
        <f>IF($B344="","",ROUND(N(AD343)*(1+$T$8/12),2))</f>
        <v>0</v>
      </c>
      <c r="K344" s="48">
        <f>IF($B344="","",ROUND(N(AE343)*(1+$U$8/12),2))</f>
        <v>0</v>
      </c>
      <c r="L344" s="48">
        <f>IF($B344="","",ROUND(N(AF343)*(1+$V$8/12),2))</f>
        <v>0</v>
      </c>
      <c r="M344" s="48">
        <f>IF($B344="","",ROUND(N(AG343)*(1+$W$8/12),2))</f>
        <v>0</v>
      </c>
      <c r="N344" s="48">
        <f>IF($B344="","",ROUND(N(AH343)*(1+$X$8/12),2))</f>
        <v>0</v>
      </c>
      <c r="O344" s="48">
        <f>IF($B344="","",ROUND(N(AI343)*(1+$Y$8/12),2))</f>
        <v>0</v>
      </c>
      <c r="P344" s="48">
        <f>IF($B344="","",ROUND(N(AJ343)*(1+$Z$8/12),2))</f>
        <v>0</v>
      </c>
      <c r="Q344" s="33">
        <f>IF($B344="","",MIN($Q$9,G344)+MIN(MAX(0,'Debt Payoff'!$D$24-0-SUMPRODUCT((G344:P344&lt;$Q$9:$Z$9)*G344:P344+(G344:P344&gt;=$Q$9:$Z$9)*$Q$9:$Z$9)),G344-MIN($Q$9,G344)))</f>
        <v>0</v>
      </c>
      <c r="R344" s="33">
        <f>IF($B344="","",MIN($R$9,H344)+MIN(MAX(0,'Debt Payoff'!$D$24-SUM(Q344:Q344)-SUMPRODUCT((H344:P344&lt;$R$9:$Z$9)*H344:P344+(H344:P344&gt;=$R$9:$Z$9)*$R$9:$Z$9)),H344-MIN($R$9,H344)))</f>
        <v>0</v>
      </c>
      <c r="S344" s="33">
        <f>IF($B344="","",MIN($S$9,I344)+MIN(MAX(0,'Debt Payoff'!$D$24-SUM(Q344:R344)-SUMPRODUCT((I344:P344&lt;$S$9:$Z$9)*I344:P344+(I344:P344&gt;=$S$9:$Z$9)*$S$9:$Z$9)),I344-MIN($S$9,I344)))</f>
        <v>0</v>
      </c>
      <c r="T344" s="33">
        <f>IF($B344="","",MIN($T$9,J344)+MIN(MAX(0,'Debt Payoff'!$D$24-SUM(Q344:S344)-SUMPRODUCT((J344:P344&lt;$T$9:$Z$9)*J344:P344+(J344:P344&gt;=$T$9:$Z$9)*$T$9:$Z$9)),J344-MIN($T$9,J344)))</f>
        <v>0</v>
      </c>
      <c r="U344" s="33">
        <f>IF($B344="","",MIN($U$9,K344)+MIN(MAX(0,'Debt Payoff'!$D$24-SUM(Q344:T344)-SUMPRODUCT((K344:P344&lt;$U$9:$Z$9)*K344:P344+(K344:P344&gt;=$U$9:$Z$9)*$U$9:$Z$9)),K344-MIN($U$9,K344)))</f>
        <v>0</v>
      </c>
      <c r="V344" s="33">
        <f>IF($B344="","",MIN($V$9,L344)+MIN(MAX(0,'Debt Payoff'!$D$24-SUM(Q344:U344)-SUMPRODUCT((L344:P344&lt;$V$9:$Z$9)*L344:P344+(L344:P344&gt;=$V$9:$Z$9)*$V$9:$Z$9)),L344-MIN($V$9,L344)))</f>
        <v>0</v>
      </c>
      <c r="W344" s="33">
        <f>IF($B344="","",MIN($W$9,M344)+MIN(MAX(0,'Debt Payoff'!$D$24-SUM(Q344:V344)-SUMPRODUCT((M344:P344&lt;$W$9:$Z$9)*M344:P344+(M344:P344&gt;=$W$9:$Z$9)*$W$9:$Z$9)),M344-MIN($W$9,M344)))</f>
        <v>0</v>
      </c>
      <c r="X344" s="33">
        <f>IF($B344="","",MIN($X$9,N344)+MIN(MAX(0,'Debt Payoff'!$D$24-SUM(Q344:W344)-SUMPRODUCT((N344:P344&lt;$X$9:$Z$9)*N344:P344+(N344:P344&gt;=$X$9:$Z$9)*$X$9:$Z$9)),N344-MIN($X$9,N344)))</f>
        <v>0</v>
      </c>
      <c r="Y344" s="33">
        <f>IF($B344="","",MIN($Y$9,O344)+MIN(MAX(0,'Debt Payoff'!$D$24-SUM(Q344:X344)-SUMPRODUCT((O344:P344&lt;$Y$9:$Z$9)*O344:P344+(O344:P344&gt;=$Y$9:$Z$9)*$Y$9:$Z$9)),O344-MIN($Y$9,O344)))</f>
        <v>0</v>
      </c>
      <c r="Z344" s="33">
        <f>IF($B344="","",MIN($Z$9,P344)+MIN(MAX(0,'Debt Payoff'!$D$24-SUM(Q344:Y344)-SUMPRODUCT((P344:P344&lt;$Z$9:$Z$9)*P344:P344+(P344:P344&gt;=$Z$9:$Z$9)*$Z$9:$Z$9)),P344-MIN($Z$9,P344)))</f>
        <v>0</v>
      </c>
      <c r="AA344" s="33">
        <f>IF($B344="","",ROUND(G344-Q344,2))</f>
        <v>0</v>
      </c>
      <c r="AB344" s="33">
        <f>IF($B344="","",ROUND(H344-R344,2))</f>
        <v>0</v>
      </c>
      <c r="AC344" s="33">
        <f>IF($B344="","",ROUND(I344-S344,2))</f>
        <v>0</v>
      </c>
      <c r="AD344" s="33">
        <f>IF($B344="","",ROUND(J344-T344,2))</f>
        <v>0</v>
      </c>
      <c r="AE344" s="33">
        <f>IF($B344="","",ROUND(K344-U344,2))</f>
        <v>0</v>
      </c>
      <c r="AF344" s="33">
        <f>IF($B344="","",ROUND(L344-V344,2))</f>
        <v>0</v>
      </c>
      <c r="AG344" s="33">
        <f>IF($B344="","",ROUND(M344-W344,2))</f>
        <v>0</v>
      </c>
      <c r="AH344" s="33">
        <f>IF($B344="","",ROUND(N344-X344,2))</f>
        <v>0</v>
      </c>
      <c r="AI344" s="33">
        <f>IF($B344="","",ROUND(O344-Y344,2))</f>
        <v>0</v>
      </c>
      <c r="AJ344" s="33">
        <f>IF($B344="","",ROUND(P344-Z344,2))</f>
        <v>0</v>
      </c>
    </row>
    <row r="345" spans="2:36">
      <c r="B345" s="15">
        <f>IF(B344="","",IF(F344&gt;0.005,B344+1,""))</f>
        <v>0</v>
      </c>
      <c r="C345" s="46">
        <f>IF($B345="","",EDATE('Debt Payoff'!$D$23,$B345-1))</f>
        <v>0</v>
      </c>
      <c r="D345" s="47">
        <f>IF($B345="","",SUM(Q345:Z345))</f>
        <v>0</v>
      </c>
      <c r="E345" s="48">
        <f>IF($B345="","",SUM(G345:P345)-F344)</f>
        <v>0</v>
      </c>
      <c r="F345" s="47">
        <f>IF($B345="","",SUM(AA345:AJ345))</f>
        <v>0</v>
      </c>
      <c r="G345" s="48">
        <f>IF($B345="","",ROUND(N(AA344)*(1+$Q$8/12),2))</f>
        <v>0</v>
      </c>
      <c r="H345" s="48">
        <f>IF($B345="","",ROUND(N(AB344)*(1+$R$8/12),2))</f>
        <v>0</v>
      </c>
      <c r="I345" s="48">
        <f>IF($B345="","",ROUND(N(AC344)*(1+$S$8/12),2))</f>
        <v>0</v>
      </c>
      <c r="J345" s="48">
        <f>IF($B345="","",ROUND(N(AD344)*(1+$T$8/12),2))</f>
        <v>0</v>
      </c>
      <c r="K345" s="48">
        <f>IF($B345="","",ROUND(N(AE344)*(1+$U$8/12),2))</f>
        <v>0</v>
      </c>
      <c r="L345" s="48">
        <f>IF($B345="","",ROUND(N(AF344)*(1+$V$8/12),2))</f>
        <v>0</v>
      </c>
      <c r="M345" s="48">
        <f>IF($B345="","",ROUND(N(AG344)*(1+$W$8/12),2))</f>
        <v>0</v>
      </c>
      <c r="N345" s="48">
        <f>IF($B345="","",ROUND(N(AH344)*(1+$X$8/12),2))</f>
        <v>0</v>
      </c>
      <c r="O345" s="48">
        <f>IF($B345="","",ROUND(N(AI344)*(1+$Y$8/12),2))</f>
        <v>0</v>
      </c>
      <c r="P345" s="48">
        <f>IF($B345="","",ROUND(N(AJ344)*(1+$Z$8/12),2))</f>
        <v>0</v>
      </c>
      <c r="Q345" s="33">
        <f>IF($B345="","",MIN($Q$9,G345)+MIN(MAX(0,'Debt Payoff'!$D$24-0-SUMPRODUCT((G345:P345&lt;$Q$9:$Z$9)*G345:P345+(G345:P345&gt;=$Q$9:$Z$9)*$Q$9:$Z$9)),G345-MIN($Q$9,G345)))</f>
        <v>0</v>
      </c>
      <c r="R345" s="33">
        <f>IF($B345="","",MIN($R$9,H345)+MIN(MAX(0,'Debt Payoff'!$D$24-SUM(Q345:Q345)-SUMPRODUCT((H345:P345&lt;$R$9:$Z$9)*H345:P345+(H345:P345&gt;=$R$9:$Z$9)*$R$9:$Z$9)),H345-MIN($R$9,H345)))</f>
        <v>0</v>
      </c>
      <c r="S345" s="33">
        <f>IF($B345="","",MIN($S$9,I345)+MIN(MAX(0,'Debt Payoff'!$D$24-SUM(Q345:R345)-SUMPRODUCT((I345:P345&lt;$S$9:$Z$9)*I345:P345+(I345:P345&gt;=$S$9:$Z$9)*$S$9:$Z$9)),I345-MIN($S$9,I345)))</f>
        <v>0</v>
      </c>
      <c r="T345" s="33">
        <f>IF($B345="","",MIN($T$9,J345)+MIN(MAX(0,'Debt Payoff'!$D$24-SUM(Q345:S345)-SUMPRODUCT((J345:P345&lt;$T$9:$Z$9)*J345:P345+(J345:P345&gt;=$T$9:$Z$9)*$T$9:$Z$9)),J345-MIN($T$9,J345)))</f>
        <v>0</v>
      </c>
      <c r="U345" s="33">
        <f>IF($B345="","",MIN($U$9,K345)+MIN(MAX(0,'Debt Payoff'!$D$24-SUM(Q345:T345)-SUMPRODUCT((K345:P345&lt;$U$9:$Z$9)*K345:P345+(K345:P345&gt;=$U$9:$Z$9)*$U$9:$Z$9)),K345-MIN($U$9,K345)))</f>
        <v>0</v>
      </c>
      <c r="V345" s="33">
        <f>IF($B345="","",MIN($V$9,L345)+MIN(MAX(0,'Debt Payoff'!$D$24-SUM(Q345:U345)-SUMPRODUCT((L345:P345&lt;$V$9:$Z$9)*L345:P345+(L345:P345&gt;=$V$9:$Z$9)*$V$9:$Z$9)),L345-MIN($V$9,L345)))</f>
        <v>0</v>
      </c>
      <c r="W345" s="33">
        <f>IF($B345="","",MIN($W$9,M345)+MIN(MAX(0,'Debt Payoff'!$D$24-SUM(Q345:V345)-SUMPRODUCT((M345:P345&lt;$W$9:$Z$9)*M345:P345+(M345:P345&gt;=$W$9:$Z$9)*$W$9:$Z$9)),M345-MIN($W$9,M345)))</f>
        <v>0</v>
      </c>
      <c r="X345" s="33">
        <f>IF($B345="","",MIN($X$9,N345)+MIN(MAX(0,'Debt Payoff'!$D$24-SUM(Q345:W345)-SUMPRODUCT((N345:P345&lt;$X$9:$Z$9)*N345:P345+(N345:P345&gt;=$X$9:$Z$9)*$X$9:$Z$9)),N345-MIN($X$9,N345)))</f>
        <v>0</v>
      </c>
      <c r="Y345" s="33">
        <f>IF($B345="","",MIN($Y$9,O345)+MIN(MAX(0,'Debt Payoff'!$D$24-SUM(Q345:X345)-SUMPRODUCT((O345:P345&lt;$Y$9:$Z$9)*O345:P345+(O345:P345&gt;=$Y$9:$Z$9)*$Y$9:$Z$9)),O345-MIN($Y$9,O345)))</f>
        <v>0</v>
      </c>
      <c r="Z345" s="33">
        <f>IF($B345="","",MIN($Z$9,P345)+MIN(MAX(0,'Debt Payoff'!$D$24-SUM(Q345:Y345)-SUMPRODUCT((P345:P345&lt;$Z$9:$Z$9)*P345:P345+(P345:P345&gt;=$Z$9:$Z$9)*$Z$9:$Z$9)),P345-MIN($Z$9,P345)))</f>
        <v>0</v>
      </c>
      <c r="AA345" s="33">
        <f>IF($B345="","",ROUND(G345-Q345,2))</f>
        <v>0</v>
      </c>
      <c r="AB345" s="33">
        <f>IF($B345="","",ROUND(H345-R345,2))</f>
        <v>0</v>
      </c>
      <c r="AC345" s="33">
        <f>IF($B345="","",ROUND(I345-S345,2))</f>
        <v>0</v>
      </c>
      <c r="AD345" s="33">
        <f>IF($B345="","",ROUND(J345-T345,2))</f>
        <v>0</v>
      </c>
      <c r="AE345" s="33">
        <f>IF($B345="","",ROUND(K345-U345,2))</f>
        <v>0</v>
      </c>
      <c r="AF345" s="33">
        <f>IF($B345="","",ROUND(L345-V345,2))</f>
        <v>0</v>
      </c>
      <c r="AG345" s="33">
        <f>IF($B345="","",ROUND(M345-W345,2))</f>
        <v>0</v>
      </c>
      <c r="AH345" s="33">
        <f>IF($B345="","",ROUND(N345-X345,2))</f>
        <v>0</v>
      </c>
      <c r="AI345" s="33">
        <f>IF($B345="","",ROUND(O345-Y345,2))</f>
        <v>0</v>
      </c>
      <c r="AJ345" s="33">
        <f>IF($B345="","",ROUND(P345-Z345,2))</f>
        <v>0</v>
      </c>
    </row>
    <row r="346" spans="2:36">
      <c r="B346" s="15">
        <f>IF(B345="","",IF(F345&gt;0.005,B345+1,""))</f>
        <v>0</v>
      </c>
      <c r="C346" s="46">
        <f>IF($B346="","",EDATE('Debt Payoff'!$D$23,$B346-1))</f>
        <v>0</v>
      </c>
      <c r="D346" s="47">
        <f>IF($B346="","",SUM(Q346:Z346))</f>
        <v>0</v>
      </c>
      <c r="E346" s="48">
        <f>IF($B346="","",SUM(G346:P346)-F345)</f>
        <v>0</v>
      </c>
      <c r="F346" s="47">
        <f>IF($B346="","",SUM(AA346:AJ346))</f>
        <v>0</v>
      </c>
      <c r="G346" s="48">
        <f>IF($B346="","",ROUND(N(AA345)*(1+$Q$8/12),2))</f>
        <v>0</v>
      </c>
      <c r="H346" s="48">
        <f>IF($B346="","",ROUND(N(AB345)*(1+$R$8/12),2))</f>
        <v>0</v>
      </c>
      <c r="I346" s="48">
        <f>IF($B346="","",ROUND(N(AC345)*(1+$S$8/12),2))</f>
        <v>0</v>
      </c>
      <c r="J346" s="48">
        <f>IF($B346="","",ROUND(N(AD345)*(1+$T$8/12),2))</f>
        <v>0</v>
      </c>
      <c r="K346" s="48">
        <f>IF($B346="","",ROUND(N(AE345)*(1+$U$8/12),2))</f>
        <v>0</v>
      </c>
      <c r="L346" s="48">
        <f>IF($B346="","",ROUND(N(AF345)*(1+$V$8/12),2))</f>
        <v>0</v>
      </c>
      <c r="M346" s="48">
        <f>IF($B346="","",ROUND(N(AG345)*(1+$W$8/12),2))</f>
        <v>0</v>
      </c>
      <c r="N346" s="48">
        <f>IF($B346="","",ROUND(N(AH345)*(1+$X$8/12),2))</f>
        <v>0</v>
      </c>
      <c r="O346" s="48">
        <f>IF($B346="","",ROUND(N(AI345)*(1+$Y$8/12),2))</f>
        <v>0</v>
      </c>
      <c r="P346" s="48">
        <f>IF($B346="","",ROUND(N(AJ345)*(1+$Z$8/12),2))</f>
        <v>0</v>
      </c>
      <c r="Q346" s="33">
        <f>IF($B346="","",MIN($Q$9,G346)+MIN(MAX(0,'Debt Payoff'!$D$24-0-SUMPRODUCT((G346:P346&lt;$Q$9:$Z$9)*G346:P346+(G346:P346&gt;=$Q$9:$Z$9)*$Q$9:$Z$9)),G346-MIN($Q$9,G346)))</f>
        <v>0</v>
      </c>
      <c r="R346" s="33">
        <f>IF($B346="","",MIN($R$9,H346)+MIN(MAX(0,'Debt Payoff'!$D$24-SUM(Q346:Q346)-SUMPRODUCT((H346:P346&lt;$R$9:$Z$9)*H346:P346+(H346:P346&gt;=$R$9:$Z$9)*$R$9:$Z$9)),H346-MIN($R$9,H346)))</f>
        <v>0</v>
      </c>
      <c r="S346" s="33">
        <f>IF($B346="","",MIN($S$9,I346)+MIN(MAX(0,'Debt Payoff'!$D$24-SUM(Q346:R346)-SUMPRODUCT((I346:P346&lt;$S$9:$Z$9)*I346:P346+(I346:P346&gt;=$S$9:$Z$9)*$S$9:$Z$9)),I346-MIN($S$9,I346)))</f>
        <v>0</v>
      </c>
      <c r="T346" s="33">
        <f>IF($B346="","",MIN($T$9,J346)+MIN(MAX(0,'Debt Payoff'!$D$24-SUM(Q346:S346)-SUMPRODUCT((J346:P346&lt;$T$9:$Z$9)*J346:P346+(J346:P346&gt;=$T$9:$Z$9)*$T$9:$Z$9)),J346-MIN($T$9,J346)))</f>
        <v>0</v>
      </c>
      <c r="U346" s="33">
        <f>IF($B346="","",MIN($U$9,K346)+MIN(MAX(0,'Debt Payoff'!$D$24-SUM(Q346:T346)-SUMPRODUCT((K346:P346&lt;$U$9:$Z$9)*K346:P346+(K346:P346&gt;=$U$9:$Z$9)*$U$9:$Z$9)),K346-MIN($U$9,K346)))</f>
        <v>0</v>
      </c>
      <c r="V346" s="33">
        <f>IF($B346="","",MIN($V$9,L346)+MIN(MAX(0,'Debt Payoff'!$D$24-SUM(Q346:U346)-SUMPRODUCT((L346:P346&lt;$V$9:$Z$9)*L346:P346+(L346:P346&gt;=$V$9:$Z$9)*$V$9:$Z$9)),L346-MIN($V$9,L346)))</f>
        <v>0</v>
      </c>
      <c r="W346" s="33">
        <f>IF($B346="","",MIN($W$9,M346)+MIN(MAX(0,'Debt Payoff'!$D$24-SUM(Q346:V346)-SUMPRODUCT((M346:P346&lt;$W$9:$Z$9)*M346:P346+(M346:P346&gt;=$W$9:$Z$9)*$W$9:$Z$9)),M346-MIN($W$9,M346)))</f>
        <v>0</v>
      </c>
      <c r="X346" s="33">
        <f>IF($B346="","",MIN($X$9,N346)+MIN(MAX(0,'Debt Payoff'!$D$24-SUM(Q346:W346)-SUMPRODUCT((N346:P346&lt;$X$9:$Z$9)*N346:P346+(N346:P346&gt;=$X$9:$Z$9)*$X$9:$Z$9)),N346-MIN($X$9,N346)))</f>
        <v>0</v>
      </c>
      <c r="Y346" s="33">
        <f>IF($B346="","",MIN($Y$9,O346)+MIN(MAX(0,'Debt Payoff'!$D$24-SUM(Q346:X346)-SUMPRODUCT((O346:P346&lt;$Y$9:$Z$9)*O346:P346+(O346:P346&gt;=$Y$9:$Z$9)*$Y$9:$Z$9)),O346-MIN($Y$9,O346)))</f>
        <v>0</v>
      </c>
      <c r="Z346" s="33">
        <f>IF($B346="","",MIN($Z$9,P346)+MIN(MAX(0,'Debt Payoff'!$D$24-SUM(Q346:Y346)-SUMPRODUCT((P346:P346&lt;$Z$9:$Z$9)*P346:P346+(P346:P346&gt;=$Z$9:$Z$9)*$Z$9:$Z$9)),P346-MIN($Z$9,P346)))</f>
        <v>0</v>
      </c>
      <c r="AA346" s="33">
        <f>IF($B346="","",ROUND(G346-Q346,2))</f>
        <v>0</v>
      </c>
      <c r="AB346" s="33">
        <f>IF($B346="","",ROUND(H346-R346,2))</f>
        <v>0</v>
      </c>
      <c r="AC346" s="33">
        <f>IF($B346="","",ROUND(I346-S346,2))</f>
        <v>0</v>
      </c>
      <c r="AD346" s="33">
        <f>IF($B346="","",ROUND(J346-T346,2))</f>
        <v>0</v>
      </c>
      <c r="AE346" s="33">
        <f>IF($B346="","",ROUND(K346-U346,2))</f>
        <v>0</v>
      </c>
      <c r="AF346" s="33">
        <f>IF($B346="","",ROUND(L346-V346,2))</f>
        <v>0</v>
      </c>
      <c r="AG346" s="33">
        <f>IF($B346="","",ROUND(M346-W346,2))</f>
        <v>0</v>
      </c>
      <c r="AH346" s="33">
        <f>IF($B346="","",ROUND(N346-X346,2))</f>
        <v>0</v>
      </c>
      <c r="AI346" s="33">
        <f>IF($B346="","",ROUND(O346-Y346,2))</f>
        <v>0</v>
      </c>
      <c r="AJ346" s="33">
        <f>IF($B346="","",ROUND(P346-Z346,2))</f>
        <v>0</v>
      </c>
    </row>
    <row r="347" spans="2:36">
      <c r="B347" s="15">
        <f>IF(B346="","",IF(F346&gt;0.005,B346+1,""))</f>
        <v>0</v>
      </c>
      <c r="C347" s="46">
        <f>IF($B347="","",EDATE('Debt Payoff'!$D$23,$B347-1))</f>
        <v>0</v>
      </c>
      <c r="D347" s="47">
        <f>IF($B347="","",SUM(Q347:Z347))</f>
        <v>0</v>
      </c>
      <c r="E347" s="48">
        <f>IF($B347="","",SUM(G347:P347)-F346)</f>
        <v>0</v>
      </c>
      <c r="F347" s="47">
        <f>IF($B347="","",SUM(AA347:AJ347))</f>
        <v>0</v>
      </c>
      <c r="G347" s="48">
        <f>IF($B347="","",ROUND(N(AA346)*(1+$Q$8/12),2))</f>
        <v>0</v>
      </c>
      <c r="H347" s="48">
        <f>IF($B347="","",ROUND(N(AB346)*(1+$R$8/12),2))</f>
        <v>0</v>
      </c>
      <c r="I347" s="48">
        <f>IF($B347="","",ROUND(N(AC346)*(1+$S$8/12),2))</f>
        <v>0</v>
      </c>
      <c r="J347" s="48">
        <f>IF($B347="","",ROUND(N(AD346)*(1+$T$8/12),2))</f>
        <v>0</v>
      </c>
      <c r="K347" s="48">
        <f>IF($B347="","",ROUND(N(AE346)*(1+$U$8/12),2))</f>
        <v>0</v>
      </c>
      <c r="L347" s="48">
        <f>IF($B347="","",ROUND(N(AF346)*(1+$V$8/12),2))</f>
        <v>0</v>
      </c>
      <c r="M347" s="48">
        <f>IF($B347="","",ROUND(N(AG346)*(1+$W$8/12),2))</f>
        <v>0</v>
      </c>
      <c r="N347" s="48">
        <f>IF($B347="","",ROUND(N(AH346)*(1+$X$8/12),2))</f>
        <v>0</v>
      </c>
      <c r="O347" s="48">
        <f>IF($B347="","",ROUND(N(AI346)*(1+$Y$8/12),2))</f>
        <v>0</v>
      </c>
      <c r="P347" s="48">
        <f>IF($B347="","",ROUND(N(AJ346)*(1+$Z$8/12),2))</f>
        <v>0</v>
      </c>
      <c r="Q347" s="33">
        <f>IF($B347="","",MIN($Q$9,G347)+MIN(MAX(0,'Debt Payoff'!$D$24-0-SUMPRODUCT((G347:P347&lt;$Q$9:$Z$9)*G347:P347+(G347:P347&gt;=$Q$9:$Z$9)*$Q$9:$Z$9)),G347-MIN($Q$9,G347)))</f>
        <v>0</v>
      </c>
      <c r="R347" s="33">
        <f>IF($B347="","",MIN($R$9,H347)+MIN(MAX(0,'Debt Payoff'!$D$24-SUM(Q347:Q347)-SUMPRODUCT((H347:P347&lt;$R$9:$Z$9)*H347:P347+(H347:P347&gt;=$R$9:$Z$9)*$R$9:$Z$9)),H347-MIN($R$9,H347)))</f>
        <v>0</v>
      </c>
      <c r="S347" s="33">
        <f>IF($B347="","",MIN($S$9,I347)+MIN(MAX(0,'Debt Payoff'!$D$24-SUM(Q347:R347)-SUMPRODUCT((I347:P347&lt;$S$9:$Z$9)*I347:P347+(I347:P347&gt;=$S$9:$Z$9)*$S$9:$Z$9)),I347-MIN($S$9,I347)))</f>
        <v>0</v>
      </c>
      <c r="T347" s="33">
        <f>IF($B347="","",MIN($T$9,J347)+MIN(MAX(0,'Debt Payoff'!$D$24-SUM(Q347:S347)-SUMPRODUCT((J347:P347&lt;$T$9:$Z$9)*J347:P347+(J347:P347&gt;=$T$9:$Z$9)*$T$9:$Z$9)),J347-MIN($T$9,J347)))</f>
        <v>0</v>
      </c>
      <c r="U347" s="33">
        <f>IF($B347="","",MIN($U$9,K347)+MIN(MAX(0,'Debt Payoff'!$D$24-SUM(Q347:T347)-SUMPRODUCT((K347:P347&lt;$U$9:$Z$9)*K347:P347+(K347:P347&gt;=$U$9:$Z$9)*$U$9:$Z$9)),K347-MIN($U$9,K347)))</f>
        <v>0</v>
      </c>
      <c r="V347" s="33">
        <f>IF($B347="","",MIN($V$9,L347)+MIN(MAX(0,'Debt Payoff'!$D$24-SUM(Q347:U347)-SUMPRODUCT((L347:P347&lt;$V$9:$Z$9)*L347:P347+(L347:P347&gt;=$V$9:$Z$9)*$V$9:$Z$9)),L347-MIN($V$9,L347)))</f>
        <v>0</v>
      </c>
      <c r="W347" s="33">
        <f>IF($B347="","",MIN($W$9,M347)+MIN(MAX(0,'Debt Payoff'!$D$24-SUM(Q347:V347)-SUMPRODUCT((M347:P347&lt;$W$9:$Z$9)*M347:P347+(M347:P347&gt;=$W$9:$Z$9)*$W$9:$Z$9)),M347-MIN($W$9,M347)))</f>
        <v>0</v>
      </c>
      <c r="X347" s="33">
        <f>IF($B347="","",MIN($X$9,N347)+MIN(MAX(0,'Debt Payoff'!$D$24-SUM(Q347:W347)-SUMPRODUCT((N347:P347&lt;$X$9:$Z$9)*N347:P347+(N347:P347&gt;=$X$9:$Z$9)*$X$9:$Z$9)),N347-MIN($X$9,N347)))</f>
        <v>0</v>
      </c>
      <c r="Y347" s="33">
        <f>IF($B347="","",MIN($Y$9,O347)+MIN(MAX(0,'Debt Payoff'!$D$24-SUM(Q347:X347)-SUMPRODUCT((O347:P347&lt;$Y$9:$Z$9)*O347:P347+(O347:P347&gt;=$Y$9:$Z$9)*$Y$9:$Z$9)),O347-MIN($Y$9,O347)))</f>
        <v>0</v>
      </c>
      <c r="Z347" s="33">
        <f>IF($B347="","",MIN($Z$9,P347)+MIN(MAX(0,'Debt Payoff'!$D$24-SUM(Q347:Y347)-SUMPRODUCT((P347:P347&lt;$Z$9:$Z$9)*P347:P347+(P347:P347&gt;=$Z$9:$Z$9)*$Z$9:$Z$9)),P347-MIN($Z$9,P347)))</f>
        <v>0</v>
      </c>
      <c r="AA347" s="33">
        <f>IF($B347="","",ROUND(G347-Q347,2))</f>
        <v>0</v>
      </c>
      <c r="AB347" s="33">
        <f>IF($B347="","",ROUND(H347-R347,2))</f>
        <v>0</v>
      </c>
      <c r="AC347" s="33">
        <f>IF($B347="","",ROUND(I347-S347,2))</f>
        <v>0</v>
      </c>
      <c r="AD347" s="33">
        <f>IF($B347="","",ROUND(J347-T347,2))</f>
        <v>0</v>
      </c>
      <c r="AE347" s="33">
        <f>IF($B347="","",ROUND(K347-U347,2))</f>
        <v>0</v>
      </c>
      <c r="AF347" s="33">
        <f>IF($B347="","",ROUND(L347-V347,2))</f>
        <v>0</v>
      </c>
      <c r="AG347" s="33">
        <f>IF($B347="","",ROUND(M347-W347,2))</f>
        <v>0</v>
      </c>
      <c r="AH347" s="33">
        <f>IF($B347="","",ROUND(N347-X347,2))</f>
        <v>0</v>
      </c>
      <c r="AI347" s="33">
        <f>IF($B347="","",ROUND(O347-Y347,2))</f>
        <v>0</v>
      </c>
      <c r="AJ347" s="33">
        <f>IF($B347="","",ROUND(P347-Z347,2))</f>
        <v>0</v>
      </c>
    </row>
    <row r="348" spans="2:36">
      <c r="B348" s="15">
        <f>IF(B347="","",IF(F347&gt;0.005,B347+1,""))</f>
        <v>0</v>
      </c>
      <c r="C348" s="46">
        <f>IF($B348="","",EDATE('Debt Payoff'!$D$23,$B348-1))</f>
        <v>0</v>
      </c>
      <c r="D348" s="47">
        <f>IF($B348="","",SUM(Q348:Z348))</f>
        <v>0</v>
      </c>
      <c r="E348" s="48">
        <f>IF($B348="","",SUM(G348:P348)-F347)</f>
        <v>0</v>
      </c>
      <c r="F348" s="47">
        <f>IF($B348="","",SUM(AA348:AJ348))</f>
        <v>0</v>
      </c>
      <c r="G348" s="48">
        <f>IF($B348="","",ROUND(N(AA347)*(1+$Q$8/12),2))</f>
        <v>0</v>
      </c>
      <c r="H348" s="48">
        <f>IF($B348="","",ROUND(N(AB347)*(1+$R$8/12),2))</f>
        <v>0</v>
      </c>
      <c r="I348" s="48">
        <f>IF($B348="","",ROUND(N(AC347)*(1+$S$8/12),2))</f>
        <v>0</v>
      </c>
      <c r="J348" s="48">
        <f>IF($B348="","",ROUND(N(AD347)*(1+$T$8/12),2))</f>
        <v>0</v>
      </c>
      <c r="K348" s="48">
        <f>IF($B348="","",ROUND(N(AE347)*(1+$U$8/12),2))</f>
        <v>0</v>
      </c>
      <c r="L348" s="48">
        <f>IF($B348="","",ROUND(N(AF347)*(1+$V$8/12),2))</f>
        <v>0</v>
      </c>
      <c r="M348" s="48">
        <f>IF($B348="","",ROUND(N(AG347)*(1+$W$8/12),2))</f>
        <v>0</v>
      </c>
      <c r="N348" s="48">
        <f>IF($B348="","",ROUND(N(AH347)*(1+$X$8/12),2))</f>
        <v>0</v>
      </c>
      <c r="O348" s="48">
        <f>IF($B348="","",ROUND(N(AI347)*(1+$Y$8/12),2))</f>
        <v>0</v>
      </c>
      <c r="P348" s="48">
        <f>IF($B348="","",ROUND(N(AJ347)*(1+$Z$8/12),2))</f>
        <v>0</v>
      </c>
      <c r="Q348" s="33">
        <f>IF($B348="","",MIN($Q$9,G348)+MIN(MAX(0,'Debt Payoff'!$D$24-0-SUMPRODUCT((G348:P348&lt;$Q$9:$Z$9)*G348:P348+(G348:P348&gt;=$Q$9:$Z$9)*$Q$9:$Z$9)),G348-MIN($Q$9,G348)))</f>
        <v>0</v>
      </c>
      <c r="R348" s="33">
        <f>IF($B348="","",MIN($R$9,H348)+MIN(MAX(0,'Debt Payoff'!$D$24-SUM(Q348:Q348)-SUMPRODUCT((H348:P348&lt;$R$9:$Z$9)*H348:P348+(H348:P348&gt;=$R$9:$Z$9)*$R$9:$Z$9)),H348-MIN($R$9,H348)))</f>
        <v>0</v>
      </c>
      <c r="S348" s="33">
        <f>IF($B348="","",MIN($S$9,I348)+MIN(MAX(0,'Debt Payoff'!$D$24-SUM(Q348:R348)-SUMPRODUCT((I348:P348&lt;$S$9:$Z$9)*I348:P348+(I348:P348&gt;=$S$9:$Z$9)*$S$9:$Z$9)),I348-MIN($S$9,I348)))</f>
        <v>0</v>
      </c>
      <c r="T348" s="33">
        <f>IF($B348="","",MIN($T$9,J348)+MIN(MAX(0,'Debt Payoff'!$D$24-SUM(Q348:S348)-SUMPRODUCT((J348:P348&lt;$T$9:$Z$9)*J348:P348+(J348:P348&gt;=$T$9:$Z$9)*$T$9:$Z$9)),J348-MIN($T$9,J348)))</f>
        <v>0</v>
      </c>
      <c r="U348" s="33">
        <f>IF($B348="","",MIN($U$9,K348)+MIN(MAX(0,'Debt Payoff'!$D$24-SUM(Q348:T348)-SUMPRODUCT((K348:P348&lt;$U$9:$Z$9)*K348:P348+(K348:P348&gt;=$U$9:$Z$9)*$U$9:$Z$9)),K348-MIN($U$9,K348)))</f>
        <v>0</v>
      </c>
      <c r="V348" s="33">
        <f>IF($B348="","",MIN($V$9,L348)+MIN(MAX(0,'Debt Payoff'!$D$24-SUM(Q348:U348)-SUMPRODUCT((L348:P348&lt;$V$9:$Z$9)*L348:P348+(L348:P348&gt;=$V$9:$Z$9)*$V$9:$Z$9)),L348-MIN($V$9,L348)))</f>
        <v>0</v>
      </c>
      <c r="W348" s="33">
        <f>IF($B348="","",MIN($W$9,M348)+MIN(MAX(0,'Debt Payoff'!$D$24-SUM(Q348:V348)-SUMPRODUCT((M348:P348&lt;$W$9:$Z$9)*M348:P348+(M348:P348&gt;=$W$9:$Z$9)*$W$9:$Z$9)),M348-MIN($W$9,M348)))</f>
        <v>0</v>
      </c>
      <c r="X348" s="33">
        <f>IF($B348="","",MIN($X$9,N348)+MIN(MAX(0,'Debt Payoff'!$D$24-SUM(Q348:W348)-SUMPRODUCT((N348:P348&lt;$X$9:$Z$9)*N348:P348+(N348:P348&gt;=$X$9:$Z$9)*$X$9:$Z$9)),N348-MIN($X$9,N348)))</f>
        <v>0</v>
      </c>
      <c r="Y348" s="33">
        <f>IF($B348="","",MIN($Y$9,O348)+MIN(MAX(0,'Debt Payoff'!$D$24-SUM(Q348:X348)-SUMPRODUCT((O348:P348&lt;$Y$9:$Z$9)*O348:P348+(O348:P348&gt;=$Y$9:$Z$9)*$Y$9:$Z$9)),O348-MIN($Y$9,O348)))</f>
        <v>0</v>
      </c>
      <c r="Z348" s="33">
        <f>IF($B348="","",MIN($Z$9,P348)+MIN(MAX(0,'Debt Payoff'!$D$24-SUM(Q348:Y348)-SUMPRODUCT((P348:P348&lt;$Z$9:$Z$9)*P348:P348+(P348:P348&gt;=$Z$9:$Z$9)*$Z$9:$Z$9)),P348-MIN($Z$9,P348)))</f>
        <v>0</v>
      </c>
      <c r="AA348" s="33">
        <f>IF($B348="","",ROUND(G348-Q348,2))</f>
        <v>0</v>
      </c>
      <c r="AB348" s="33">
        <f>IF($B348="","",ROUND(H348-R348,2))</f>
        <v>0</v>
      </c>
      <c r="AC348" s="33">
        <f>IF($B348="","",ROUND(I348-S348,2))</f>
        <v>0</v>
      </c>
      <c r="AD348" s="33">
        <f>IF($B348="","",ROUND(J348-T348,2))</f>
        <v>0</v>
      </c>
      <c r="AE348" s="33">
        <f>IF($B348="","",ROUND(K348-U348,2))</f>
        <v>0</v>
      </c>
      <c r="AF348" s="33">
        <f>IF($B348="","",ROUND(L348-V348,2))</f>
        <v>0</v>
      </c>
      <c r="AG348" s="33">
        <f>IF($B348="","",ROUND(M348-W348,2))</f>
        <v>0</v>
      </c>
      <c r="AH348" s="33">
        <f>IF($B348="","",ROUND(N348-X348,2))</f>
        <v>0</v>
      </c>
      <c r="AI348" s="33">
        <f>IF($B348="","",ROUND(O348-Y348,2))</f>
        <v>0</v>
      </c>
      <c r="AJ348" s="33">
        <f>IF($B348="","",ROUND(P348-Z348,2))</f>
        <v>0</v>
      </c>
    </row>
    <row r="349" spans="2:36">
      <c r="B349" s="15">
        <f>IF(B348="","",IF(F348&gt;0.005,B348+1,""))</f>
        <v>0</v>
      </c>
      <c r="C349" s="46">
        <f>IF($B349="","",EDATE('Debt Payoff'!$D$23,$B349-1))</f>
        <v>0</v>
      </c>
      <c r="D349" s="47">
        <f>IF($B349="","",SUM(Q349:Z349))</f>
        <v>0</v>
      </c>
      <c r="E349" s="48">
        <f>IF($B349="","",SUM(G349:P349)-F348)</f>
        <v>0</v>
      </c>
      <c r="F349" s="47">
        <f>IF($B349="","",SUM(AA349:AJ349))</f>
        <v>0</v>
      </c>
      <c r="G349" s="48">
        <f>IF($B349="","",ROUND(N(AA348)*(1+$Q$8/12),2))</f>
        <v>0</v>
      </c>
      <c r="H349" s="48">
        <f>IF($B349="","",ROUND(N(AB348)*(1+$R$8/12),2))</f>
        <v>0</v>
      </c>
      <c r="I349" s="48">
        <f>IF($B349="","",ROUND(N(AC348)*(1+$S$8/12),2))</f>
        <v>0</v>
      </c>
      <c r="J349" s="48">
        <f>IF($B349="","",ROUND(N(AD348)*(1+$T$8/12),2))</f>
        <v>0</v>
      </c>
      <c r="K349" s="48">
        <f>IF($B349="","",ROUND(N(AE348)*(1+$U$8/12),2))</f>
        <v>0</v>
      </c>
      <c r="L349" s="48">
        <f>IF($B349="","",ROUND(N(AF348)*(1+$V$8/12),2))</f>
        <v>0</v>
      </c>
      <c r="M349" s="48">
        <f>IF($B349="","",ROUND(N(AG348)*(1+$W$8/12),2))</f>
        <v>0</v>
      </c>
      <c r="N349" s="48">
        <f>IF($B349="","",ROUND(N(AH348)*(1+$X$8/12),2))</f>
        <v>0</v>
      </c>
      <c r="O349" s="48">
        <f>IF($B349="","",ROUND(N(AI348)*(1+$Y$8/12),2))</f>
        <v>0</v>
      </c>
      <c r="P349" s="48">
        <f>IF($B349="","",ROUND(N(AJ348)*(1+$Z$8/12),2))</f>
        <v>0</v>
      </c>
      <c r="Q349" s="33">
        <f>IF($B349="","",MIN($Q$9,G349)+MIN(MAX(0,'Debt Payoff'!$D$24-0-SUMPRODUCT((G349:P349&lt;$Q$9:$Z$9)*G349:P349+(G349:P349&gt;=$Q$9:$Z$9)*$Q$9:$Z$9)),G349-MIN($Q$9,G349)))</f>
        <v>0</v>
      </c>
      <c r="R349" s="33">
        <f>IF($B349="","",MIN($R$9,H349)+MIN(MAX(0,'Debt Payoff'!$D$24-SUM(Q349:Q349)-SUMPRODUCT((H349:P349&lt;$R$9:$Z$9)*H349:P349+(H349:P349&gt;=$R$9:$Z$9)*$R$9:$Z$9)),H349-MIN($R$9,H349)))</f>
        <v>0</v>
      </c>
      <c r="S349" s="33">
        <f>IF($B349="","",MIN($S$9,I349)+MIN(MAX(0,'Debt Payoff'!$D$24-SUM(Q349:R349)-SUMPRODUCT((I349:P349&lt;$S$9:$Z$9)*I349:P349+(I349:P349&gt;=$S$9:$Z$9)*$S$9:$Z$9)),I349-MIN($S$9,I349)))</f>
        <v>0</v>
      </c>
      <c r="T349" s="33">
        <f>IF($B349="","",MIN($T$9,J349)+MIN(MAX(0,'Debt Payoff'!$D$24-SUM(Q349:S349)-SUMPRODUCT((J349:P349&lt;$T$9:$Z$9)*J349:P349+(J349:P349&gt;=$T$9:$Z$9)*$T$9:$Z$9)),J349-MIN($T$9,J349)))</f>
        <v>0</v>
      </c>
      <c r="U349" s="33">
        <f>IF($B349="","",MIN($U$9,K349)+MIN(MAX(0,'Debt Payoff'!$D$24-SUM(Q349:T349)-SUMPRODUCT((K349:P349&lt;$U$9:$Z$9)*K349:P349+(K349:P349&gt;=$U$9:$Z$9)*$U$9:$Z$9)),K349-MIN($U$9,K349)))</f>
        <v>0</v>
      </c>
      <c r="V349" s="33">
        <f>IF($B349="","",MIN($V$9,L349)+MIN(MAX(0,'Debt Payoff'!$D$24-SUM(Q349:U349)-SUMPRODUCT((L349:P349&lt;$V$9:$Z$9)*L349:P349+(L349:P349&gt;=$V$9:$Z$9)*$V$9:$Z$9)),L349-MIN($V$9,L349)))</f>
        <v>0</v>
      </c>
      <c r="W349" s="33">
        <f>IF($B349="","",MIN($W$9,M349)+MIN(MAX(0,'Debt Payoff'!$D$24-SUM(Q349:V349)-SUMPRODUCT((M349:P349&lt;$W$9:$Z$9)*M349:P349+(M349:P349&gt;=$W$9:$Z$9)*$W$9:$Z$9)),M349-MIN($W$9,M349)))</f>
        <v>0</v>
      </c>
      <c r="X349" s="33">
        <f>IF($B349="","",MIN($X$9,N349)+MIN(MAX(0,'Debt Payoff'!$D$24-SUM(Q349:W349)-SUMPRODUCT((N349:P349&lt;$X$9:$Z$9)*N349:P349+(N349:P349&gt;=$X$9:$Z$9)*$X$9:$Z$9)),N349-MIN($X$9,N349)))</f>
        <v>0</v>
      </c>
      <c r="Y349" s="33">
        <f>IF($B349="","",MIN($Y$9,O349)+MIN(MAX(0,'Debt Payoff'!$D$24-SUM(Q349:X349)-SUMPRODUCT((O349:P349&lt;$Y$9:$Z$9)*O349:P349+(O349:P349&gt;=$Y$9:$Z$9)*$Y$9:$Z$9)),O349-MIN($Y$9,O349)))</f>
        <v>0</v>
      </c>
      <c r="Z349" s="33">
        <f>IF($B349="","",MIN($Z$9,P349)+MIN(MAX(0,'Debt Payoff'!$D$24-SUM(Q349:Y349)-SUMPRODUCT((P349:P349&lt;$Z$9:$Z$9)*P349:P349+(P349:P349&gt;=$Z$9:$Z$9)*$Z$9:$Z$9)),P349-MIN($Z$9,P349)))</f>
        <v>0</v>
      </c>
      <c r="AA349" s="33">
        <f>IF($B349="","",ROUND(G349-Q349,2))</f>
        <v>0</v>
      </c>
      <c r="AB349" s="33">
        <f>IF($B349="","",ROUND(H349-R349,2))</f>
        <v>0</v>
      </c>
      <c r="AC349" s="33">
        <f>IF($B349="","",ROUND(I349-S349,2))</f>
        <v>0</v>
      </c>
      <c r="AD349" s="33">
        <f>IF($B349="","",ROUND(J349-T349,2))</f>
        <v>0</v>
      </c>
      <c r="AE349" s="33">
        <f>IF($B349="","",ROUND(K349-U349,2))</f>
        <v>0</v>
      </c>
      <c r="AF349" s="33">
        <f>IF($B349="","",ROUND(L349-V349,2))</f>
        <v>0</v>
      </c>
      <c r="AG349" s="33">
        <f>IF($B349="","",ROUND(M349-W349,2))</f>
        <v>0</v>
      </c>
      <c r="AH349" s="33">
        <f>IF($B349="","",ROUND(N349-X349,2))</f>
        <v>0</v>
      </c>
      <c r="AI349" s="33">
        <f>IF($B349="","",ROUND(O349-Y349,2))</f>
        <v>0</v>
      </c>
      <c r="AJ349" s="33">
        <f>IF($B349="","",ROUND(P349-Z349,2))</f>
        <v>0</v>
      </c>
    </row>
    <row r="350" spans="2:36">
      <c r="B350" s="15">
        <f>IF(B349="","",IF(F349&gt;0.005,B349+1,""))</f>
        <v>0</v>
      </c>
      <c r="C350" s="46">
        <f>IF($B350="","",EDATE('Debt Payoff'!$D$23,$B350-1))</f>
        <v>0</v>
      </c>
      <c r="D350" s="47">
        <f>IF($B350="","",SUM(Q350:Z350))</f>
        <v>0</v>
      </c>
      <c r="E350" s="48">
        <f>IF($B350="","",SUM(G350:P350)-F349)</f>
        <v>0</v>
      </c>
      <c r="F350" s="47">
        <f>IF($B350="","",SUM(AA350:AJ350))</f>
        <v>0</v>
      </c>
      <c r="G350" s="48">
        <f>IF($B350="","",ROUND(N(AA349)*(1+$Q$8/12),2))</f>
        <v>0</v>
      </c>
      <c r="H350" s="48">
        <f>IF($B350="","",ROUND(N(AB349)*(1+$R$8/12),2))</f>
        <v>0</v>
      </c>
      <c r="I350" s="48">
        <f>IF($B350="","",ROUND(N(AC349)*(1+$S$8/12),2))</f>
        <v>0</v>
      </c>
      <c r="J350" s="48">
        <f>IF($B350="","",ROUND(N(AD349)*(1+$T$8/12),2))</f>
        <v>0</v>
      </c>
      <c r="K350" s="48">
        <f>IF($B350="","",ROUND(N(AE349)*(1+$U$8/12),2))</f>
        <v>0</v>
      </c>
      <c r="L350" s="48">
        <f>IF($B350="","",ROUND(N(AF349)*(1+$V$8/12),2))</f>
        <v>0</v>
      </c>
      <c r="M350" s="48">
        <f>IF($B350="","",ROUND(N(AG349)*(1+$W$8/12),2))</f>
        <v>0</v>
      </c>
      <c r="N350" s="48">
        <f>IF($B350="","",ROUND(N(AH349)*(1+$X$8/12),2))</f>
        <v>0</v>
      </c>
      <c r="O350" s="48">
        <f>IF($B350="","",ROUND(N(AI349)*(1+$Y$8/12),2))</f>
        <v>0</v>
      </c>
      <c r="P350" s="48">
        <f>IF($B350="","",ROUND(N(AJ349)*(1+$Z$8/12),2))</f>
        <v>0</v>
      </c>
      <c r="Q350" s="33">
        <f>IF($B350="","",MIN($Q$9,G350)+MIN(MAX(0,'Debt Payoff'!$D$24-0-SUMPRODUCT((G350:P350&lt;$Q$9:$Z$9)*G350:P350+(G350:P350&gt;=$Q$9:$Z$9)*$Q$9:$Z$9)),G350-MIN($Q$9,G350)))</f>
        <v>0</v>
      </c>
      <c r="R350" s="33">
        <f>IF($B350="","",MIN($R$9,H350)+MIN(MAX(0,'Debt Payoff'!$D$24-SUM(Q350:Q350)-SUMPRODUCT((H350:P350&lt;$R$9:$Z$9)*H350:P350+(H350:P350&gt;=$R$9:$Z$9)*$R$9:$Z$9)),H350-MIN($R$9,H350)))</f>
        <v>0</v>
      </c>
      <c r="S350" s="33">
        <f>IF($B350="","",MIN($S$9,I350)+MIN(MAX(0,'Debt Payoff'!$D$24-SUM(Q350:R350)-SUMPRODUCT((I350:P350&lt;$S$9:$Z$9)*I350:P350+(I350:P350&gt;=$S$9:$Z$9)*$S$9:$Z$9)),I350-MIN($S$9,I350)))</f>
        <v>0</v>
      </c>
      <c r="T350" s="33">
        <f>IF($B350="","",MIN($T$9,J350)+MIN(MAX(0,'Debt Payoff'!$D$24-SUM(Q350:S350)-SUMPRODUCT((J350:P350&lt;$T$9:$Z$9)*J350:P350+(J350:P350&gt;=$T$9:$Z$9)*$T$9:$Z$9)),J350-MIN($T$9,J350)))</f>
        <v>0</v>
      </c>
      <c r="U350" s="33">
        <f>IF($B350="","",MIN($U$9,K350)+MIN(MAX(0,'Debt Payoff'!$D$24-SUM(Q350:T350)-SUMPRODUCT((K350:P350&lt;$U$9:$Z$9)*K350:P350+(K350:P350&gt;=$U$9:$Z$9)*$U$9:$Z$9)),K350-MIN($U$9,K350)))</f>
        <v>0</v>
      </c>
      <c r="V350" s="33">
        <f>IF($B350="","",MIN($V$9,L350)+MIN(MAX(0,'Debt Payoff'!$D$24-SUM(Q350:U350)-SUMPRODUCT((L350:P350&lt;$V$9:$Z$9)*L350:P350+(L350:P350&gt;=$V$9:$Z$9)*$V$9:$Z$9)),L350-MIN($V$9,L350)))</f>
        <v>0</v>
      </c>
      <c r="W350" s="33">
        <f>IF($B350="","",MIN($W$9,M350)+MIN(MAX(0,'Debt Payoff'!$D$24-SUM(Q350:V350)-SUMPRODUCT((M350:P350&lt;$W$9:$Z$9)*M350:P350+(M350:P350&gt;=$W$9:$Z$9)*$W$9:$Z$9)),M350-MIN($W$9,M350)))</f>
        <v>0</v>
      </c>
      <c r="X350" s="33">
        <f>IF($B350="","",MIN($X$9,N350)+MIN(MAX(0,'Debt Payoff'!$D$24-SUM(Q350:W350)-SUMPRODUCT((N350:P350&lt;$X$9:$Z$9)*N350:P350+(N350:P350&gt;=$X$9:$Z$9)*$X$9:$Z$9)),N350-MIN($X$9,N350)))</f>
        <v>0</v>
      </c>
      <c r="Y350" s="33">
        <f>IF($B350="","",MIN($Y$9,O350)+MIN(MAX(0,'Debt Payoff'!$D$24-SUM(Q350:X350)-SUMPRODUCT((O350:P350&lt;$Y$9:$Z$9)*O350:P350+(O350:P350&gt;=$Y$9:$Z$9)*$Y$9:$Z$9)),O350-MIN($Y$9,O350)))</f>
        <v>0</v>
      </c>
      <c r="Z350" s="33">
        <f>IF($B350="","",MIN($Z$9,P350)+MIN(MAX(0,'Debt Payoff'!$D$24-SUM(Q350:Y350)-SUMPRODUCT((P350:P350&lt;$Z$9:$Z$9)*P350:P350+(P350:P350&gt;=$Z$9:$Z$9)*$Z$9:$Z$9)),P350-MIN($Z$9,P350)))</f>
        <v>0</v>
      </c>
      <c r="AA350" s="33">
        <f>IF($B350="","",ROUND(G350-Q350,2))</f>
        <v>0</v>
      </c>
      <c r="AB350" s="33">
        <f>IF($B350="","",ROUND(H350-R350,2))</f>
        <v>0</v>
      </c>
      <c r="AC350" s="33">
        <f>IF($B350="","",ROUND(I350-S350,2))</f>
        <v>0</v>
      </c>
      <c r="AD350" s="33">
        <f>IF($B350="","",ROUND(J350-T350,2))</f>
        <v>0</v>
      </c>
      <c r="AE350" s="33">
        <f>IF($B350="","",ROUND(K350-U350,2))</f>
        <v>0</v>
      </c>
      <c r="AF350" s="33">
        <f>IF($B350="","",ROUND(L350-V350,2))</f>
        <v>0</v>
      </c>
      <c r="AG350" s="33">
        <f>IF($B350="","",ROUND(M350-W350,2))</f>
        <v>0</v>
      </c>
      <c r="AH350" s="33">
        <f>IF($B350="","",ROUND(N350-X350,2))</f>
        <v>0</v>
      </c>
      <c r="AI350" s="33">
        <f>IF($B350="","",ROUND(O350-Y350,2))</f>
        <v>0</v>
      </c>
      <c r="AJ350" s="33">
        <f>IF($B350="","",ROUND(P350-Z350,2))</f>
        <v>0</v>
      </c>
    </row>
    <row r="351" spans="2:36">
      <c r="B351" s="15">
        <f>IF(B350="","",IF(F350&gt;0.005,B350+1,""))</f>
        <v>0</v>
      </c>
      <c r="C351" s="46">
        <f>IF($B351="","",EDATE('Debt Payoff'!$D$23,$B351-1))</f>
        <v>0</v>
      </c>
      <c r="D351" s="47">
        <f>IF($B351="","",SUM(Q351:Z351))</f>
        <v>0</v>
      </c>
      <c r="E351" s="48">
        <f>IF($B351="","",SUM(G351:P351)-F350)</f>
        <v>0</v>
      </c>
      <c r="F351" s="47">
        <f>IF($B351="","",SUM(AA351:AJ351))</f>
        <v>0</v>
      </c>
      <c r="G351" s="48">
        <f>IF($B351="","",ROUND(N(AA350)*(1+$Q$8/12),2))</f>
        <v>0</v>
      </c>
      <c r="H351" s="48">
        <f>IF($B351="","",ROUND(N(AB350)*(1+$R$8/12),2))</f>
        <v>0</v>
      </c>
      <c r="I351" s="48">
        <f>IF($B351="","",ROUND(N(AC350)*(1+$S$8/12),2))</f>
        <v>0</v>
      </c>
      <c r="J351" s="48">
        <f>IF($B351="","",ROUND(N(AD350)*(1+$T$8/12),2))</f>
        <v>0</v>
      </c>
      <c r="K351" s="48">
        <f>IF($B351="","",ROUND(N(AE350)*(1+$U$8/12),2))</f>
        <v>0</v>
      </c>
      <c r="L351" s="48">
        <f>IF($B351="","",ROUND(N(AF350)*(1+$V$8/12),2))</f>
        <v>0</v>
      </c>
      <c r="M351" s="48">
        <f>IF($B351="","",ROUND(N(AG350)*(1+$W$8/12),2))</f>
        <v>0</v>
      </c>
      <c r="N351" s="48">
        <f>IF($B351="","",ROUND(N(AH350)*(1+$X$8/12),2))</f>
        <v>0</v>
      </c>
      <c r="O351" s="48">
        <f>IF($B351="","",ROUND(N(AI350)*(1+$Y$8/12),2))</f>
        <v>0</v>
      </c>
      <c r="P351" s="48">
        <f>IF($B351="","",ROUND(N(AJ350)*(1+$Z$8/12),2))</f>
        <v>0</v>
      </c>
      <c r="Q351" s="33">
        <f>IF($B351="","",MIN($Q$9,G351)+MIN(MAX(0,'Debt Payoff'!$D$24-0-SUMPRODUCT((G351:P351&lt;$Q$9:$Z$9)*G351:P351+(G351:P351&gt;=$Q$9:$Z$9)*$Q$9:$Z$9)),G351-MIN($Q$9,G351)))</f>
        <v>0</v>
      </c>
      <c r="R351" s="33">
        <f>IF($B351="","",MIN($R$9,H351)+MIN(MAX(0,'Debt Payoff'!$D$24-SUM(Q351:Q351)-SUMPRODUCT((H351:P351&lt;$R$9:$Z$9)*H351:P351+(H351:P351&gt;=$R$9:$Z$9)*$R$9:$Z$9)),H351-MIN($R$9,H351)))</f>
        <v>0</v>
      </c>
      <c r="S351" s="33">
        <f>IF($B351="","",MIN($S$9,I351)+MIN(MAX(0,'Debt Payoff'!$D$24-SUM(Q351:R351)-SUMPRODUCT((I351:P351&lt;$S$9:$Z$9)*I351:P351+(I351:P351&gt;=$S$9:$Z$9)*$S$9:$Z$9)),I351-MIN($S$9,I351)))</f>
        <v>0</v>
      </c>
      <c r="T351" s="33">
        <f>IF($B351="","",MIN($T$9,J351)+MIN(MAX(0,'Debt Payoff'!$D$24-SUM(Q351:S351)-SUMPRODUCT((J351:P351&lt;$T$9:$Z$9)*J351:P351+(J351:P351&gt;=$T$9:$Z$9)*$T$9:$Z$9)),J351-MIN($T$9,J351)))</f>
        <v>0</v>
      </c>
      <c r="U351" s="33">
        <f>IF($B351="","",MIN($U$9,K351)+MIN(MAX(0,'Debt Payoff'!$D$24-SUM(Q351:T351)-SUMPRODUCT((K351:P351&lt;$U$9:$Z$9)*K351:P351+(K351:P351&gt;=$U$9:$Z$9)*$U$9:$Z$9)),K351-MIN($U$9,K351)))</f>
        <v>0</v>
      </c>
      <c r="V351" s="33">
        <f>IF($B351="","",MIN($V$9,L351)+MIN(MAX(0,'Debt Payoff'!$D$24-SUM(Q351:U351)-SUMPRODUCT((L351:P351&lt;$V$9:$Z$9)*L351:P351+(L351:P351&gt;=$V$9:$Z$9)*$V$9:$Z$9)),L351-MIN($V$9,L351)))</f>
        <v>0</v>
      </c>
      <c r="W351" s="33">
        <f>IF($B351="","",MIN($W$9,M351)+MIN(MAX(0,'Debt Payoff'!$D$24-SUM(Q351:V351)-SUMPRODUCT((M351:P351&lt;$W$9:$Z$9)*M351:P351+(M351:P351&gt;=$W$9:$Z$9)*$W$9:$Z$9)),M351-MIN($W$9,M351)))</f>
        <v>0</v>
      </c>
      <c r="X351" s="33">
        <f>IF($B351="","",MIN($X$9,N351)+MIN(MAX(0,'Debt Payoff'!$D$24-SUM(Q351:W351)-SUMPRODUCT((N351:P351&lt;$X$9:$Z$9)*N351:P351+(N351:P351&gt;=$X$9:$Z$9)*$X$9:$Z$9)),N351-MIN($X$9,N351)))</f>
        <v>0</v>
      </c>
      <c r="Y351" s="33">
        <f>IF($B351="","",MIN($Y$9,O351)+MIN(MAX(0,'Debt Payoff'!$D$24-SUM(Q351:X351)-SUMPRODUCT((O351:P351&lt;$Y$9:$Z$9)*O351:P351+(O351:P351&gt;=$Y$9:$Z$9)*$Y$9:$Z$9)),O351-MIN($Y$9,O351)))</f>
        <v>0</v>
      </c>
      <c r="Z351" s="33">
        <f>IF($B351="","",MIN($Z$9,P351)+MIN(MAX(0,'Debt Payoff'!$D$24-SUM(Q351:Y351)-SUMPRODUCT((P351:P351&lt;$Z$9:$Z$9)*P351:P351+(P351:P351&gt;=$Z$9:$Z$9)*$Z$9:$Z$9)),P351-MIN($Z$9,P351)))</f>
        <v>0</v>
      </c>
      <c r="AA351" s="33">
        <f>IF($B351="","",ROUND(G351-Q351,2))</f>
        <v>0</v>
      </c>
      <c r="AB351" s="33">
        <f>IF($B351="","",ROUND(H351-R351,2))</f>
        <v>0</v>
      </c>
      <c r="AC351" s="33">
        <f>IF($B351="","",ROUND(I351-S351,2))</f>
        <v>0</v>
      </c>
      <c r="AD351" s="33">
        <f>IF($B351="","",ROUND(J351-T351,2))</f>
        <v>0</v>
      </c>
      <c r="AE351" s="33">
        <f>IF($B351="","",ROUND(K351-U351,2))</f>
        <v>0</v>
      </c>
      <c r="AF351" s="33">
        <f>IF($B351="","",ROUND(L351-V351,2))</f>
        <v>0</v>
      </c>
      <c r="AG351" s="33">
        <f>IF($B351="","",ROUND(M351-W351,2))</f>
        <v>0</v>
      </c>
      <c r="AH351" s="33">
        <f>IF($B351="","",ROUND(N351-X351,2))</f>
        <v>0</v>
      </c>
      <c r="AI351" s="33">
        <f>IF($B351="","",ROUND(O351-Y351,2))</f>
        <v>0</v>
      </c>
      <c r="AJ351" s="33">
        <f>IF($B351="","",ROUND(P351-Z351,2))</f>
        <v>0</v>
      </c>
    </row>
    <row r="352" spans="2:36">
      <c r="B352" s="15">
        <f>IF(B351="","",IF(F351&gt;0.005,B351+1,""))</f>
        <v>0</v>
      </c>
      <c r="C352" s="46">
        <f>IF($B352="","",EDATE('Debt Payoff'!$D$23,$B352-1))</f>
        <v>0</v>
      </c>
      <c r="D352" s="47">
        <f>IF($B352="","",SUM(Q352:Z352))</f>
        <v>0</v>
      </c>
      <c r="E352" s="48">
        <f>IF($B352="","",SUM(G352:P352)-F351)</f>
        <v>0</v>
      </c>
      <c r="F352" s="47">
        <f>IF($B352="","",SUM(AA352:AJ352))</f>
        <v>0</v>
      </c>
      <c r="G352" s="48">
        <f>IF($B352="","",ROUND(N(AA351)*(1+$Q$8/12),2))</f>
        <v>0</v>
      </c>
      <c r="H352" s="48">
        <f>IF($B352="","",ROUND(N(AB351)*(1+$R$8/12),2))</f>
        <v>0</v>
      </c>
      <c r="I352" s="48">
        <f>IF($B352="","",ROUND(N(AC351)*(1+$S$8/12),2))</f>
        <v>0</v>
      </c>
      <c r="J352" s="48">
        <f>IF($B352="","",ROUND(N(AD351)*(1+$T$8/12),2))</f>
        <v>0</v>
      </c>
      <c r="K352" s="48">
        <f>IF($B352="","",ROUND(N(AE351)*(1+$U$8/12),2))</f>
        <v>0</v>
      </c>
      <c r="L352" s="48">
        <f>IF($B352="","",ROUND(N(AF351)*(1+$V$8/12),2))</f>
        <v>0</v>
      </c>
      <c r="M352" s="48">
        <f>IF($B352="","",ROUND(N(AG351)*(1+$W$8/12),2))</f>
        <v>0</v>
      </c>
      <c r="N352" s="48">
        <f>IF($B352="","",ROUND(N(AH351)*(1+$X$8/12),2))</f>
        <v>0</v>
      </c>
      <c r="O352" s="48">
        <f>IF($B352="","",ROUND(N(AI351)*(1+$Y$8/12),2))</f>
        <v>0</v>
      </c>
      <c r="P352" s="48">
        <f>IF($B352="","",ROUND(N(AJ351)*(1+$Z$8/12),2))</f>
        <v>0</v>
      </c>
      <c r="Q352" s="33">
        <f>IF($B352="","",MIN($Q$9,G352)+MIN(MAX(0,'Debt Payoff'!$D$24-0-SUMPRODUCT((G352:P352&lt;$Q$9:$Z$9)*G352:P352+(G352:P352&gt;=$Q$9:$Z$9)*$Q$9:$Z$9)),G352-MIN($Q$9,G352)))</f>
        <v>0</v>
      </c>
      <c r="R352" s="33">
        <f>IF($B352="","",MIN($R$9,H352)+MIN(MAX(0,'Debt Payoff'!$D$24-SUM(Q352:Q352)-SUMPRODUCT((H352:P352&lt;$R$9:$Z$9)*H352:P352+(H352:P352&gt;=$R$9:$Z$9)*$R$9:$Z$9)),H352-MIN($R$9,H352)))</f>
        <v>0</v>
      </c>
      <c r="S352" s="33">
        <f>IF($B352="","",MIN($S$9,I352)+MIN(MAX(0,'Debt Payoff'!$D$24-SUM(Q352:R352)-SUMPRODUCT((I352:P352&lt;$S$9:$Z$9)*I352:P352+(I352:P352&gt;=$S$9:$Z$9)*$S$9:$Z$9)),I352-MIN($S$9,I352)))</f>
        <v>0</v>
      </c>
      <c r="T352" s="33">
        <f>IF($B352="","",MIN($T$9,J352)+MIN(MAX(0,'Debt Payoff'!$D$24-SUM(Q352:S352)-SUMPRODUCT((J352:P352&lt;$T$9:$Z$9)*J352:P352+(J352:P352&gt;=$T$9:$Z$9)*$T$9:$Z$9)),J352-MIN($T$9,J352)))</f>
        <v>0</v>
      </c>
      <c r="U352" s="33">
        <f>IF($B352="","",MIN($U$9,K352)+MIN(MAX(0,'Debt Payoff'!$D$24-SUM(Q352:T352)-SUMPRODUCT((K352:P352&lt;$U$9:$Z$9)*K352:P352+(K352:P352&gt;=$U$9:$Z$9)*$U$9:$Z$9)),K352-MIN($U$9,K352)))</f>
        <v>0</v>
      </c>
      <c r="V352" s="33">
        <f>IF($B352="","",MIN($V$9,L352)+MIN(MAX(0,'Debt Payoff'!$D$24-SUM(Q352:U352)-SUMPRODUCT((L352:P352&lt;$V$9:$Z$9)*L352:P352+(L352:P352&gt;=$V$9:$Z$9)*$V$9:$Z$9)),L352-MIN($V$9,L352)))</f>
        <v>0</v>
      </c>
      <c r="W352" s="33">
        <f>IF($B352="","",MIN($W$9,M352)+MIN(MAX(0,'Debt Payoff'!$D$24-SUM(Q352:V352)-SUMPRODUCT((M352:P352&lt;$W$9:$Z$9)*M352:P352+(M352:P352&gt;=$W$9:$Z$9)*$W$9:$Z$9)),M352-MIN($W$9,M352)))</f>
        <v>0</v>
      </c>
      <c r="X352" s="33">
        <f>IF($B352="","",MIN($X$9,N352)+MIN(MAX(0,'Debt Payoff'!$D$24-SUM(Q352:W352)-SUMPRODUCT((N352:P352&lt;$X$9:$Z$9)*N352:P352+(N352:P352&gt;=$X$9:$Z$9)*$X$9:$Z$9)),N352-MIN($X$9,N352)))</f>
        <v>0</v>
      </c>
      <c r="Y352" s="33">
        <f>IF($B352="","",MIN($Y$9,O352)+MIN(MAX(0,'Debt Payoff'!$D$24-SUM(Q352:X352)-SUMPRODUCT((O352:P352&lt;$Y$9:$Z$9)*O352:P352+(O352:P352&gt;=$Y$9:$Z$9)*$Y$9:$Z$9)),O352-MIN($Y$9,O352)))</f>
        <v>0</v>
      </c>
      <c r="Z352" s="33">
        <f>IF($B352="","",MIN($Z$9,P352)+MIN(MAX(0,'Debt Payoff'!$D$24-SUM(Q352:Y352)-SUMPRODUCT((P352:P352&lt;$Z$9:$Z$9)*P352:P352+(P352:P352&gt;=$Z$9:$Z$9)*$Z$9:$Z$9)),P352-MIN($Z$9,P352)))</f>
        <v>0</v>
      </c>
      <c r="AA352" s="33">
        <f>IF($B352="","",ROUND(G352-Q352,2))</f>
        <v>0</v>
      </c>
      <c r="AB352" s="33">
        <f>IF($B352="","",ROUND(H352-R352,2))</f>
        <v>0</v>
      </c>
      <c r="AC352" s="33">
        <f>IF($B352="","",ROUND(I352-S352,2))</f>
        <v>0</v>
      </c>
      <c r="AD352" s="33">
        <f>IF($B352="","",ROUND(J352-T352,2))</f>
        <v>0</v>
      </c>
      <c r="AE352" s="33">
        <f>IF($B352="","",ROUND(K352-U352,2))</f>
        <v>0</v>
      </c>
      <c r="AF352" s="33">
        <f>IF($B352="","",ROUND(L352-V352,2))</f>
        <v>0</v>
      </c>
      <c r="AG352" s="33">
        <f>IF($B352="","",ROUND(M352-W352,2))</f>
        <v>0</v>
      </c>
      <c r="AH352" s="33">
        <f>IF($B352="","",ROUND(N352-X352,2))</f>
        <v>0</v>
      </c>
      <c r="AI352" s="33">
        <f>IF($B352="","",ROUND(O352-Y352,2))</f>
        <v>0</v>
      </c>
      <c r="AJ352" s="33">
        <f>IF($B352="","",ROUND(P352-Z352,2))</f>
        <v>0</v>
      </c>
    </row>
    <row r="353" spans="2:36">
      <c r="B353" s="15">
        <f>IF(B352="","",IF(F352&gt;0.005,B352+1,""))</f>
        <v>0</v>
      </c>
      <c r="C353" s="46">
        <f>IF($B353="","",EDATE('Debt Payoff'!$D$23,$B353-1))</f>
        <v>0</v>
      </c>
      <c r="D353" s="47">
        <f>IF($B353="","",SUM(Q353:Z353))</f>
        <v>0</v>
      </c>
      <c r="E353" s="48">
        <f>IF($B353="","",SUM(G353:P353)-F352)</f>
        <v>0</v>
      </c>
      <c r="F353" s="47">
        <f>IF($B353="","",SUM(AA353:AJ353))</f>
        <v>0</v>
      </c>
      <c r="G353" s="48">
        <f>IF($B353="","",ROUND(N(AA352)*(1+$Q$8/12),2))</f>
        <v>0</v>
      </c>
      <c r="H353" s="48">
        <f>IF($B353="","",ROUND(N(AB352)*(1+$R$8/12),2))</f>
        <v>0</v>
      </c>
      <c r="I353" s="48">
        <f>IF($B353="","",ROUND(N(AC352)*(1+$S$8/12),2))</f>
        <v>0</v>
      </c>
      <c r="J353" s="48">
        <f>IF($B353="","",ROUND(N(AD352)*(1+$T$8/12),2))</f>
        <v>0</v>
      </c>
      <c r="K353" s="48">
        <f>IF($B353="","",ROUND(N(AE352)*(1+$U$8/12),2))</f>
        <v>0</v>
      </c>
      <c r="L353" s="48">
        <f>IF($B353="","",ROUND(N(AF352)*(1+$V$8/12),2))</f>
        <v>0</v>
      </c>
      <c r="M353" s="48">
        <f>IF($B353="","",ROUND(N(AG352)*(1+$W$8/12),2))</f>
        <v>0</v>
      </c>
      <c r="N353" s="48">
        <f>IF($B353="","",ROUND(N(AH352)*(1+$X$8/12),2))</f>
        <v>0</v>
      </c>
      <c r="O353" s="48">
        <f>IF($B353="","",ROUND(N(AI352)*(1+$Y$8/12),2))</f>
        <v>0</v>
      </c>
      <c r="P353" s="48">
        <f>IF($B353="","",ROUND(N(AJ352)*(1+$Z$8/12),2))</f>
        <v>0</v>
      </c>
      <c r="Q353" s="33">
        <f>IF($B353="","",MIN($Q$9,G353)+MIN(MAX(0,'Debt Payoff'!$D$24-0-SUMPRODUCT((G353:P353&lt;$Q$9:$Z$9)*G353:P353+(G353:P353&gt;=$Q$9:$Z$9)*$Q$9:$Z$9)),G353-MIN($Q$9,G353)))</f>
        <v>0</v>
      </c>
      <c r="R353" s="33">
        <f>IF($B353="","",MIN($R$9,H353)+MIN(MAX(0,'Debt Payoff'!$D$24-SUM(Q353:Q353)-SUMPRODUCT((H353:P353&lt;$R$9:$Z$9)*H353:P353+(H353:P353&gt;=$R$9:$Z$9)*$R$9:$Z$9)),H353-MIN($R$9,H353)))</f>
        <v>0</v>
      </c>
      <c r="S353" s="33">
        <f>IF($B353="","",MIN($S$9,I353)+MIN(MAX(0,'Debt Payoff'!$D$24-SUM(Q353:R353)-SUMPRODUCT((I353:P353&lt;$S$9:$Z$9)*I353:P353+(I353:P353&gt;=$S$9:$Z$9)*$S$9:$Z$9)),I353-MIN($S$9,I353)))</f>
        <v>0</v>
      </c>
      <c r="T353" s="33">
        <f>IF($B353="","",MIN($T$9,J353)+MIN(MAX(0,'Debt Payoff'!$D$24-SUM(Q353:S353)-SUMPRODUCT((J353:P353&lt;$T$9:$Z$9)*J353:P353+(J353:P353&gt;=$T$9:$Z$9)*$T$9:$Z$9)),J353-MIN($T$9,J353)))</f>
        <v>0</v>
      </c>
      <c r="U353" s="33">
        <f>IF($B353="","",MIN($U$9,K353)+MIN(MAX(0,'Debt Payoff'!$D$24-SUM(Q353:T353)-SUMPRODUCT((K353:P353&lt;$U$9:$Z$9)*K353:P353+(K353:P353&gt;=$U$9:$Z$9)*$U$9:$Z$9)),K353-MIN($U$9,K353)))</f>
        <v>0</v>
      </c>
      <c r="V353" s="33">
        <f>IF($B353="","",MIN($V$9,L353)+MIN(MAX(0,'Debt Payoff'!$D$24-SUM(Q353:U353)-SUMPRODUCT((L353:P353&lt;$V$9:$Z$9)*L353:P353+(L353:P353&gt;=$V$9:$Z$9)*$V$9:$Z$9)),L353-MIN($V$9,L353)))</f>
        <v>0</v>
      </c>
      <c r="W353" s="33">
        <f>IF($B353="","",MIN($W$9,M353)+MIN(MAX(0,'Debt Payoff'!$D$24-SUM(Q353:V353)-SUMPRODUCT((M353:P353&lt;$W$9:$Z$9)*M353:P353+(M353:P353&gt;=$W$9:$Z$9)*$W$9:$Z$9)),M353-MIN($W$9,M353)))</f>
        <v>0</v>
      </c>
      <c r="X353" s="33">
        <f>IF($B353="","",MIN($X$9,N353)+MIN(MAX(0,'Debt Payoff'!$D$24-SUM(Q353:W353)-SUMPRODUCT((N353:P353&lt;$X$9:$Z$9)*N353:P353+(N353:P353&gt;=$X$9:$Z$9)*$X$9:$Z$9)),N353-MIN($X$9,N353)))</f>
        <v>0</v>
      </c>
      <c r="Y353" s="33">
        <f>IF($B353="","",MIN($Y$9,O353)+MIN(MAX(0,'Debt Payoff'!$D$24-SUM(Q353:X353)-SUMPRODUCT((O353:P353&lt;$Y$9:$Z$9)*O353:P353+(O353:P353&gt;=$Y$9:$Z$9)*$Y$9:$Z$9)),O353-MIN($Y$9,O353)))</f>
        <v>0</v>
      </c>
      <c r="Z353" s="33">
        <f>IF($B353="","",MIN($Z$9,P353)+MIN(MAX(0,'Debt Payoff'!$D$24-SUM(Q353:Y353)-SUMPRODUCT((P353:P353&lt;$Z$9:$Z$9)*P353:P353+(P353:P353&gt;=$Z$9:$Z$9)*$Z$9:$Z$9)),P353-MIN($Z$9,P353)))</f>
        <v>0</v>
      </c>
      <c r="AA353" s="33">
        <f>IF($B353="","",ROUND(G353-Q353,2))</f>
        <v>0</v>
      </c>
      <c r="AB353" s="33">
        <f>IF($B353="","",ROUND(H353-R353,2))</f>
        <v>0</v>
      </c>
      <c r="AC353" s="33">
        <f>IF($B353="","",ROUND(I353-S353,2))</f>
        <v>0</v>
      </c>
      <c r="AD353" s="33">
        <f>IF($B353="","",ROUND(J353-T353,2))</f>
        <v>0</v>
      </c>
      <c r="AE353" s="33">
        <f>IF($B353="","",ROUND(K353-U353,2))</f>
        <v>0</v>
      </c>
      <c r="AF353" s="33">
        <f>IF($B353="","",ROUND(L353-V353,2))</f>
        <v>0</v>
      </c>
      <c r="AG353" s="33">
        <f>IF($B353="","",ROUND(M353-W353,2))</f>
        <v>0</v>
      </c>
      <c r="AH353" s="33">
        <f>IF($B353="","",ROUND(N353-X353,2))</f>
        <v>0</v>
      </c>
      <c r="AI353" s="33">
        <f>IF($B353="","",ROUND(O353-Y353,2))</f>
        <v>0</v>
      </c>
      <c r="AJ353" s="33">
        <f>IF($B353="","",ROUND(P353-Z353,2))</f>
        <v>0</v>
      </c>
    </row>
    <row r="354" spans="2:36">
      <c r="B354" s="15">
        <f>IF(B353="","",IF(F353&gt;0.005,B353+1,""))</f>
        <v>0</v>
      </c>
      <c r="C354" s="46">
        <f>IF($B354="","",EDATE('Debt Payoff'!$D$23,$B354-1))</f>
        <v>0</v>
      </c>
      <c r="D354" s="47">
        <f>IF($B354="","",SUM(Q354:Z354))</f>
        <v>0</v>
      </c>
      <c r="E354" s="48">
        <f>IF($B354="","",SUM(G354:P354)-F353)</f>
        <v>0</v>
      </c>
      <c r="F354" s="47">
        <f>IF($B354="","",SUM(AA354:AJ354))</f>
        <v>0</v>
      </c>
      <c r="G354" s="48">
        <f>IF($B354="","",ROUND(N(AA353)*(1+$Q$8/12),2))</f>
        <v>0</v>
      </c>
      <c r="H354" s="48">
        <f>IF($B354="","",ROUND(N(AB353)*(1+$R$8/12),2))</f>
        <v>0</v>
      </c>
      <c r="I354" s="48">
        <f>IF($B354="","",ROUND(N(AC353)*(1+$S$8/12),2))</f>
        <v>0</v>
      </c>
      <c r="J354" s="48">
        <f>IF($B354="","",ROUND(N(AD353)*(1+$T$8/12),2))</f>
        <v>0</v>
      </c>
      <c r="K354" s="48">
        <f>IF($B354="","",ROUND(N(AE353)*(1+$U$8/12),2))</f>
        <v>0</v>
      </c>
      <c r="L354" s="48">
        <f>IF($B354="","",ROUND(N(AF353)*(1+$V$8/12),2))</f>
        <v>0</v>
      </c>
      <c r="M354" s="48">
        <f>IF($B354="","",ROUND(N(AG353)*(1+$W$8/12),2))</f>
        <v>0</v>
      </c>
      <c r="N354" s="48">
        <f>IF($B354="","",ROUND(N(AH353)*(1+$X$8/12),2))</f>
        <v>0</v>
      </c>
      <c r="O354" s="48">
        <f>IF($B354="","",ROUND(N(AI353)*(1+$Y$8/12),2))</f>
        <v>0</v>
      </c>
      <c r="P354" s="48">
        <f>IF($B354="","",ROUND(N(AJ353)*(1+$Z$8/12),2))</f>
        <v>0</v>
      </c>
      <c r="Q354" s="33">
        <f>IF($B354="","",MIN($Q$9,G354)+MIN(MAX(0,'Debt Payoff'!$D$24-0-SUMPRODUCT((G354:P354&lt;$Q$9:$Z$9)*G354:P354+(G354:P354&gt;=$Q$9:$Z$9)*$Q$9:$Z$9)),G354-MIN($Q$9,G354)))</f>
        <v>0</v>
      </c>
      <c r="R354" s="33">
        <f>IF($B354="","",MIN($R$9,H354)+MIN(MAX(0,'Debt Payoff'!$D$24-SUM(Q354:Q354)-SUMPRODUCT((H354:P354&lt;$R$9:$Z$9)*H354:P354+(H354:P354&gt;=$R$9:$Z$9)*$R$9:$Z$9)),H354-MIN($R$9,H354)))</f>
        <v>0</v>
      </c>
      <c r="S354" s="33">
        <f>IF($B354="","",MIN($S$9,I354)+MIN(MAX(0,'Debt Payoff'!$D$24-SUM(Q354:R354)-SUMPRODUCT((I354:P354&lt;$S$9:$Z$9)*I354:P354+(I354:P354&gt;=$S$9:$Z$9)*$S$9:$Z$9)),I354-MIN($S$9,I354)))</f>
        <v>0</v>
      </c>
      <c r="T354" s="33">
        <f>IF($B354="","",MIN($T$9,J354)+MIN(MAX(0,'Debt Payoff'!$D$24-SUM(Q354:S354)-SUMPRODUCT((J354:P354&lt;$T$9:$Z$9)*J354:P354+(J354:P354&gt;=$T$9:$Z$9)*$T$9:$Z$9)),J354-MIN($T$9,J354)))</f>
        <v>0</v>
      </c>
      <c r="U354" s="33">
        <f>IF($B354="","",MIN($U$9,K354)+MIN(MAX(0,'Debt Payoff'!$D$24-SUM(Q354:T354)-SUMPRODUCT((K354:P354&lt;$U$9:$Z$9)*K354:P354+(K354:P354&gt;=$U$9:$Z$9)*$U$9:$Z$9)),K354-MIN($U$9,K354)))</f>
        <v>0</v>
      </c>
      <c r="V354" s="33">
        <f>IF($B354="","",MIN($V$9,L354)+MIN(MAX(0,'Debt Payoff'!$D$24-SUM(Q354:U354)-SUMPRODUCT((L354:P354&lt;$V$9:$Z$9)*L354:P354+(L354:P354&gt;=$V$9:$Z$9)*$V$9:$Z$9)),L354-MIN($V$9,L354)))</f>
        <v>0</v>
      </c>
      <c r="W354" s="33">
        <f>IF($B354="","",MIN($W$9,M354)+MIN(MAX(0,'Debt Payoff'!$D$24-SUM(Q354:V354)-SUMPRODUCT((M354:P354&lt;$W$9:$Z$9)*M354:P354+(M354:P354&gt;=$W$9:$Z$9)*$W$9:$Z$9)),M354-MIN($W$9,M354)))</f>
        <v>0</v>
      </c>
      <c r="X354" s="33">
        <f>IF($B354="","",MIN($X$9,N354)+MIN(MAX(0,'Debt Payoff'!$D$24-SUM(Q354:W354)-SUMPRODUCT((N354:P354&lt;$X$9:$Z$9)*N354:P354+(N354:P354&gt;=$X$9:$Z$9)*$X$9:$Z$9)),N354-MIN($X$9,N354)))</f>
        <v>0</v>
      </c>
      <c r="Y354" s="33">
        <f>IF($B354="","",MIN($Y$9,O354)+MIN(MAX(0,'Debt Payoff'!$D$24-SUM(Q354:X354)-SUMPRODUCT((O354:P354&lt;$Y$9:$Z$9)*O354:P354+(O354:P354&gt;=$Y$9:$Z$9)*$Y$9:$Z$9)),O354-MIN($Y$9,O354)))</f>
        <v>0</v>
      </c>
      <c r="Z354" s="33">
        <f>IF($B354="","",MIN($Z$9,P354)+MIN(MAX(0,'Debt Payoff'!$D$24-SUM(Q354:Y354)-SUMPRODUCT((P354:P354&lt;$Z$9:$Z$9)*P354:P354+(P354:P354&gt;=$Z$9:$Z$9)*$Z$9:$Z$9)),P354-MIN($Z$9,P354)))</f>
        <v>0</v>
      </c>
      <c r="AA354" s="33">
        <f>IF($B354="","",ROUND(G354-Q354,2))</f>
        <v>0</v>
      </c>
      <c r="AB354" s="33">
        <f>IF($B354="","",ROUND(H354-R354,2))</f>
        <v>0</v>
      </c>
      <c r="AC354" s="33">
        <f>IF($B354="","",ROUND(I354-S354,2))</f>
        <v>0</v>
      </c>
      <c r="AD354" s="33">
        <f>IF($B354="","",ROUND(J354-T354,2))</f>
        <v>0</v>
      </c>
      <c r="AE354" s="33">
        <f>IF($B354="","",ROUND(K354-U354,2))</f>
        <v>0</v>
      </c>
      <c r="AF354" s="33">
        <f>IF($B354="","",ROUND(L354-V354,2))</f>
        <v>0</v>
      </c>
      <c r="AG354" s="33">
        <f>IF($B354="","",ROUND(M354-W354,2))</f>
        <v>0</v>
      </c>
      <c r="AH354" s="33">
        <f>IF($B354="","",ROUND(N354-X354,2))</f>
        <v>0</v>
      </c>
      <c r="AI354" s="33">
        <f>IF($B354="","",ROUND(O354-Y354,2))</f>
        <v>0</v>
      </c>
      <c r="AJ354" s="33">
        <f>IF($B354="","",ROUND(P354-Z354,2))</f>
        <v>0</v>
      </c>
    </row>
    <row r="355" spans="2:36">
      <c r="B355" s="15">
        <f>IF(B354="","",IF(F354&gt;0.005,B354+1,""))</f>
        <v>0</v>
      </c>
      <c r="C355" s="46">
        <f>IF($B355="","",EDATE('Debt Payoff'!$D$23,$B355-1))</f>
        <v>0</v>
      </c>
      <c r="D355" s="47">
        <f>IF($B355="","",SUM(Q355:Z355))</f>
        <v>0</v>
      </c>
      <c r="E355" s="48">
        <f>IF($B355="","",SUM(G355:P355)-F354)</f>
        <v>0</v>
      </c>
      <c r="F355" s="47">
        <f>IF($B355="","",SUM(AA355:AJ355))</f>
        <v>0</v>
      </c>
      <c r="G355" s="48">
        <f>IF($B355="","",ROUND(N(AA354)*(1+$Q$8/12),2))</f>
        <v>0</v>
      </c>
      <c r="H355" s="48">
        <f>IF($B355="","",ROUND(N(AB354)*(1+$R$8/12),2))</f>
        <v>0</v>
      </c>
      <c r="I355" s="48">
        <f>IF($B355="","",ROUND(N(AC354)*(1+$S$8/12),2))</f>
        <v>0</v>
      </c>
      <c r="J355" s="48">
        <f>IF($B355="","",ROUND(N(AD354)*(1+$T$8/12),2))</f>
        <v>0</v>
      </c>
      <c r="K355" s="48">
        <f>IF($B355="","",ROUND(N(AE354)*(1+$U$8/12),2))</f>
        <v>0</v>
      </c>
      <c r="L355" s="48">
        <f>IF($B355="","",ROUND(N(AF354)*(1+$V$8/12),2))</f>
        <v>0</v>
      </c>
      <c r="M355" s="48">
        <f>IF($B355="","",ROUND(N(AG354)*(1+$W$8/12),2))</f>
        <v>0</v>
      </c>
      <c r="N355" s="48">
        <f>IF($B355="","",ROUND(N(AH354)*(1+$X$8/12),2))</f>
        <v>0</v>
      </c>
      <c r="O355" s="48">
        <f>IF($B355="","",ROUND(N(AI354)*(1+$Y$8/12),2))</f>
        <v>0</v>
      </c>
      <c r="P355" s="48">
        <f>IF($B355="","",ROUND(N(AJ354)*(1+$Z$8/12),2))</f>
        <v>0</v>
      </c>
      <c r="Q355" s="33">
        <f>IF($B355="","",MIN($Q$9,G355)+MIN(MAX(0,'Debt Payoff'!$D$24-0-SUMPRODUCT((G355:P355&lt;$Q$9:$Z$9)*G355:P355+(G355:P355&gt;=$Q$9:$Z$9)*$Q$9:$Z$9)),G355-MIN($Q$9,G355)))</f>
        <v>0</v>
      </c>
      <c r="R355" s="33">
        <f>IF($B355="","",MIN($R$9,H355)+MIN(MAX(0,'Debt Payoff'!$D$24-SUM(Q355:Q355)-SUMPRODUCT((H355:P355&lt;$R$9:$Z$9)*H355:P355+(H355:P355&gt;=$R$9:$Z$9)*$R$9:$Z$9)),H355-MIN($R$9,H355)))</f>
        <v>0</v>
      </c>
      <c r="S355" s="33">
        <f>IF($B355="","",MIN($S$9,I355)+MIN(MAX(0,'Debt Payoff'!$D$24-SUM(Q355:R355)-SUMPRODUCT((I355:P355&lt;$S$9:$Z$9)*I355:P355+(I355:P355&gt;=$S$9:$Z$9)*$S$9:$Z$9)),I355-MIN($S$9,I355)))</f>
        <v>0</v>
      </c>
      <c r="T355" s="33">
        <f>IF($B355="","",MIN($T$9,J355)+MIN(MAX(0,'Debt Payoff'!$D$24-SUM(Q355:S355)-SUMPRODUCT((J355:P355&lt;$T$9:$Z$9)*J355:P355+(J355:P355&gt;=$T$9:$Z$9)*$T$9:$Z$9)),J355-MIN($T$9,J355)))</f>
        <v>0</v>
      </c>
      <c r="U355" s="33">
        <f>IF($B355="","",MIN($U$9,K355)+MIN(MAX(0,'Debt Payoff'!$D$24-SUM(Q355:T355)-SUMPRODUCT((K355:P355&lt;$U$9:$Z$9)*K355:P355+(K355:P355&gt;=$U$9:$Z$9)*$U$9:$Z$9)),K355-MIN($U$9,K355)))</f>
        <v>0</v>
      </c>
      <c r="V355" s="33">
        <f>IF($B355="","",MIN($V$9,L355)+MIN(MAX(0,'Debt Payoff'!$D$24-SUM(Q355:U355)-SUMPRODUCT((L355:P355&lt;$V$9:$Z$9)*L355:P355+(L355:P355&gt;=$V$9:$Z$9)*$V$9:$Z$9)),L355-MIN($V$9,L355)))</f>
        <v>0</v>
      </c>
      <c r="W355" s="33">
        <f>IF($B355="","",MIN($W$9,M355)+MIN(MAX(0,'Debt Payoff'!$D$24-SUM(Q355:V355)-SUMPRODUCT((M355:P355&lt;$W$9:$Z$9)*M355:P355+(M355:P355&gt;=$W$9:$Z$9)*$W$9:$Z$9)),M355-MIN($W$9,M355)))</f>
        <v>0</v>
      </c>
      <c r="X355" s="33">
        <f>IF($B355="","",MIN($X$9,N355)+MIN(MAX(0,'Debt Payoff'!$D$24-SUM(Q355:W355)-SUMPRODUCT((N355:P355&lt;$X$9:$Z$9)*N355:P355+(N355:P355&gt;=$X$9:$Z$9)*$X$9:$Z$9)),N355-MIN($X$9,N355)))</f>
        <v>0</v>
      </c>
      <c r="Y355" s="33">
        <f>IF($B355="","",MIN($Y$9,O355)+MIN(MAX(0,'Debt Payoff'!$D$24-SUM(Q355:X355)-SUMPRODUCT((O355:P355&lt;$Y$9:$Z$9)*O355:P355+(O355:P355&gt;=$Y$9:$Z$9)*$Y$9:$Z$9)),O355-MIN($Y$9,O355)))</f>
        <v>0</v>
      </c>
      <c r="Z355" s="33">
        <f>IF($B355="","",MIN($Z$9,P355)+MIN(MAX(0,'Debt Payoff'!$D$24-SUM(Q355:Y355)-SUMPRODUCT((P355:P355&lt;$Z$9:$Z$9)*P355:P355+(P355:P355&gt;=$Z$9:$Z$9)*$Z$9:$Z$9)),P355-MIN($Z$9,P355)))</f>
        <v>0</v>
      </c>
      <c r="AA355" s="33">
        <f>IF($B355="","",ROUND(G355-Q355,2))</f>
        <v>0</v>
      </c>
      <c r="AB355" s="33">
        <f>IF($B355="","",ROUND(H355-R355,2))</f>
        <v>0</v>
      </c>
      <c r="AC355" s="33">
        <f>IF($B355="","",ROUND(I355-S355,2))</f>
        <v>0</v>
      </c>
      <c r="AD355" s="33">
        <f>IF($B355="","",ROUND(J355-T355,2))</f>
        <v>0</v>
      </c>
      <c r="AE355" s="33">
        <f>IF($B355="","",ROUND(K355-U355,2))</f>
        <v>0</v>
      </c>
      <c r="AF355" s="33">
        <f>IF($B355="","",ROUND(L355-V355,2))</f>
        <v>0</v>
      </c>
      <c r="AG355" s="33">
        <f>IF($B355="","",ROUND(M355-W355,2))</f>
        <v>0</v>
      </c>
      <c r="AH355" s="33">
        <f>IF($B355="","",ROUND(N355-X355,2))</f>
        <v>0</v>
      </c>
      <c r="AI355" s="33">
        <f>IF($B355="","",ROUND(O355-Y355,2))</f>
        <v>0</v>
      </c>
      <c r="AJ355" s="33">
        <f>IF($B355="","",ROUND(P355-Z355,2))</f>
        <v>0</v>
      </c>
    </row>
    <row r="356" spans="2:36">
      <c r="B356" s="15">
        <f>IF(B355="","",IF(F355&gt;0.005,B355+1,""))</f>
        <v>0</v>
      </c>
      <c r="C356" s="46">
        <f>IF($B356="","",EDATE('Debt Payoff'!$D$23,$B356-1))</f>
        <v>0</v>
      </c>
      <c r="D356" s="47">
        <f>IF($B356="","",SUM(Q356:Z356))</f>
        <v>0</v>
      </c>
      <c r="E356" s="48">
        <f>IF($B356="","",SUM(G356:P356)-F355)</f>
        <v>0</v>
      </c>
      <c r="F356" s="47">
        <f>IF($B356="","",SUM(AA356:AJ356))</f>
        <v>0</v>
      </c>
      <c r="G356" s="48">
        <f>IF($B356="","",ROUND(N(AA355)*(1+$Q$8/12),2))</f>
        <v>0</v>
      </c>
      <c r="H356" s="48">
        <f>IF($B356="","",ROUND(N(AB355)*(1+$R$8/12),2))</f>
        <v>0</v>
      </c>
      <c r="I356" s="48">
        <f>IF($B356="","",ROUND(N(AC355)*(1+$S$8/12),2))</f>
        <v>0</v>
      </c>
      <c r="J356" s="48">
        <f>IF($B356="","",ROUND(N(AD355)*(1+$T$8/12),2))</f>
        <v>0</v>
      </c>
      <c r="K356" s="48">
        <f>IF($B356="","",ROUND(N(AE355)*(1+$U$8/12),2))</f>
        <v>0</v>
      </c>
      <c r="L356" s="48">
        <f>IF($B356="","",ROUND(N(AF355)*(1+$V$8/12),2))</f>
        <v>0</v>
      </c>
      <c r="M356" s="48">
        <f>IF($B356="","",ROUND(N(AG355)*(1+$W$8/12),2))</f>
        <v>0</v>
      </c>
      <c r="N356" s="48">
        <f>IF($B356="","",ROUND(N(AH355)*(1+$X$8/12),2))</f>
        <v>0</v>
      </c>
      <c r="O356" s="48">
        <f>IF($B356="","",ROUND(N(AI355)*(1+$Y$8/12),2))</f>
        <v>0</v>
      </c>
      <c r="P356" s="48">
        <f>IF($B356="","",ROUND(N(AJ355)*(1+$Z$8/12),2))</f>
        <v>0</v>
      </c>
      <c r="Q356" s="33">
        <f>IF($B356="","",MIN($Q$9,G356)+MIN(MAX(0,'Debt Payoff'!$D$24-0-SUMPRODUCT((G356:P356&lt;$Q$9:$Z$9)*G356:P356+(G356:P356&gt;=$Q$9:$Z$9)*$Q$9:$Z$9)),G356-MIN($Q$9,G356)))</f>
        <v>0</v>
      </c>
      <c r="R356" s="33">
        <f>IF($B356="","",MIN($R$9,H356)+MIN(MAX(0,'Debt Payoff'!$D$24-SUM(Q356:Q356)-SUMPRODUCT((H356:P356&lt;$R$9:$Z$9)*H356:P356+(H356:P356&gt;=$R$9:$Z$9)*$R$9:$Z$9)),H356-MIN($R$9,H356)))</f>
        <v>0</v>
      </c>
      <c r="S356" s="33">
        <f>IF($B356="","",MIN($S$9,I356)+MIN(MAX(0,'Debt Payoff'!$D$24-SUM(Q356:R356)-SUMPRODUCT((I356:P356&lt;$S$9:$Z$9)*I356:P356+(I356:P356&gt;=$S$9:$Z$9)*$S$9:$Z$9)),I356-MIN($S$9,I356)))</f>
        <v>0</v>
      </c>
      <c r="T356" s="33">
        <f>IF($B356="","",MIN($T$9,J356)+MIN(MAX(0,'Debt Payoff'!$D$24-SUM(Q356:S356)-SUMPRODUCT((J356:P356&lt;$T$9:$Z$9)*J356:P356+(J356:P356&gt;=$T$9:$Z$9)*$T$9:$Z$9)),J356-MIN($T$9,J356)))</f>
        <v>0</v>
      </c>
      <c r="U356" s="33">
        <f>IF($B356="","",MIN($U$9,K356)+MIN(MAX(0,'Debt Payoff'!$D$24-SUM(Q356:T356)-SUMPRODUCT((K356:P356&lt;$U$9:$Z$9)*K356:P356+(K356:P356&gt;=$U$9:$Z$9)*$U$9:$Z$9)),K356-MIN($U$9,K356)))</f>
        <v>0</v>
      </c>
      <c r="V356" s="33">
        <f>IF($B356="","",MIN($V$9,L356)+MIN(MAX(0,'Debt Payoff'!$D$24-SUM(Q356:U356)-SUMPRODUCT((L356:P356&lt;$V$9:$Z$9)*L356:P356+(L356:P356&gt;=$V$9:$Z$9)*$V$9:$Z$9)),L356-MIN($V$9,L356)))</f>
        <v>0</v>
      </c>
      <c r="W356" s="33">
        <f>IF($B356="","",MIN($W$9,M356)+MIN(MAX(0,'Debt Payoff'!$D$24-SUM(Q356:V356)-SUMPRODUCT((M356:P356&lt;$W$9:$Z$9)*M356:P356+(M356:P356&gt;=$W$9:$Z$9)*$W$9:$Z$9)),M356-MIN($W$9,M356)))</f>
        <v>0</v>
      </c>
      <c r="X356" s="33">
        <f>IF($B356="","",MIN($X$9,N356)+MIN(MAX(0,'Debt Payoff'!$D$24-SUM(Q356:W356)-SUMPRODUCT((N356:P356&lt;$X$9:$Z$9)*N356:P356+(N356:P356&gt;=$X$9:$Z$9)*$X$9:$Z$9)),N356-MIN($X$9,N356)))</f>
        <v>0</v>
      </c>
      <c r="Y356" s="33">
        <f>IF($B356="","",MIN($Y$9,O356)+MIN(MAX(0,'Debt Payoff'!$D$24-SUM(Q356:X356)-SUMPRODUCT((O356:P356&lt;$Y$9:$Z$9)*O356:P356+(O356:P356&gt;=$Y$9:$Z$9)*$Y$9:$Z$9)),O356-MIN($Y$9,O356)))</f>
        <v>0</v>
      </c>
      <c r="Z356" s="33">
        <f>IF($B356="","",MIN($Z$9,P356)+MIN(MAX(0,'Debt Payoff'!$D$24-SUM(Q356:Y356)-SUMPRODUCT((P356:P356&lt;$Z$9:$Z$9)*P356:P356+(P356:P356&gt;=$Z$9:$Z$9)*$Z$9:$Z$9)),P356-MIN($Z$9,P356)))</f>
        <v>0</v>
      </c>
      <c r="AA356" s="33">
        <f>IF($B356="","",ROUND(G356-Q356,2))</f>
        <v>0</v>
      </c>
      <c r="AB356" s="33">
        <f>IF($B356="","",ROUND(H356-R356,2))</f>
        <v>0</v>
      </c>
      <c r="AC356" s="33">
        <f>IF($B356="","",ROUND(I356-S356,2))</f>
        <v>0</v>
      </c>
      <c r="AD356" s="33">
        <f>IF($B356="","",ROUND(J356-T356,2))</f>
        <v>0</v>
      </c>
      <c r="AE356" s="33">
        <f>IF($B356="","",ROUND(K356-U356,2))</f>
        <v>0</v>
      </c>
      <c r="AF356" s="33">
        <f>IF($B356="","",ROUND(L356-V356,2))</f>
        <v>0</v>
      </c>
      <c r="AG356" s="33">
        <f>IF($B356="","",ROUND(M356-W356,2))</f>
        <v>0</v>
      </c>
      <c r="AH356" s="33">
        <f>IF($B356="","",ROUND(N356-X356,2))</f>
        <v>0</v>
      </c>
      <c r="AI356" s="33">
        <f>IF($B356="","",ROUND(O356-Y356,2))</f>
        <v>0</v>
      </c>
      <c r="AJ356" s="33">
        <f>IF($B356="","",ROUND(P356-Z356,2))</f>
        <v>0</v>
      </c>
    </row>
    <row r="357" spans="2:36">
      <c r="B357" s="15">
        <f>IF(B356="","",IF(F356&gt;0.005,B356+1,""))</f>
        <v>0</v>
      </c>
      <c r="C357" s="46">
        <f>IF($B357="","",EDATE('Debt Payoff'!$D$23,$B357-1))</f>
        <v>0</v>
      </c>
      <c r="D357" s="47">
        <f>IF($B357="","",SUM(Q357:Z357))</f>
        <v>0</v>
      </c>
      <c r="E357" s="48">
        <f>IF($B357="","",SUM(G357:P357)-F356)</f>
        <v>0</v>
      </c>
      <c r="F357" s="47">
        <f>IF($B357="","",SUM(AA357:AJ357))</f>
        <v>0</v>
      </c>
      <c r="G357" s="48">
        <f>IF($B357="","",ROUND(N(AA356)*(1+$Q$8/12),2))</f>
        <v>0</v>
      </c>
      <c r="H357" s="48">
        <f>IF($B357="","",ROUND(N(AB356)*(1+$R$8/12),2))</f>
        <v>0</v>
      </c>
      <c r="I357" s="48">
        <f>IF($B357="","",ROUND(N(AC356)*(1+$S$8/12),2))</f>
        <v>0</v>
      </c>
      <c r="J357" s="48">
        <f>IF($B357="","",ROUND(N(AD356)*(1+$T$8/12),2))</f>
        <v>0</v>
      </c>
      <c r="K357" s="48">
        <f>IF($B357="","",ROUND(N(AE356)*(1+$U$8/12),2))</f>
        <v>0</v>
      </c>
      <c r="L357" s="48">
        <f>IF($B357="","",ROUND(N(AF356)*(1+$V$8/12),2))</f>
        <v>0</v>
      </c>
      <c r="M357" s="48">
        <f>IF($B357="","",ROUND(N(AG356)*(1+$W$8/12),2))</f>
        <v>0</v>
      </c>
      <c r="N357" s="48">
        <f>IF($B357="","",ROUND(N(AH356)*(1+$X$8/12),2))</f>
        <v>0</v>
      </c>
      <c r="O357" s="48">
        <f>IF($B357="","",ROUND(N(AI356)*(1+$Y$8/12),2))</f>
        <v>0</v>
      </c>
      <c r="P357" s="48">
        <f>IF($B357="","",ROUND(N(AJ356)*(1+$Z$8/12),2))</f>
        <v>0</v>
      </c>
      <c r="Q357" s="33">
        <f>IF($B357="","",MIN($Q$9,G357)+MIN(MAX(0,'Debt Payoff'!$D$24-0-SUMPRODUCT((G357:P357&lt;$Q$9:$Z$9)*G357:P357+(G357:P357&gt;=$Q$9:$Z$9)*$Q$9:$Z$9)),G357-MIN($Q$9,G357)))</f>
        <v>0</v>
      </c>
      <c r="R357" s="33">
        <f>IF($B357="","",MIN($R$9,H357)+MIN(MAX(0,'Debt Payoff'!$D$24-SUM(Q357:Q357)-SUMPRODUCT((H357:P357&lt;$R$9:$Z$9)*H357:P357+(H357:P357&gt;=$R$9:$Z$9)*$R$9:$Z$9)),H357-MIN($R$9,H357)))</f>
        <v>0</v>
      </c>
      <c r="S357" s="33">
        <f>IF($B357="","",MIN($S$9,I357)+MIN(MAX(0,'Debt Payoff'!$D$24-SUM(Q357:R357)-SUMPRODUCT((I357:P357&lt;$S$9:$Z$9)*I357:P357+(I357:P357&gt;=$S$9:$Z$9)*$S$9:$Z$9)),I357-MIN($S$9,I357)))</f>
        <v>0</v>
      </c>
      <c r="T357" s="33">
        <f>IF($B357="","",MIN($T$9,J357)+MIN(MAX(0,'Debt Payoff'!$D$24-SUM(Q357:S357)-SUMPRODUCT((J357:P357&lt;$T$9:$Z$9)*J357:P357+(J357:P357&gt;=$T$9:$Z$9)*$T$9:$Z$9)),J357-MIN($T$9,J357)))</f>
        <v>0</v>
      </c>
      <c r="U357" s="33">
        <f>IF($B357="","",MIN($U$9,K357)+MIN(MAX(0,'Debt Payoff'!$D$24-SUM(Q357:T357)-SUMPRODUCT((K357:P357&lt;$U$9:$Z$9)*K357:P357+(K357:P357&gt;=$U$9:$Z$9)*$U$9:$Z$9)),K357-MIN($U$9,K357)))</f>
        <v>0</v>
      </c>
      <c r="V357" s="33">
        <f>IF($B357="","",MIN($V$9,L357)+MIN(MAX(0,'Debt Payoff'!$D$24-SUM(Q357:U357)-SUMPRODUCT((L357:P357&lt;$V$9:$Z$9)*L357:P357+(L357:P357&gt;=$V$9:$Z$9)*$V$9:$Z$9)),L357-MIN($V$9,L357)))</f>
        <v>0</v>
      </c>
      <c r="W357" s="33">
        <f>IF($B357="","",MIN($W$9,M357)+MIN(MAX(0,'Debt Payoff'!$D$24-SUM(Q357:V357)-SUMPRODUCT((M357:P357&lt;$W$9:$Z$9)*M357:P357+(M357:P357&gt;=$W$9:$Z$9)*$W$9:$Z$9)),M357-MIN($W$9,M357)))</f>
        <v>0</v>
      </c>
      <c r="X357" s="33">
        <f>IF($B357="","",MIN($X$9,N357)+MIN(MAX(0,'Debt Payoff'!$D$24-SUM(Q357:W357)-SUMPRODUCT((N357:P357&lt;$X$9:$Z$9)*N357:P357+(N357:P357&gt;=$X$9:$Z$9)*$X$9:$Z$9)),N357-MIN($X$9,N357)))</f>
        <v>0</v>
      </c>
      <c r="Y357" s="33">
        <f>IF($B357="","",MIN($Y$9,O357)+MIN(MAX(0,'Debt Payoff'!$D$24-SUM(Q357:X357)-SUMPRODUCT((O357:P357&lt;$Y$9:$Z$9)*O357:P357+(O357:P357&gt;=$Y$9:$Z$9)*$Y$9:$Z$9)),O357-MIN($Y$9,O357)))</f>
        <v>0</v>
      </c>
      <c r="Z357" s="33">
        <f>IF($B357="","",MIN($Z$9,P357)+MIN(MAX(0,'Debt Payoff'!$D$24-SUM(Q357:Y357)-SUMPRODUCT((P357:P357&lt;$Z$9:$Z$9)*P357:P357+(P357:P357&gt;=$Z$9:$Z$9)*$Z$9:$Z$9)),P357-MIN($Z$9,P357)))</f>
        <v>0</v>
      </c>
      <c r="AA357" s="33">
        <f>IF($B357="","",ROUND(G357-Q357,2))</f>
        <v>0</v>
      </c>
      <c r="AB357" s="33">
        <f>IF($B357="","",ROUND(H357-R357,2))</f>
        <v>0</v>
      </c>
      <c r="AC357" s="33">
        <f>IF($B357="","",ROUND(I357-S357,2))</f>
        <v>0</v>
      </c>
      <c r="AD357" s="33">
        <f>IF($B357="","",ROUND(J357-T357,2))</f>
        <v>0</v>
      </c>
      <c r="AE357" s="33">
        <f>IF($B357="","",ROUND(K357-U357,2))</f>
        <v>0</v>
      </c>
      <c r="AF357" s="33">
        <f>IF($B357="","",ROUND(L357-V357,2))</f>
        <v>0</v>
      </c>
      <c r="AG357" s="33">
        <f>IF($B357="","",ROUND(M357-W357,2))</f>
        <v>0</v>
      </c>
      <c r="AH357" s="33">
        <f>IF($B357="","",ROUND(N357-X357,2))</f>
        <v>0</v>
      </c>
      <c r="AI357" s="33">
        <f>IF($B357="","",ROUND(O357-Y357,2))</f>
        <v>0</v>
      </c>
      <c r="AJ357" s="33">
        <f>IF($B357="","",ROUND(P357-Z357,2))</f>
        <v>0</v>
      </c>
    </row>
    <row r="358" spans="2:36">
      <c r="B358" s="15">
        <f>IF(B357="","",IF(F357&gt;0.005,B357+1,""))</f>
        <v>0</v>
      </c>
      <c r="C358" s="46">
        <f>IF($B358="","",EDATE('Debt Payoff'!$D$23,$B358-1))</f>
        <v>0</v>
      </c>
      <c r="D358" s="47">
        <f>IF($B358="","",SUM(Q358:Z358))</f>
        <v>0</v>
      </c>
      <c r="E358" s="48">
        <f>IF($B358="","",SUM(G358:P358)-F357)</f>
        <v>0</v>
      </c>
      <c r="F358" s="47">
        <f>IF($B358="","",SUM(AA358:AJ358))</f>
        <v>0</v>
      </c>
      <c r="G358" s="48">
        <f>IF($B358="","",ROUND(N(AA357)*(1+$Q$8/12),2))</f>
        <v>0</v>
      </c>
      <c r="H358" s="48">
        <f>IF($B358="","",ROUND(N(AB357)*(1+$R$8/12),2))</f>
        <v>0</v>
      </c>
      <c r="I358" s="48">
        <f>IF($B358="","",ROUND(N(AC357)*(1+$S$8/12),2))</f>
        <v>0</v>
      </c>
      <c r="J358" s="48">
        <f>IF($B358="","",ROUND(N(AD357)*(1+$T$8/12),2))</f>
        <v>0</v>
      </c>
      <c r="K358" s="48">
        <f>IF($B358="","",ROUND(N(AE357)*(1+$U$8/12),2))</f>
        <v>0</v>
      </c>
      <c r="L358" s="48">
        <f>IF($B358="","",ROUND(N(AF357)*(1+$V$8/12),2))</f>
        <v>0</v>
      </c>
      <c r="M358" s="48">
        <f>IF($B358="","",ROUND(N(AG357)*(1+$W$8/12),2))</f>
        <v>0</v>
      </c>
      <c r="N358" s="48">
        <f>IF($B358="","",ROUND(N(AH357)*(1+$X$8/12),2))</f>
        <v>0</v>
      </c>
      <c r="O358" s="48">
        <f>IF($B358="","",ROUND(N(AI357)*(1+$Y$8/12),2))</f>
        <v>0</v>
      </c>
      <c r="P358" s="48">
        <f>IF($B358="","",ROUND(N(AJ357)*(1+$Z$8/12),2))</f>
        <v>0</v>
      </c>
      <c r="Q358" s="33">
        <f>IF($B358="","",MIN($Q$9,G358)+MIN(MAX(0,'Debt Payoff'!$D$24-0-SUMPRODUCT((G358:P358&lt;$Q$9:$Z$9)*G358:P358+(G358:P358&gt;=$Q$9:$Z$9)*$Q$9:$Z$9)),G358-MIN($Q$9,G358)))</f>
        <v>0</v>
      </c>
      <c r="R358" s="33">
        <f>IF($B358="","",MIN($R$9,H358)+MIN(MAX(0,'Debt Payoff'!$D$24-SUM(Q358:Q358)-SUMPRODUCT((H358:P358&lt;$R$9:$Z$9)*H358:P358+(H358:P358&gt;=$R$9:$Z$9)*$R$9:$Z$9)),H358-MIN($R$9,H358)))</f>
        <v>0</v>
      </c>
      <c r="S358" s="33">
        <f>IF($B358="","",MIN($S$9,I358)+MIN(MAX(0,'Debt Payoff'!$D$24-SUM(Q358:R358)-SUMPRODUCT((I358:P358&lt;$S$9:$Z$9)*I358:P358+(I358:P358&gt;=$S$9:$Z$9)*$S$9:$Z$9)),I358-MIN($S$9,I358)))</f>
        <v>0</v>
      </c>
      <c r="T358" s="33">
        <f>IF($B358="","",MIN($T$9,J358)+MIN(MAX(0,'Debt Payoff'!$D$24-SUM(Q358:S358)-SUMPRODUCT((J358:P358&lt;$T$9:$Z$9)*J358:P358+(J358:P358&gt;=$T$9:$Z$9)*$T$9:$Z$9)),J358-MIN($T$9,J358)))</f>
        <v>0</v>
      </c>
      <c r="U358" s="33">
        <f>IF($B358="","",MIN($U$9,K358)+MIN(MAX(0,'Debt Payoff'!$D$24-SUM(Q358:T358)-SUMPRODUCT((K358:P358&lt;$U$9:$Z$9)*K358:P358+(K358:P358&gt;=$U$9:$Z$9)*$U$9:$Z$9)),K358-MIN($U$9,K358)))</f>
        <v>0</v>
      </c>
      <c r="V358" s="33">
        <f>IF($B358="","",MIN($V$9,L358)+MIN(MAX(0,'Debt Payoff'!$D$24-SUM(Q358:U358)-SUMPRODUCT((L358:P358&lt;$V$9:$Z$9)*L358:P358+(L358:P358&gt;=$V$9:$Z$9)*$V$9:$Z$9)),L358-MIN($V$9,L358)))</f>
        <v>0</v>
      </c>
      <c r="W358" s="33">
        <f>IF($B358="","",MIN($W$9,M358)+MIN(MAX(0,'Debt Payoff'!$D$24-SUM(Q358:V358)-SUMPRODUCT((M358:P358&lt;$W$9:$Z$9)*M358:P358+(M358:P358&gt;=$W$9:$Z$9)*$W$9:$Z$9)),M358-MIN($W$9,M358)))</f>
        <v>0</v>
      </c>
      <c r="X358" s="33">
        <f>IF($B358="","",MIN($X$9,N358)+MIN(MAX(0,'Debt Payoff'!$D$24-SUM(Q358:W358)-SUMPRODUCT((N358:P358&lt;$X$9:$Z$9)*N358:P358+(N358:P358&gt;=$X$9:$Z$9)*$X$9:$Z$9)),N358-MIN($X$9,N358)))</f>
        <v>0</v>
      </c>
      <c r="Y358" s="33">
        <f>IF($B358="","",MIN($Y$9,O358)+MIN(MAX(0,'Debt Payoff'!$D$24-SUM(Q358:X358)-SUMPRODUCT((O358:P358&lt;$Y$9:$Z$9)*O358:P358+(O358:P358&gt;=$Y$9:$Z$9)*$Y$9:$Z$9)),O358-MIN($Y$9,O358)))</f>
        <v>0</v>
      </c>
      <c r="Z358" s="33">
        <f>IF($B358="","",MIN($Z$9,P358)+MIN(MAX(0,'Debt Payoff'!$D$24-SUM(Q358:Y358)-SUMPRODUCT((P358:P358&lt;$Z$9:$Z$9)*P358:P358+(P358:P358&gt;=$Z$9:$Z$9)*$Z$9:$Z$9)),P358-MIN($Z$9,P358)))</f>
        <v>0</v>
      </c>
      <c r="AA358" s="33">
        <f>IF($B358="","",ROUND(G358-Q358,2))</f>
        <v>0</v>
      </c>
      <c r="AB358" s="33">
        <f>IF($B358="","",ROUND(H358-R358,2))</f>
        <v>0</v>
      </c>
      <c r="AC358" s="33">
        <f>IF($B358="","",ROUND(I358-S358,2))</f>
        <v>0</v>
      </c>
      <c r="AD358" s="33">
        <f>IF($B358="","",ROUND(J358-T358,2))</f>
        <v>0</v>
      </c>
      <c r="AE358" s="33">
        <f>IF($B358="","",ROUND(K358-U358,2))</f>
        <v>0</v>
      </c>
      <c r="AF358" s="33">
        <f>IF($B358="","",ROUND(L358-V358,2))</f>
        <v>0</v>
      </c>
      <c r="AG358" s="33">
        <f>IF($B358="","",ROUND(M358-W358,2))</f>
        <v>0</v>
      </c>
      <c r="AH358" s="33">
        <f>IF($B358="","",ROUND(N358-X358,2))</f>
        <v>0</v>
      </c>
      <c r="AI358" s="33">
        <f>IF($B358="","",ROUND(O358-Y358,2))</f>
        <v>0</v>
      </c>
      <c r="AJ358" s="33">
        <f>IF($B358="","",ROUND(P358-Z358,2))</f>
        <v>0</v>
      </c>
    </row>
    <row r="359" spans="2:36">
      <c r="B359" s="15">
        <f>IF(B358="","",IF(F358&gt;0.005,B358+1,""))</f>
        <v>0</v>
      </c>
      <c r="C359" s="46">
        <f>IF($B359="","",EDATE('Debt Payoff'!$D$23,$B359-1))</f>
        <v>0</v>
      </c>
      <c r="D359" s="47">
        <f>IF($B359="","",SUM(Q359:Z359))</f>
        <v>0</v>
      </c>
      <c r="E359" s="48">
        <f>IF($B359="","",SUM(G359:P359)-F358)</f>
        <v>0</v>
      </c>
      <c r="F359" s="47">
        <f>IF($B359="","",SUM(AA359:AJ359))</f>
        <v>0</v>
      </c>
      <c r="G359" s="48">
        <f>IF($B359="","",ROUND(N(AA358)*(1+$Q$8/12),2))</f>
        <v>0</v>
      </c>
      <c r="H359" s="48">
        <f>IF($B359="","",ROUND(N(AB358)*(1+$R$8/12),2))</f>
        <v>0</v>
      </c>
      <c r="I359" s="48">
        <f>IF($B359="","",ROUND(N(AC358)*(1+$S$8/12),2))</f>
        <v>0</v>
      </c>
      <c r="J359" s="48">
        <f>IF($B359="","",ROUND(N(AD358)*(1+$T$8/12),2))</f>
        <v>0</v>
      </c>
      <c r="K359" s="48">
        <f>IF($B359="","",ROUND(N(AE358)*(1+$U$8/12),2))</f>
        <v>0</v>
      </c>
      <c r="L359" s="48">
        <f>IF($B359="","",ROUND(N(AF358)*(1+$V$8/12),2))</f>
        <v>0</v>
      </c>
      <c r="M359" s="48">
        <f>IF($B359="","",ROUND(N(AG358)*(1+$W$8/12),2))</f>
        <v>0</v>
      </c>
      <c r="N359" s="48">
        <f>IF($B359="","",ROUND(N(AH358)*(1+$X$8/12),2))</f>
        <v>0</v>
      </c>
      <c r="O359" s="48">
        <f>IF($B359="","",ROUND(N(AI358)*(1+$Y$8/12),2))</f>
        <v>0</v>
      </c>
      <c r="P359" s="48">
        <f>IF($B359="","",ROUND(N(AJ358)*(1+$Z$8/12),2))</f>
        <v>0</v>
      </c>
      <c r="Q359" s="33">
        <f>IF($B359="","",MIN($Q$9,G359)+MIN(MAX(0,'Debt Payoff'!$D$24-0-SUMPRODUCT((G359:P359&lt;$Q$9:$Z$9)*G359:P359+(G359:P359&gt;=$Q$9:$Z$9)*$Q$9:$Z$9)),G359-MIN($Q$9,G359)))</f>
        <v>0</v>
      </c>
      <c r="R359" s="33">
        <f>IF($B359="","",MIN($R$9,H359)+MIN(MAX(0,'Debt Payoff'!$D$24-SUM(Q359:Q359)-SUMPRODUCT((H359:P359&lt;$R$9:$Z$9)*H359:P359+(H359:P359&gt;=$R$9:$Z$9)*$R$9:$Z$9)),H359-MIN($R$9,H359)))</f>
        <v>0</v>
      </c>
      <c r="S359" s="33">
        <f>IF($B359="","",MIN($S$9,I359)+MIN(MAX(0,'Debt Payoff'!$D$24-SUM(Q359:R359)-SUMPRODUCT((I359:P359&lt;$S$9:$Z$9)*I359:P359+(I359:P359&gt;=$S$9:$Z$9)*$S$9:$Z$9)),I359-MIN($S$9,I359)))</f>
        <v>0</v>
      </c>
      <c r="T359" s="33">
        <f>IF($B359="","",MIN($T$9,J359)+MIN(MAX(0,'Debt Payoff'!$D$24-SUM(Q359:S359)-SUMPRODUCT((J359:P359&lt;$T$9:$Z$9)*J359:P359+(J359:P359&gt;=$T$9:$Z$9)*$T$9:$Z$9)),J359-MIN($T$9,J359)))</f>
        <v>0</v>
      </c>
      <c r="U359" s="33">
        <f>IF($B359="","",MIN($U$9,K359)+MIN(MAX(0,'Debt Payoff'!$D$24-SUM(Q359:T359)-SUMPRODUCT((K359:P359&lt;$U$9:$Z$9)*K359:P359+(K359:P359&gt;=$U$9:$Z$9)*$U$9:$Z$9)),K359-MIN($U$9,K359)))</f>
        <v>0</v>
      </c>
      <c r="V359" s="33">
        <f>IF($B359="","",MIN($V$9,L359)+MIN(MAX(0,'Debt Payoff'!$D$24-SUM(Q359:U359)-SUMPRODUCT((L359:P359&lt;$V$9:$Z$9)*L359:P359+(L359:P359&gt;=$V$9:$Z$9)*$V$9:$Z$9)),L359-MIN($V$9,L359)))</f>
        <v>0</v>
      </c>
      <c r="W359" s="33">
        <f>IF($B359="","",MIN($W$9,M359)+MIN(MAX(0,'Debt Payoff'!$D$24-SUM(Q359:V359)-SUMPRODUCT((M359:P359&lt;$W$9:$Z$9)*M359:P359+(M359:P359&gt;=$W$9:$Z$9)*$W$9:$Z$9)),M359-MIN($W$9,M359)))</f>
        <v>0</v>
      </c>
      <c r="X359" s="33">
        <f>IF($B359="","",MIN($X$9,N359)+MIN(MAX(0,'Debt Payoff'!$D$24-SUM(Q359:W359)-SUMPRODUCT((N359:P359&lt;$X$9:$Z$9)*N359:P359+(N359:P359&gt;=$X$9:$Z$9)*$X$9:$Z$9)),N359-MIN($X$9,N359)))</f>
        <v>0</v>
      </c>
      <c r="Y359" s="33">
        <f>IF($B359="","",MIN($Y$9,O359)+MIN(MAX(0,'Debt Payoff'!$D$24-SUM(Q359:X359)-SUMPRODUCT((O359:P359&lt;$Y$9:$Z$9)*O359:P359+(O359:P359&gt;=$Y$9:$Z$9)*$Y$9:$Z$9)),O359-MIN($Y$9,O359)))</f>
        <v>0</v>
      </c>
      <c r="Z359" s="33">
        <f>IF($B359="","",MIN($Z$9,P359)+MIN(MAX(0,'Debt Payoff'!$D$24-SUM(Q359:Y359)-SUMPRODUCT((P359:P359&lt;$Z$9:$Z$9)*P359:P359+(P359:P359&gt;=$Z$9:$Z$9)*$Z$9:$Z$9)),P359-MIN($Z$9,P359)))</f>
        <v>0</v>
      </c>
      <c r="AA359" s="33">
        <f>IF($B359="","",ROUND(G359-Q359,2))</f>
        <v>0</v>
      </c>
      <c r="AB359" s="33">
        <f>IF($B359="","",ROUND(H359-R359,2))</f>
        <v>0</v>
      </c>
      <c r="AC359" s="33">
        <f>IF($B359="","",ROUND(I359-S359,2))</f>
        <v>0</v>
      </c>
      <c r="AD359" s="33">
        <f>IF($B359="","",ROUND(J359-T359,2))</f>
        <v>0</v>
      </c>
      <c r="AE359" s="33">
        <f>IF($B359="","",ROUND(K359-U359,2))</f>
        <v>0</v>
      </c>
      <c r="AF359" s="33">
        <f>IF($B359="","",ROUND(L359-V359,2))</f>
        <v>0</v>
      </c>
      <c r="AG359" s="33">
        <f>IF($B359="","",ROUND(M359-W359,2))</f>
        <v>0</v>
      </c>
      <c r="AH359" s="33">
        <f>IF($B359="","",ROUND(N359-X359,2))</f>
        <v>0</v>
      </c>
      <c r="AI359" s="33">
        <f>IF($B359="","",ROUND(O359-Y359,2))</f>
        <v>0</v>
      </c>
      <c r="AJ359" s="33">
        <f>IF($B359="","",ROUND(P359-Z359,2))</f>
        <v>0</v>
      </c>
    </row>
    <row r="360" spans="2:36">
      <c r="B360" s="15">
        <f>IF(B359="","",IF(F359&gt;0.005,B359+1,""))</f>
        <v>0</v>
      </c>
      <c r="C360" s="46">
        <f>IF($B360="","",EDATE('Debt Payoff'!$D$23,$B360-1))</f>
        <v>0</v>
      </c>
      <c r="D360" s="47">
        <f>IF($B360="","",SUM(Q360:Z360))</f>
        <v>0</v>
      </c>
      <c r="E360" s="48">
        <f>IF($B360="","",SUM(G360:P360)-F359)</f>
        <v>0</v>
      </c>
      <c r="F360" s="47">
        <f>IF($B360="","",SUM(AA360:AJ360))</f>
        <v>0</v>
      </c>
      <c r="G360" s="48">
        <f>IF($B360="","",ROUND(N(AA359)*(1+$Q$8/12),2))</f>
        <v>0</v>
      </c>
      <c r="H360" s="48">
        <f>IF($B360="","",ROUND(N(AB359)*(1+$R$8/12),2))</f>
        <v>0</v>
      </c>
      <c r="I360" s="48">
        <f>IF($B360="","",ROUND(N(AC359)*(1+$S$8/12),2))</f>
        <v>0</v>
      </c>
      <c r="J360" s="48">
        <f>IF($B360="","",ROUND(N(AD359)*(1+$T$8/12),2))</f>
        <v>0</v>
      </c>
      <c r="K360" s="48">
        <f>IF($B360="","",ROUND(N(AE359)*(1+$U$8/12),2))</f>
        <v>0</v>
      </c>
      <c r="L360" s="48">
        <f>IF($B360="","",ROUND(N(AF359)*(1+$V$8/12),2))</f>
        <v>0</v>
      </c>
      <c r="M360" s="48">
        <f>IF($B360="","",ROUND(N(AG359)*(1+$W$8/12),2))</f>
        <v>0</v>
      </c>
      <c r="N360" s="48">
        <f>IF($B360="","",ROUND(N(AH359)*(1+$X$8/12),2))</f>
        <v>0</v>
      </c>
      <c r="O360" s="48">
        <f>IF($B360="","",ROUND(N(AI359)*(1+$Y$8/12),2))</f>
        <v>0</v>
      </c>
      <c r="P360" s="48">
        <f>IF($B360="","",ROUND(N(AJ359)*(1+$Z$8/12),2))</f>
        <v>0</v>
      </c>
      <c r="Q360" s="33">
        <f>IF($B360="","",MIN($Q$9,G360)+MIN(MAX(0,'Debt Payoff'!$D$24-0-SUMPRODUCT((G360:P360&lt;$Q$9:$Z$9)*G360:P360+(G360:P360&gt;=$Q$9:$Z$9)*$Q$9:$Z$9)),G360-MIN($Q$9,G360)))</f>
        <v>0</v>
      </c>
      <c r="R360" s="33">
        <f>IF($B360="","",MIN($R$9,H360)+MIN(MAX(0,'Debt Payoff'!$D$24-SUM(Q360:Q360)-SUMPRODUCT((H360:P360&lt;$R$9:$Z$9)*H360:P360+(H360:P360&gt;=$R$9:$Z$9)*$R$9:$Z$9)),H360-MIN($R$9,H360)))</f>
        <v>0</v>
      </c>
      <c r="S360" s="33">
        <f>IF($B360="","",MIN($S$9,I360)+MIN(MAX(0,'Debt Payoff'!$D$24-SUM(Q360:R360)-SUMPRODUCT((I360:P360&lt;$S$9:$Z$9)*I360:P360+(I360:P360&gt;=$S$9:$Z$9)*$S$9:$Z$9)),I360-MIN($S$9,I360)))</f>
        <v>0</v>
      </c>
      <c r="T360" s="33">
        <f>IF($B360="","",MIN($T$9,J360)+MIN(MAX(0,'Debt Payoff'!$D$24-SUM(Q360:S360)-SUMPRODUCT((J360:P360&lt;$T$9:$Z$9)*J360:P360+(J360:P360&gt;=$T$9:$Z$9)*$T$9:$Z$9)),J360-MIN($T$9,J360)))</f>
        <v>0</v>
      </c>
      <c r="U360" s="33">
        <f>IF($B360="","",MIN($U$9,K360)+MIN(MAX(0,'Debt Payoff'!$D$24-SUM(Q360:T360)-SUMPRODUCT((K360:P360&lt;$U$9:$Z$9)*K360:P360+(K360:P360&gt;=$U$9:$Z$9)*$U$9:$Z$9)),K360-MIN($U$9,K360)))</f>
        <v>0</v>
      </c>
      <c r="V360" s="33">
        <f>IF($B360="","",MIN($V$9,L360)+MIN(MAX(0,'Debt Payoff'!$D$24-SUM(Q360:U360)-SUMPRODUCT((L360:P360&lt;$V$9:$Z$9)*L360:P360+(L360:P360&gt;=$V$9:$Z$9)*$V$9:$Z$9)),L360-MIN($V$9,L360)))</f>
        <v>0</v>
      </c>
      <c r="W360" s="33">
        <f>IF($B360="","",MIN($W$9,M360)+MIN(MAX(0,'Debt Payoff'!$D$24-SUM(Q360:V360)-SUMPRODUCT((M360:P360&lt;$W$9:$Z$9)*M360:P360+(M360:P360&gt;=$W$9:$Z$9)*$W$9:$Z$9)),M360-MIN($W$9,M360)))</f>
        <v>0</v>
      </c>
      <c r="X360" s="33">
        <f>IF($B360="","",MIN($X$9,N360)+MIN(MAX(0,'Debt Payoff'!$D$24-SUM(Q360:W360)-SUMPRODUCT((N360:P360&lt;$X$9:$Z$9)*N360:P360+(N360:P360&gt;=$X$9:$Z$9)*$X$9:$Z$9)),N360-MIN($X$9,N360)))</f>
        <v>0</v>
      </c>
      <c r="Y360" s="33">
        <f>IF($B360="","",MIN($Y$9,O360)+MIN(MAX(0,'Debt Payoff'!$D$24-SUM(Q360:X360)-SUMPRODUCT((O360:P360&lt;$Y$9:$Z$9)*O360:P360+(O360:P360&gt;=$Y$9:$Z$9)*$Y$9:$Z$9)),O360-MIN($Y$9,O360)))</f>
        <v>0</v>
      </c>
      <c r="Z360" s="33">
        <f>IF($B360="","",MIN($Z$9,P360)+MIN(MAX(0,'Debt Payoff'!$D$24-SUM(Q360:Y360)-SUMPRODUCT((P360:P360&lt;$Z$9:$Z$9)*P360:P360+(P360:P360&gt;=$Z$9:$Z$9)*$Z$9:$Z$9)),P360-MIN($Z$9,P360)))</f>
        <v>0</v>
      </c>
      <c r="AA360" s="33">
        <f>IF($B360="","",ROUND(G360-Q360,2))</f>
        <v>0</v>
      </c>
      <c r="AB360" s="33">
        <f>IF($B360="","",ROUND(H360-R360,2))</f>
        <v>0</v>
      </c>
      <c r="AC360" s="33">
        <f>IF($B360="","",ROUND(I360-S360,2))</f>
        <v>0</v>
      </c>
      <c r="AD360" s="33">
        <f>IF($B360="","",ROUND(J360-T360,2))</f>
        <v>0</v>
      </c>
      <c r="AE360" s="33">
        <f>IF($B360="","",ROUND(K360-U360,2))</f>
        <v>0</v>
      </c>
      <c r="AF360" s="33">
        <f>IF($B360="","",ROUND(L360-V360,2))</f>
        <v>0</v>
      </c>
      <c r="AG360" s="33">
        <f>IF($B360="","",ROUND(M360-W360,2))</f>
        <v>0</v>
      </c>
      <c r="AH360" s="33">
        <f>IF($B360="","",ROUND(N360-X360,2))</f>
        <v>0</v>
      </c>
      <c r="AI360" s="33">
        <f>IF($B360="","",ROUND(O360-Y360,2))</f>
        <v>0</v>
      </c>
      <c r="AJ360" s="33">
        <f>IF($B360="","",ROUND(P360-Z360,2))</f>
        <v>0</v>
      </c>
    </row>
    <row r="361" spans="2:36">
      <c r="B361" s="15">
        <f>IF(B360="","",IF(F360&gt;0.005,B360+1,""))</f>
        <v>0</v>
      </c>
      <c r="C361" s="46">
        <f>IF($B361="","",EDATE('Debt Payoff'!$D$23,$B361-1))</f>
        <v>0</v>
      </c>
      <c r="D361" s="47">
        <f>IF($B361="","",SUM(Q361:Z361))</f>
        <v>0</v>
      </c>
      <c r="E361" s="48">
        <f>IF($B361="","",SUM(G361:P361)-F360)</f>
        <v>0</v>
      </c>
      <c r="F361" s="47">
        <f>IF($B361="","",SUM(AA361:AJ361))</f>
        <v>0</v>
      </c>
      <c r="G361" s="48">
        <f>IF($B361="","",ROUND(N(AA360)*(1+$Q$8/12),2))</f>
        <v>0</v>
      </c>
      <c r="H361" s="48">
        <f>IF($B361="","",ROUND(N(AB360)*(1+$R$8/12),2))</f>
        <v>0</v>
      </c>
      <c r="I361" s="48">
        <f>IF($B361="","",ROUND(N(AC360)*(1+$S$8/12),2))</f>
        <v>0</v>
      </c>
      <c r="J361" s="48">
        <f>IF($B361="","",ROUND(N(AD360)*(1+$T$8/12),2))</f>
        <v>0</v>
      </c>
      <c r="K361" s="48">
        <f>IF($B361="","",ROUND(N(AE360)*(1+$U$8/12),2))</f>
        <v>0</v>
      </c>
      <c r="L361" s="48">
        <f>IF($B361="","",ROUND(N(AF360)*(1+$V$8/12),2))</f>
        <v>0</v>
      </c>
      <c r="M361" s="48">
        <f>IF($B361="","",ROUND(N(AG360)*(1+$W$8/12),2))</f>
        <v>0</v>
      </c>
      <c r="N361" s="48">
        <f>IF($B361="","",ROUND(N(AH360)*(1+$X$8/12),2))</f>
        <v>0</v>
      </c>
      <c r="O361" s="48">
        <f>IF($B361="","",ROUND(N(AI360)*(1+$Y$8/12),2))</f>
        <v>0</v>
      </c>
      <c r="P361" s="48">
        <f>IF($B361="","",ROUND(N(AJ360)*(1+$Z$8/12),2))</f>
        <v>0</v>
      </c>
      <c r="Q361" s="33">
        <f>IF($B361="","",MIN($Q$9,G361)+MIN(MAX(0,'Debt Payoff'!$D$24-0-SUMPRODUCT((G361:P361&lt;$Q$9:$Z$9)*G361:P361+(G361:P361&gt;=$Q$9:$Z$9)*$Q$9:$Z$9)),G361-MIN($Q$9,G361)))</f>
        <v>0</v>
      </c>
      <c r="R361" s="33">
        <f>IF($B361="","",MIN($R$9,H361)+MIN(MAX(0,'Debt Payoff'!$D$24-SUM(Q361:Q361)-SUMPRODUCT((H361:P361&lt;$R$9:$Z$9)*H361:P361+(H361:P361&gt;=$R$9:$Z$9)*$R$9:$Z$9)),H361-MIN($R$9,H361)))</f>
        <v>0</v>
      </c>
      <c r="S361" s="33">
        <f>IF($B361="","",MIN($S$9,I361)+MIN(MAX(0,'Debt Payoff'!$D$24-SUM(Q361:R361)-SUMPRODUCT((I361:P361&lt;$S$9:$Z$9)*I361:P361+(I361:P361&gt;=$S$9:$Z$9)*$S$9:$Z$9)),I361-MIN($S$9,I361)))</f>
        <v>0</v>
      </c>
      <c r="T361" s="33">
        <f>IF($B361="","",MIN($T$9,J361)+MIN(MAX(0,'Debt Payoff'!$D$24-SUM(Q361:S361)-SUMPRODUCT((J361:P361&lt;$T$9:$Z$9)*J361:P361+(J361:P361&gt;=$T$9:$Z$9)*$T$9:$Z$9)),J361-MIN($T$9,J361)))</f>
        <v>0</v>
      </c>
      <c r="U361" s="33">
        <f>IF($B361="","",MIN($U$9,K361)+MIN(MAX(0,'Debt Payoff'!$D$24-SUM(Q361:T361)-SUMPRODUCT((K361:P361&lt;$U$9:$Z$9)*K361:P361+(K361:P361&gt;=$U$9:$Z$9)*$U$9:$Z$9)),K361-MIN($U$9,K361)))</f>
        <v>0</v>
      </c>
      <c r="V361" s="33">
        <f>IF($B361="","",MIN($V$9,L361)+MIN(MAX(0,'Debt Payoff'!$D$24-SUM(Q361:U361)-SUMPRODUCT((L361:P361&lt;$V$9:$Z$9)*L361:P361+(L361:P361&gt;=$V$9:$Z$9)*$V$9:$Z$9)),L361-MIN($V$9,L361)))</f>
        <v>0</v>
      </c>
      <c r="W361" s="33">
        <f>IF($B361="","",MIN($W$9,M361)+MIN(MAX(0,'Debt Payoff'!$D$24-SUM(Q361:V361)-SUMPRODUCT((M361:P361&lt;$W$9:$Z$9)*M361:P361+(M361:P361&gt;=$W$9:$Z$9)*$W$9:$Z$9)),M361-MIN($W$9,M361)))</f>
        <v>0</v>
      </c>
      <c r="X361" s="33">
        <f>IF($B361="","",MIN($X$9,N361)+MIN(MAX(0,'Debt Payoff'!$D$24-SUM(Q361:W361)-SUMPRODUCT((N361:P361&lt;$X$9:$Z$9)*N361:P361+(N361:P361&gt;=$X$9:$Z$9)*$X$9:$Z$9)),N361-MIN($X$9,N361)))</f>
        <v>0</v>
      </c>
      <c r="Y361" s="33">
        <f>IF($B361="","",MIN($Y$9,O361)+MIN(MAX(0,'Debt Payoff'!$D$24-SUM(Q361:X361)-SUMPRODUCT((O361:P361&lt;$Y$9:$Z$9)*O361:P361+(O361:P361&gt;=$Y$9:$Z$9)*$Y$9:$Z$9)),O361-MIN($Y$9,O361)))</f>
        <v>0</v>
      </c>
      <c r="Z361" s="33">
        <f>IF($B361="","",MIN($Z$9,P361)+MIN(MAX(0,'Debt Payoff'!$D$24-SUM(Q361:Y361)-SUMPRODUCT((P361:P361&lt;$Z$9:$Z$9)*P361:P361+(P361:P361&gt;=$Z$9:$Z$9)*$Z$9:$Z$9)),P361-MIN($Z$9,P361)))</f>
        <v>0</v>
      </c>
      <c r="AA361" s="33">
        <f>IF($B361="","",ROUND(G361-Q361,2))</f>
        <v>0</v>
      </c>
      <c r="AB361" s="33">
        <f>IF($B361="","",ROUND(H361-R361,2))</f>
        <v>0</v>
      </c>
      <c r="AC361" s="33">
        <f>IF($B361="","",ROUND(I361-S361,2))</f>
        <v>0</v>
      </c>
      <c r="AD361" s="33">
        <f>IF($B361="","",ROUND(J361-T361,2))</f>
        <v>0</v>
      </c>
      <c r="AE361" s="33">
        <f>IF($B361="","",ROUND(K361-U361,2))</f>
        <v>0</v>
      </c>
      <c r="AF361" s="33">
        <f>IF($B361="","",ROUND(L361-V361,2))</f>
        <v>0</v>
      </c>
      <c r="AG361" s="33">
        <f>IF($B361="","",ROUND(M361-W361,2))</f>
        <v>0</v>
      </c>
      <c r="AH361" s="33">
        <f>IF($B361="","",ROUND(N361-X361,2))</f>
        <v>0</v>
      </c>
      <c r="AI361" s="33">
        <f>IF($B361="","",ROUND(O361-Y361,2))</f>
        <v>0</v>
      </c>
      <c r="AJ361" s="33">
        <f>IF($B361="","",ROUND(P361-Z361,2))</f>
        <v>0</v>
      </c>
    </row>
    <row r="362" spans="2:36">
      <c r="B362" s="15">
        <f>IF(B361="","",IF(F361&gt;0.005,B361+1,""))</f>
        <v>0</v>
      </c>
      <c r="C362" s="46">
        <f>IF($B362="","",EDATE('Debt Payoff'!$D$23,$B362-1))</f>
        <v>0</v>
      </c>
      <c r="D362" s="47">
        <f>IF($B362="","",SUM(Q362:Z362))</f>
        <v>0</v>
      </c>
      <c r="E362" s="48">
        <f>IF($B362="","",SUM(G362:P362)-F361)</f>
        <v>0</v>
      </c>
      <c r="F362" s="47">
        <f>IF($B362="","",SUM(AA362:AJ362))</f>
        <v>0</v>
      </c>
      <c r="G362" s="48">
        <f>IF($B362="","",ROUND(N(AA361)*(1+$Q$8/12),2))</f>
        <v>0</v>
      </c>
      <c r="H362" s="48">
        <f>IF($B362="","",ROUND(N(AB361)*(1+$R$8/12),2))</f>
        <v>0</v>
      </c>
      <c r="I362" s="48">
        <f>IF($B362="","",ROUND(N(AC361)*(1+$S$8/12),2))</f>
        <v>0</v>
      </c>
      <c r="J362" s="48">
        <f>IF($B362="","",ROUND(N(AD361)*(1+$T$8/12),2))</f>
        <v>0</v>
      </c>
      <c r="K362" s="48">
        <f>IF($B362="","",ROUND(N(AE361)*(1+$U$8/12),2))</f>
        <v>0</v>
      </c>
      <c r="L362" s="48">
        <f>IF($B362="","",ROUND(N(AF361)*(1+$V$8/12),2))</f>
        <v>0</v>
      </c>
      <c r="M362" s="48">
        <f>IF($B362="","",ROUND(N(AG361)*(1+$W$8/12),2))</f>
        <v>0</v>
      </c>
      <c r="N362" s="48">
        <f>IF($B362="","",ROUND(N(AH361)*(1+$X$8/12),2))</f>
        <v>0</v>
      </c>
      <c r="O362" s="48">
        <f>IF($B362="","",ROUND(N(AI361)*(1+$Y$8/12),2))</f>
        <v>0</v>
      </c>
      <c r="P362" s="48">
        <f>IF($B362="","",ROUND(N(AJ361)*(1+$Z$8/12),2))</f>
        <v>0</v>
      </c>
      <c r="Q362" s="33">
        <f>IF($B362="","",MIN($Q$9,G362)+MIN(MAX(0,'Debt Payoff'!$D$24-0-SUMPRODUCT((G362:P362&lt;$Q$9:$Z$9)*G362:P362+(G362:P362&gt;=$Q$9:$Z$9)*$Q$9:$Z$9)),G362-MIN($Q$9,G362)))</f>
        <v>0</v>
      </c>
      <c r="R362" s="33">
        <f>IF($B362="","",MIN($R$9,H362)+MIN(MAX(0,'Debt Payoff'!$D$24-SUM(Q362:Q362)-SUMPRODUCT((H362:P362&lt;$R$9:$Z$9)*H362:P362+(H362:P362&gt;=$R$9:$Z$9)*$R$9:$Z$9)),H362-MIN($R$9,H362)))</f>
        <v>0</v>
      </c>
      <c r="S362" s="33">
        <f>IF($B362="","",MIN($S$9,I362)+MIN(MAX(0,'Debt Payoff'!$D$24-SUM(Q362:R362)-SUMPRODUCT((I362:P362&lt;$S$9:$Z$9)*I362:P362+(I362:P362&gt;=$S$9:$Z$9)*$S$9:$Z$9)),I362-MIN($S$9,I362)))</f>
        <v>0</v>
      </c>
      <c r="T362" s="33">
        <f>IF($B362="","",MIN($T$9,J362)+MIN(MAX(0,'Debt Payoff'!$D$24-SUM(Q362:S362)-SUMPRODUCT((J362:P362&lt;$T$9:$Z$9)*J362:P362+(J362:P362&gt;=$T$9:$Z$9)*$T$9:$Z$9)),J362-MIN($T$9,J362)))</f>
        <v>0</v>
      </c>
      <c r="U362" s="33">
        <f>IF($B362="","",MIN($U$9,K362)+MIN(MAX(0,'Debt Payoff'!$D$24-SUM(Q362:T362)-SUMPRODUCT((K362:P362&lt;$U$9:$Z$9)*K362:P362+(K362:P362&gt;=$U$9:$Z$9)*$U$9:$Z$9)),K362-MIN($U$9,K362)))</f>
        <v>0</v>
      </c>
      <c r="V362" s="33">
        <f>IF($B362="","",MIN($V$9,L362)+MIN(MAX(0,'Debt Payoff'!$D$24-SUM(Q362:U362)-SUMPRODUCT((L362:P362&lt;$V$9:$Z$9)*L362:P362+(L362:P362&gt;=$V$9:$Z$9)*$V$9:$Z$9)),L362-MIN($V$9,L362)))</f>
        <v>0</v>
      </c>
      <c r="W362" s="33">
        <f>IF($B362="","",MIN($W$9,M362)+MIN(MAX(0,'Debt Payoff'!$D$24-SUM(Q362:V362)-SUMPRODUCT((M362:P362&lt;$W$9:$Z$9)*M362:P362+(M362:P362&gt;=$W$9:$Z$9)*$W$9:$Z$9)),M362-MIN($W$9,M362)))</f>
        <v>0</v>
      </c>
      <c r="X362" s="33">
        <f>IF($B362="","",MIN($X$9,N362)+MIN(MAX(0,'Debt Payoff'!$D$24-SUM(Q362:W362)-SUMPRODUCT((N362:P362&lt;$X$9:$Z$9)*N362:P362+(N362:P362&gt;=$X$9:$Z$9)*$X$9:$Z$9)),N362-MIN($X$9,N362)))</f>
        <v>0</v>
      </c>
      <c r="Y362" s="33">
        <f>IF($B362="","",MIN($Y$9,O362)+MIN(MAX(0,'Debt Payoff'!$D$24-SUM(Q362:X362)-SUMPRODUCT((O362:P362&lt;$Y$9:$Z$9)*O362:P362+(O362:P362&gt;=$Y$9:$Z$9)*$Y$9:$Z$9)),O362-MIN($Y$9,O362)))</f>
        <v>0</v>
      </c>
      <c r="Z362" s="33">
        <f>IF($B362="","",MIN($Z$9,P362)+MIN(MAX(0,'Debt Payoff'!$D$24-SUM(Q362:Y362)-SUMPRODUCT((P362:P362&lt;$Z$9:$Z$9)*P362:P362+(P362:P362&gt;=$Z$9:$Z$9)*$Z$9:$Z$9)),P362-MIN($Z$9,P362)))</f>
        <v>0</v>
      </c>
      <c r="AA362" s="33">
        <f>IF($B362="","",ROUND(G362-Q362,2))</f>
        <v>0</v>
      </c>
      <c r="AB362" s="33">
        <f>IF($B362="","",ROUND(H362-R362,2))</f>
        <v>0</v>
      </c>
      <c r="AC362" s="33">
        <f>IF($B362="","",ROUND(I362-S362,2))</f>
        <v>0</v>
      </c>
      <c r="AD362" s="33">
        <f>IF($B362="","",ROUND(J362-T362,2))</f>
        <v>0</v>
      </c>
      <c r="AE362" s="33">
        <f>IF($B362="","",ROUND(K362-U362,2))</f>
        <v>0</v>
      </c>
      <c r="AF362" s="33">
        <f>IF($B362="","",ROUND(L362-V362,2))</f>
        <v>0</v>
      </c>
      <c r="AG362" s="33">
        <f>IF($B362="","",ROUND(M362-W362,2))</f>
        <v>0</v>
      </c>
      <c r="AH362" s="33">
        <f>IF($B362="","",ROUND(N362-X362,2))</f>
        <v>0</v>
      </c>
      <c r="AI362" s="33">
        <f>IF($B362="","",ROUND(O362-Y362,2))</f>
        <v>0</v>
      </c>
      <c r="AJ362" s="33">
        <f>IF($B362="","",ROUND(P362-Z362,2))</f>
        <v>0</v>
      </c>
    </row>
    <row r="363" spans="2:36">
      <c r="B363" s="15">
        <f>IF(B362="","",IF(F362&gt;0.005,B362+1,""))</f>
        <v>0</v>
      </c>
      <c r="C363" s="46">
        <f>IF($B363="","",EDATE('Debt Payoff'!$D$23,$B363-1))</f>
        <v>0</v>
      </c>
      <c r="D363" s="47">
        <f>IF($B363="","",SUM(Q363:Z363))</f>
        <v>0</v>
      </c>
      <c r="E363" s="48">
        <f>IF($B363="","",SUM(G363:P363)-F362)</f>
        <v>0</v>
      </c>
      <c r="F363" s="47">
        <f>IF($B363="","",SUM(AA363:AJ363))</f>
        <v>0</v>
      </c>
      <c r="G363" s="48">
        <f>IF($B363="","",ROUND(N(AA362)*(1+$Q$8/12),2))</f>
        <v>0</v>
      </c>
      <c r="H363" s="48">
        <f>IF($B363="","",ROUND(N(AB362)*(1+$R$8/12),2))</f>
        <v>0</v>
      </c>
      <c r="I363" s="48">
        <f>IF($B363="","",ROUND(N(AC362)*(1+$S$8/12),2))</f>
        <v>0</v>
      </c>
      <c r="J363" s="48">
        <f>IF($B363="","",ROUND(N(AD362)*(1+$T$8/12),2))</f>
        <v>0</v>
      </c>
      <c r="K363" s="48">
        <f>IF($B363="","",ROUND(N(AE362)*(1+$U$8/12),2))</f>
        <v>0</v>
      </c>
      <c r="L363" s="48">
        <f>IF($B363="","",ROUND(N(AF362)*(1+$V$8/12),2))</f>
        <v>0</v>
      </c>
      <c r="M363" s="48">
        <f>IF($B363="","",ROUND(N(AG362)*(1+$W$8/12),2))</f>
        <v>0</v>
      </c>
      <c r="N363" s="48">
        <f>IF($B363="","",ROUND(N(AH362)*(1+$X$8/12),2))</f>
        <v>0</v>
      </c>
      <c r="O363" s="48">
        <f>IF($B363="","",ROUND(N(AI362)*(1+$Y$8/12),2))</f>
        <v>0</v>
      </c>
      <c r="P363" s="48">
        <f>IF($B363="","",ROUND(N(AJ362)*(1+$Z$8/12),2))</f>
        <v>0</v>
      </c>
      <c r="Q363" s="33">
        <f>IF($B363="","",MIN($Q$9,G363)+MIN(MAX(0,'Debt Payoff'!$D$24-0-SUMPRODUCT((G363:P363&lt;$Q$9:$Z$9)*G363:P363+(G363:P363&gt;=$Q$9:$Z$9)*$Q$9:$Z$9)),G363-MIN($Q$9,G363)))</f>
        <v>0</v>
      </c>
      <c r="R363" s="33">
        <f>IF($B363="","",MIN($R$9,H363)+MIN(MAX(0,'Debt Payoff'!$D$24-SUM(Q363:Q363)-SUMPRODUCT((H363:P363&lt;$R$9:$Z$9)*H363:P363+(H363:P363&gt;=$R$9:$Z$9)*$R$9:$Z$9)),H363-MIN($R$9,H363)))</f>
        <v>0</v>
      </c>
      <c r="S363" s="33">
        <f>IF($B363="","",MIN($S$9,I363)+MIN(MAX(0,'Debt Payoff'!$D$24-SUM(Q363:R363)-SUMPRODUCT((I363:P363&lt;$S$9:$Z$9)*I363:P363+(I363:P363&gt;=$S$9:$Z$9)*$S$9:$Z$9)),I363-MIN($S$9,I363)))</f>
        <v>0</v>
      </c>
      <c r="T363" s="33">
        <f>IF($B363="","",MIN($T$9,J363)+MIN(MAX(0,'Debt Payoff'!$D$24-SUM(Q363:S363)-SUMPRODUCT((J363:P363&lt;$T$9:$Z$9)*J363:P363+(J363:P363&gt;=$T$9:$Z$9)*$T$9:$Z$9)),J363-MIN($T$9,J363)))</f>
        <v>0</v>
      </c>
      <c r="U363" s="33">
        <f>IF($B363="","",MIN($U$9,K363)+MIN(MAX(0,'Debt Payoff'!$D$24-SUM(Q363:T363)-SUMPRODUCT((K363:P363&lt;$U$9:$Z$9)*K363:P363+(K363:P363&gt;=$U$9:$Z$9)*$U$9:$Z$9)),K363-MIN($U$9,K363)))</f>
        <v>0</v>
      </c>
      <c r="V363" s="33">
        <f>IF($B363="","",MIN($V$9,L363)+MIN(MAX(0,'Debt Payoff'!$D$24-SUM(Q363:U363)-SUMPRODUCT((L363:P363&lt;$V$9:$Z$9)*L363:P363+(L363:P363&gt;=$V$9:$Z$9)*$V$9:$Z$9)),L363-MIN($V$9,L363)))</f>
        <v>0</v>
      </c>
      <c r="W363" s="33">
        <f>IF($B363="","",MIN($W$9,M363)+MIN(MAX(0,'Debt Payoff'!$D$24-SUM(Q363:V363)-SUMPRODUCT((M363:P363&lt;$W$9:$Z$9)*M363:P363+(M363:P363&gt;=$W$9:$Z$9)*$W$9:$Z$9)),M363-MIN($W$9,M363)))</f>
        <v>0</v>
      </c>
      <c r="X363" s="33">
        <f>IF($B363="","",MIN($X$9,N363)+MIN(MAX(0,'Debt Payoff'!$D$24-SUM(Q363:W363)-SUMPRODUCT((N363:P363&lt;$X$9:$Z$9)*N363:P363+(N363:P363&gt;=$X$9:$Z$9)*$X$9:$Z$9)),N363-MIN($X$9,N363)))</f>
        <v>0</v>
      </c>
      <c r="Y363" s="33">
        <f>IF($B363="","",MIN($Y$9,O363)+MIN(MAX(0,'Debt Payoff'!$D$24-SUM(Q363:X363)-SUMPRODUCT((O363:P363&lt;$Y$9:$Z$9)*O363:P363+(O363:P363&gt;=$Y$9:$Z$9)*$Y$9:$Z$9)),O363-MIN($Y$9,O363)))</f>
        <v>0</v>
      </c>
      <c r="Z363" s="33">
        <f>IF($B363="","",MIN($Z$9,P363)+MIN(MAX(0,'Debt Payoff'!$D$24-SUM(Q363:Y363)-SUMPRODUCT((P363:P363&lt;$Z$9:$Z$9)*P363:P363+(P363:P363&gt;=$Z$9:$Z$9)*$Z$9:$Z$9)),P363-MIN($Z$9,P363)))</f>
        <v>0</v>
      </c>
      <c r="AA363" s="33">
        <f>IF($B363="","",ROUND(G363-Q363,2))</f>
        <v>0</v>
      </c>
      <c r="AB363" s="33">
        <f>IF($B363="","",ROUND(H363-R363,2))</f>
        <v>0</v>
      </c>
      <c r="AC363" s="33">
        <f>IF($B363="","",ROUND(I363-S363,2))</f>
        <v>0</v>
      </c>
      <c r="AD363" s="33">
        <f>IF($B363="","",ROUND(J363-T363,2))</f>
        <v>0</v>
      </c>
      <c r="AE363" s="33">
        <f>IF($B363="","",ROUND(K363-U363,2))</f>
        <v>0</v>
      </c>
      <c r="AF363" s="33">
        <f>IF($B363="","",ROUND(L363-V363,2))</f>
        <v>0</v>
      </c>
      <c r="AG363" s="33">
        <f>IF($B363="","",ROUND(M363-W363,2))</f>
        <v>0</v>
      </c>
      <c r="AH363" s="33">
        <f>IF($B363="","",ROUND(N363-X363,2))</f>
        <v>0</v>
      </c>
      <c r="AI363" s="33">
        <f>IF($B363="","",ROUND(O363-Y363,2))</f>
        <v>0</v>
      </c>
      <c r="AJ363" s="33">
        <f>IF($B363="","",ROUND(P363-Z363,2))</f>
        <v>0</v>
      </c>
    </row>
    <row r="364" spans="2:36">
      <c r="B364" s="15">
        <f>IF(B363="","",IF(F363&gt;0.005,B363+1,""))</f>
        <v>0</v>
      </c>
      <c r="C364" s="46">
        <f>IF($B364="","",EDATE('Debt Payoff'!$D$23,$B364-1))</f>
        <v>0</v>
      </c>
      <c r="D364" s="47">
        <f>IF($B364="","",SUM(Q364:Z364))</f>
        <v>0</v>
      </c>
      <c r="E364" s="48">
        <f>IF($B364="","",SUM(G364:P364)-F363)</f>
        <v>0</v>
      </c>
      <c r="F364" s="47">
        <f>IF($B364="","",SUM(AA364:AJ364))</f>
        <v>0</v>
      </c>
      <c r="G364" s="48">
        <f>IF($B364="","",ROUND(N(AA363)*(1+$Q$8/12),2))</f>
        <v>0</v>
      </c>
      <c r="H364" s="48">
        <f>IF($B364="","",ROUND(N(AB363)*(1+$R$8/12),2))</f>
        <v>0</v>
      </c>
      <c r="I364" s="48">
        <f>IF($B364="","",ROUND(N(AC363)*(1+$S$8/12),2))</f>
        <v>0</v>
      </c>
      <c r="J364" s="48">
        <f>IF($B364="","",ROUND(N(AD363)*(1+$T$8/12),2))</f>
        <v>0</v>
      </c>
      <c r="K364" s="48">
        <f>IF($B364="","",ROUND(N(AE363)*(1+$U$8/12),2))</f>
        <v>0</v>
      </c>
      <c r="L364" s="48">
        <f>IF($B364="","",ROUND(N(AF363)*(1+$V$8/12),2))</f>
        <v>0</v>
      </c>
      <c r="M364" s="48">
        <f>IF($B364="","",ROUND(N(AG363)*(1+$W$8/12),2))</f>
        <v>0</v>
      </c>
      <c r="N364" s="48">
        <f>IF($B364="","",ROUND(N(AH363)*(1+$X$8/12),2))</f>
        <v>0</v>
      </c>
      <c r="O364" s="48">
        <f>IF($B364="","",ROUND(N(AI363)*(1+$Y$8/12),2))</f>
        <v>0</v>
      </c>
      <c r="P364" s="48">
        <f>IF($B364="","",ROUND(N(AJ363)*(1+$Z$8/12),2))</f>
        <v>0</v>
      </c>
      <c r="Q364" s="33">
        <f>IF($B364="","",MIN($Q$9,G364)+MIN(MAX(0,'Debt Payoff'!$D$24-0-SUMPRODUCT((G364:P364&lt;$Q$9:$Z$9)*G364:P364+(G364:P364&gt;=$Q$9:$Z$9)*$Q$9:$Z$9)),G364-MIN($Q$9,G364)))</f>
        <v>0</v>
      </c>
      <c r="R364" s="33">
        <f>IF($B364="","",MIN($R$9,H364)+MIN(MAX(0,'Debt Payoff'!$D$24-SUM(Q364:Q364)-SUMPRODUCT((H364:P364&lt;$R$9:$Z$9)*H364:P364+(H364:P364&gt;=$R$9:$Z$9)*$R$9:$Z$9)),H364-MIN($R$9,H364)))</f>
        <v>0</v>
      </c>
      <c r="S364" s="33">
        <f>IF($B364="","",MIN($S$9,I364)+MIN(MAX(0,'Debt Payoff'!$D$24-SUM(Q364:R364)-SUMPRODUCT((I364:P364&lt;$S$9:$Z$9)*I364:P364+(I364:P364&gt;=$S$9:$Z$9)*$S$9:$Z$9)),I364-MIN($S$9,I364)))</f>
        <v>0</v>
      </c>
      <c r="T364" s="33">
        <f>IF($B364="","",MIN($T$9,J364)+MIN(MAX(0,'Debt Payoff'!$D$24-SUM(Q364:S364)-SUMPRODUCT((J364:P364&lt;$T$9:$Z$9)*J364:P364+(J364:P364&gt;=$T$9:$Z$9)*$T$9:$Z$9)),J364-MIN($T$9,J364)))</f>
        <v>0</v>
      </c>
      <c r="U364" s="33">
        <f>IF($B364="","",MIN($U$9,K364)+MIN(MAX(0,'Debt Payoff'!$D$24-SUM(Q364:T364)-SUMPRODUCT((K364:P364&lt;$U$9:$Z$9)*K364:P364+(K364:P364&gt;=$U$9:$Z$9)*$U$9:$Z$9)),K364-MIN($U$9,K364)))</f>
        <v>0</v>
      </c>
      <c r="V364" s="33">
        <f>IF($B364="","",MIN($V$9,L364)+MIN(MAX(0,'Debt Payoff'!$D$24-SUM(Q364:U364)-SUMPRODUCT((L364:P364&lt;$V$9:$Z$9)*L364:P364+(L364:P364&gt;=$V$9:$Z$9)*$V$9:$Z$9)),L364-MIN($V$9,L364)))</f>
        <v>0</v>
      </c>
      <c r="W364" s="33">
        <f>IF($B364="","",MIN($W$9,M364)+MIN(MAX(0,'Debt Payoff'!$D$24-SUM(Q364:V364)-SUMPRODUCT((M364:P364&lt;$W$9:$Z$9)*M364:P364+(M364:P364&gt;=$W$9:$Z$9)*$W$9:$Z$9)),M364-MIN($W$9,M364)))</f>
        <v>0</v>
      </c>
      <c r="X364" s="33">
        <f>IF($B364="","",MIN($X$9,N364)+MIN(MAX(0,'Debt Payoff'!$D$24-SUM(Q364:W364)-SUMPRODUCT((N364:P364&lt;$X$9:$Z$9)*N364:P364+(N364:P364&gt;=$X$9:$Z$9)*$X$9:$Z$9)),N364-MIN($X$9,N364)))</f>
        <v>0</v>
      </c>
      <c r="Y364" s="33">
        <f>IF($B364="","",MIN($Y$9,O364)+MIN(MAX(0,'Debt Payoff'!$D$24-SUM(Q364:X364)-SUMPRODUCT((O364:P364&lt;$Y$9:$Z$9)*O364:P364+(O364:P364&gt;=$Y$9:$Z$9)*$Y$9:$Z$9)),O364-MIN($Y$9,O364)))</f>
        <v>0</v>
      </c>
      <c r="Z364" s="33">
        <f>IF($B364="","",MIN($Z$9,P364)+MIN(MAX(0,'Debt Payoff'!$D$24-SUM(Q364:Y364)-SUMPRODUCT((P364:P364&lt;$Z$9:$Z$9)*P364:P364+(P364:P364&gt;=$Z$9:$Z$9)*$Z$9:$Z$9)),P364-MIN($Z$9,P364)))</f>
        <v>0</v>
      </c>
      <c r="AA364" s="33">
        <f>IF($B364="","",ROUND(G364-Q364,2))</f>
        <v>0</v>
      </c>
      <c r="AB364" s="33">
        <f>IF($B364="","",ROUND(H364-R364,2))</f>
        <v>0</v>
      </c>
      <c r="AC364" s="33">
        <f>IF($B364="","",ROUND(I364-S364,2))</f>
        <v>0</v>
      </c>
      <c r="AD364" s="33">
        <f>IF($B364="","",ROUND(J364-T364,2))</f>
        <v>0</v>
      </c>
      <c r="AE364" s="33">
        <f>IF($B364="","",ROUND(K364-U364,2))</f>
        <v>0</v>
      </c>
      <c r="AF364" s="33">
        <f>IF($B364="","",ROUND(L364-V364,2))</f>
        <v>0</v>
      </c>
      <c r="AG364" s="33">
        <f>IF($B364="","",ROUND(M364-W364,2))</f>
        <v>0</v>
      </c>
      <c r="AH364" s="33">
        <f>IF($B364="","",ROUND(N364-X364,2))</f>
        <v>0</v>
      </c>
      <c r="AI364" s="33">
        <f>IF($B364="","",ROUND(O364-Y364,2))</f>
        <v>0</v>
      </c>
      <c r="AJ364" s="33">
        <f>IF($B364="","",ROUND(P364-Z364,2))</f>
        <v>0</v>
      </c>
    </row>
    <row r="365" spans="2:36">
      <c r="B365" s="15">
        <f>IF(B364="","",IF(F364&gt;0.005,B364+1,""))</f>
        <v>0</v>
      </c>
      <c r="C365" s="46">
        <f>IF($B365="","",EDATE('Debt Payoff'!$D$23,$B365-1))</f>
        <v>0</v>
      </c>
      <c r="D365" s="47">
        <f>IF($B365="","",SUM(Q365:Z365))</f>
        <v>0</v>
      </c>
      <c r="E365" s="48">
        <f>IF($B365="","",SUM(G365:P365)-F364)</f>
        <v>0</v>
      </c>
      <c r="F365" s="47">
        <f>IF($B365="","",SUM(AA365:AJ365))</f>
        <v>0</v>
      </c>
      <c r="G365" s="48">
        <f>IF($B365="","",ROUND(N(AA364)*(1+$Q$8/12),2))</f>
        <v>0</v>
      </c>
      <c r="H365" s="48">
        <f>IF($B365="","",ROUND(N(AB364)*(1+$R$8/12),2))</f>
        <v>0</v>
      </c>
      <c r="I365" s="48">
        <f>IF($B365="","",ROUND(N(AC364)*(1+$S$8/12),2))</f>
        <v>0</v>
      </c>
      <c r="J365" s="48">
        <f>IF($B365="","",ROUND(N(AD364)*(1+$T$8/12),2))</f>
        <v>0</v>
      </c>
      <c r="K365" s="48">
        <f>IF($B365="","",ROUND(N(AE364)*(1+$U$8/12),2))</f>
        <v>0</v>
      </c>
      <c r="L365" s="48">
        <f>IF($B365="","",ROUND(N(AF364)*(1+$V$8/12),2))</f>
        <v>0</v>
      </c>
      <c r="M365" s="48">
        <f>IF($B365="","",ROUND(N(AG364)*(1+$W$8/12),2))</f>
        <v>0</v>
      </c>
      <c r="N365" s="48">
        <f>IF($B365="","",ROUND(N(AH364)*(1+$X$8/12),2))</f>
        <v>0</v>
      </c>
      <c r="O365" s="48">
        <f>IF($B365="","",ROUND(N(AI364)*(1+$Y$8/12),2))</f>
        <v>0</v>
      </c>
      <c r="P365" s="48">
        <f>IF($B365="","",ROUND(N(AJ364)*(1+$Z$8/12),2))</f>
        <v>0</v>
      </c>
      <c r="Q365" s="33">
        <f>IF($B365="","",MIN($Q$9,G365)+MIN(MAX(0,'Debt Payoff'!$D$24-0-SUMPRODUCT((G365:P365&lt;$Q$9:$Z$9)*G365:P365+(G365:P365&gt;=$Q$9:$Z$9)*$Q$9:$Z$9)),G365-MIN($Q$9,G365)))</f>
        <v>0</v>
      </c>
      <c r="R365" s="33">
        <f>IF($B365="","",MIN($R$9,H365)+MIN(MAX(0,'Debt Payoff'!$D$24-SUM(Q365:Q365)-SUMPRODUCT((H365:P365&lt;$R$9:$Z$9)*H365:P365+(H365:P365&gt;=$R$9:$Z$9)*$R$9:$Z$9)),H365-MIN($R$9,H365)))</f>
        <v>0</v>
      </c>
      <c r="S365" s="33">
        <f>IF($B365="","",MIN($S$9,I365)+MIN(MAX(0,'Debt Payoff'!$D$24-SUM(Q365:R365)-SUMPRODUCT((I365:P365&lt;$S$9:$Z$9)*I365:P365+(I365:P365&gt;=$S$9:$Z$9)*$S$9:$Z$9)),I365-MIN($S$9,I365)))</f>
        <v>0</v>
      </c>
      <c r="T365" s="33">
        <f>IF($B365="","",MIN($T$9,J365)+MIN(MAX(0,'Debt Payoff'!$D$24-SUM(Q365:S365)-SUMPRODUCT((J365:P365&lt;$T$9:$Z$9)*J365:P365+(J365:P365&gt;=$T$9:$Z$9)*$T$9:$Z$9)),J365-MIN($T$9,J365)))</f>
        <v>0</v>
      </c>
      <c r="U365" s="33">
        <f>IF($B365="","",MIN($U$9,K365)+MIN(MAX(0,'Debt Payoff'!$D$24-SUM(Q365:T365)-SUMPRODUCT((K365:P365&lt;$U$9:$Z$9)*K365:P365+(K365:P365&gt;=$U$9:$Z$9)*$U$9:$Z$9)),K365-MIN($U$9,K365)))</f>
        <v>0</v>
      </c>
      <c r="V365" s="33">
        <f>IF($B365="","",MIN($V$9,L365)+MIN(MAX(0,'Debt Payoff'!$D$24-SUM(Q365:U365)-SUMPRODUCT((L365:P365&lt;$V$9:$Z$9)*L365:P365+(L365:P365&gt;=$V$9:$Z$9)*$V$9:$Z$9)),L365-MIN($V$9,L365)))</f>
        <v>0</v>
      </c>
      <c r="W365" s="33">
        <f>IF($B365="","",MIN($W$9,M365)+MIN(MAX(0,'Debt Payoff'!$D$24-SUM(Q365:V365)-SUMPRODUCT((M365:P365&lt;$W$9:$Z$9)*M365:P365+(M365:P365&gt;=$W$9:$Z$9)*$W$9:$Z$9)),M365-MIN($W$9,M365)))</f>
        <v>0</v>
      </c>
      <c r="X365" s="33">
        <f>IF($B365="","",MIN($X$9,N365)+MIN(MAX(0,'Debt Payoff'!$D$24-SUM(Q365:W365)-SUMPRODUCT((N365:P365&lt;$X$9:$Z$9)*N365:P365+(N365:P365&gt;=$X$9:$Z$9)*$X$9:$Z$9)),N365-MIN($X$9,N365)))</f>
        <v>0</v>
      </c>
      <c r="Y365" s="33">
        <f>IF($B365="","",MIN($Y$9,O365)+MIN(MAX(0,'Debt Payoff'!$D$24-SUM(Q365:X365)-SUMPRODUCT((O365:P365&lt;$Y$9:$Z$9)*O365:P365+(O365:P365&gt;=$Y$9:$Z$9)*$Y$9:$Z$9)),O365-MIN($Y$9,O365)))</f>
        <v>0</v>
      </c>
      <c r="Z365" s="33">
        <f>IF($B365="","",MIN($Z$9,P365)+MIN(MAX(0,'Debt Payoff'!$D$24-SUM(Q365:Y365)-SUMPRODUCT((P365:P365&lt;$Z$9:$Z$9)*P365:P365+(P365:P365&gt;=$Z$9:$Z$9)*$Z$9:$Z$9)),P365-MIN($Z$9,P365)))</f>
        <v>0</v>
      </c>
      <c r="AA365" s="33">
        <f>IF($B365="","",ROUND(G365-Q365,2))</f>
        <v>0</v>
      </c>
      <c r="AB365" s="33">
        <f>IF($B365="","",ROUND(H365-R365,2))</f>
        <v>0</v>
      </c>
      <c r="AC365" s="33">
        <f>IF($B365="","",ROUND(I365-S365,2))</f>
        <v>0</v>
      </c>
      <c r="AD365" s="33">
        <f>IF($B365="","",ROUND(J365-T365,2))</f>
        <v>0</v>
      </c>
      <c r="AE365" s="33">
        <f>IF($B365="","",ROUND(K365-U365,2))</f>
        <v>0</v>
      </c>
      <c r="AF365" s="33">
        <f>IF($B365="","",ROUND(L365-V365,2))</f>
        <v>0</v>
      </c>
      <c r="AG365" s="33">
        <f>IF($B365="","",ROUND(M365-W365,2))</f>
        <v>0</v>
      </c>
      <c r="AH365" s="33">
        <f>IF($B365="","",ROUND(N365-X365,2))</f>
        <v>0</v>
      </c>
      <c r="AI365" s="33">
        <f>IF($B365="","",ROUND(O365-Y365,2))</f>
        <v>0</v>
      </c>
      <c r="AJ365" s="33">
        <f>IF($B365="","",ROUND(P365-Z365,2))</f>
        <v>0</v>
      </c>
    </row>
    <row r="366" spans="2:36">
      <c r="B366" s="15">
        <f>IF(B365="","",IF(F365&gt;0.005,B365+1,""))</f>
        <v>0</v>
      </c>
      <c r="C366" s="46">
        <f>IF($B366="","",EDATE('Debt Payoff'!$D$23,$B366-1))</f>
        <v>0</v>
      </c>
      <c r="D366" s="47">
        <f>IF($B366="","",SUM(Q366:Z366))</f>
        <v>0</v>
      </c>
      <c r="E366" s="48">
        <f>IF($B366="","",SUM(G366:P366)-F365)</f>
        <v>0</v>
      </c>
      <c r="F366" s="47">
        <f>IF($B366="","",SUM(AA366:AJ366))</f>
        <v>0</v>
      </c>
      <c r="G366" s="48">
        <f>IF($B366="","",ROUND(N(AA365)*(1+$Q$8/12),2))</f>
        <v>0</v>
      </c>
      <c r="H366" s="48">
        <f>IF($B366="","",ROUND(N(AB365)*(1+$R$8/12),2))</f>
        <v>0</v>
      </c>
      <c r="I366" s="48">
        <f>IF($B366="","",ROUND(N(AC365)*(1+$S$8/12),2))</f>
        <v>0</v>
      </c>
      <c r="J366" s="48">
        <f>IF($B366="","",ROUND(N(AD365)*(1+$T$8/12),2))</f>
        <v>0</v>
      </c>
      <c r="K366" s="48">
        <f>IF($B366="","",ROUND(N(AE365)*(1+$U$8/12),2))</f>
        <v>0</v>
      </c>
      <c r="L366" s="48">
        <f>IF($B366="","",ROUND(N(AF365)*(1+$V$8/12),2))</f>
        <v>0</v>
      </c>
      <c r="M366" s="48">
        <f>IF($B366="","",ROUND(N(AG365)*(1+$W$8/12),2))</f>
        <v>0</v>
      </c>
      <c r="N366" s="48">
        <f>IF($B366="","",ROUND(N(AH365)*(1+$X$8/12),2))</f>
        <v>0</v>
      </c>
      <c r="O366" s="48">
        <f>IF($B366="","",ROUND(N(AI365)*(1+$Y$8/12),2))</f>
        <v>0</v>
      </c>
      <c r="P366" s="48">
        <f>IF($B366="","",ROUND(N(AJ365)*(1+$Z$8/12),2))</f>
        <v>0</v>
      </c>
      <c r="Q366" s="33">
        <f>IF($B366="","",MIN($Q$9,G366)+MIN(MAX(0,'Debt Payoff'!$D$24-0-SUMPRODUCT((G366:P366&lt;$Q$9:$Z$9)*G366:P366+(G366:P366&gt;=$Q$9:$Z$9)*$Q$9:$Z$9)),G366-MIN($Q$9,G366)))</f>
        <v>0</v>
      </c>
      <c r="R366" s="33">
        <f>IF($B366="","",MIN($R$9,H366)+MIN(MAX(0,'Debt Payoff'!$D$24-SUM(Q366:Q366)-SUMPRODUCT((H366:P366&lt;$R$9:$Z$9)*H366:P366+(H366:P366&gt;=$R$9:$Z$9)*$R$9:$Z$9)),H366-MIN($R$9,H366)))</f>
        <v>0</v>
      </c>
      <c r="S366" s="33">
        <f>IF($B366="","",MIN($S$9,I366)+MIN(MAX(0,'Debt Payoff'!$D$24-SUM(Q366:R366)-SUMPRODUCT((I366:P366&lt;$S$9:$Z$9)*I366:P366+(I366:P366&gt;=$S$9:$Z$9)*$S$9:$Z$9)),I366-MIN($S$9,I366)))</f>
        <v>0</v>
      </c>
      <c r="T366" s="33">
        <f>IF($B366="","",MIN($T$9,J366)+MIN(MAX(0,'Debt Payoff'!$D$24-SUM(Q366:S366)-SUMPRODUCT((J366:P366&lt;$T$9:$Z$9)*J366:P366+(J366:P366&gt;=$T$9:$Z$9)*$T$9:$Z$9)),J366-MIN($T$9,J366)))</f>
        <v>0</v>
      </c>
      <c r="U366" s="33">
        <f>IF($B366="","",MIN($U$9,K366)+MIN(MAX(0,'Debt Payoff'!$D$24-SUM(Q366:T366)-SUMPRODUCT((K366:P366&lt;$U$9:$Z$9)*K366:P366+(K366:P366&gt;=$U$9:$Z$9)*$U$9:$Z$9)),K366-MIN($U$9,K366)))</f>
        <v>0</v>
      </c>
      <c r="V366" s="33">
        <f>IF($B366="","",MIN($V$9,L366)+MIN(MAX(0,'Debt Payoff'!$D$24-SUM(Q366:U366)-SUMPRODUCT((L366:P366&lt;$V$9:$Z$9)*L366:P366+(L366:P366&gt;=$V$9:$Z$9)*$V$9:$Z$9)),L366-MIN($V$9,L366)))</f>
        <v>0</v>
      </c>
      <c r="W366" s="33">
        <f>IF($B366="","",MIN($W$9,M366)+MIN(MAX(0,'Debt Payoff'!$D$24-SUM(Q366:V366)-SUMPRODUCT((M366:P366&lt;$W$9:$Z$9)*M366:P366+(M366:P366&gt;=$W$9:$Z$9)*$W$9:$Z$9)),M366-MIN($W$9,M366)))</f>
        <v>0</v>
      </c>
      <c r="X366" s="33">
        <f>IF($B366="","",MIN($X$9,N366)+MIN(MAX(0,'Debt Payoff'!$D$24-SUM(Q366:W366)-SUMPRODUCT((N366:P366&lt;$X$9:$Z$9)*N366:P366+(N366:P366&gt;=$X$9:$Z$9)*$X$9:$Z$9)),N366-MIN($X$9,N366)))</f>
        <v>0</v>
      </c>
      <c r="Y366" s="33">
        <f>IF($B366="","",MIN($Y$9,O366)+MIN(MAX(0,'Debt Payoff'!$D$24-SUM(Q366:X366)-SUMPRODUCT((O366:P366&lt;$Y$9:$Z$9)*O366:P366+(O366:P366&gt;=$Y$9:$Z$9)*$Y$9:$Z$9)),O366-MIN($Y$9,O366)))</f>
        <v>0</v>
      </c>
      <c r="Z366" s="33">
        <f>IF($B366="","",MIN($Z$9,P366)+MIN(MAX(0,'Debt Payoff'!$D$24-SUM(Q366:Y366)-SUMPRODUCT((P366:P366&lt;$Z$9:$Z$9)*P366:P366+(P366:P366&gt;=$Z$9:$Z$9)*$Z$9:$Z$9)),P366-MIN($Z$9,P366)))</f>
        <v>0</v>
      </c>
      <c r="AA366" s="33">
        <f>IF($B366="","",ROUND(G366-Q366,2))</f>
        <v>0</v>
      </c>
      <c r="AB366" s="33">
        <f>IF($B366="","",ROUND(H366-R366,2))</f>
        <v>0</v>
      </c>
      <c r="AC366" s="33">
        <f>IF($B366="","",ROUND(I366-S366,2))</f>
        <v>0</v>
      </c>
      <c r="AD366" s="33">
        <f>IF($B366="","",ROUND(J366-T366,2))</f>
        <v>0</v>
      </c>
      <c r="AE366" s="33">
        <f>IF($B366="","",ROUND(K366-U366,2))</f>
        <v>0</v>
      </c>
      <c r="AF366" s="33">
        <f>IF($B366="","",ROUND(L366-V366,2))</f>
        <v>0</v>
      </c>
      <c r="AG366" s="33">
        <f>IF($B366="","",ROUND(M366-W366,2))</f>
        <v>0</v>
      </c>
      <c r="AH366" s="33">
        <f>IF($B366="","",ROUND(N366-X366,2))</f>
        <v>0</v>
      </c>
      <c r="AI366" s="33">
        <f>IF($B366="","",ROUND(O366-Y366,2))</f>
        <v>0</v>
      </c>
      <c r="AJ366" s="33">
        <f>IF($B366="","",ROUND(P366-Z366,2))</f>
        <v>0</v>
      </c>
    </row>
    <row r="367" spans="2:36">
      <c r="B367" s="15">
        <f>IF(B366="","",IF(F366&gt;0.005,B366+1,""))</f>
        <v>0</v>
      </c>
      <c r="C367" s="46">
        <f>IF($B367="","",EDATE('Debt Payoff'!$D$23,$B367-1))</f>
        <v>0</v>
      </c>
      <c r="D367" s="47">
        <f>IF($B367="","",SUM(Q367:Z367))</f>
        <v>0</v>
      </c>
      <c r="E367" s="48">
        <f>IF($B367="","",SUM(G367:P367)-F366)</f>
        <v>0</v>
      </c>
      <c r="F367" s="47">
        <f>IF($B367="","",SUM(AA367:AJ367))</f>
        <v>0</v>
      </c>
      <c r="G367" s="48">
        <f>IF($B367="","",ROUND(N(AA366)*(1+$Q$8/12),2))</f>
        <v>0</v>
      </c>
      <c r="H367" s="48">
        <f>IF($B367="","",ROUND(N(AB366)*(1+$R$8/12),2))</f>
        <v>0</v>
      </c>
      <c r="I367" s="48">
        <f>IF($B367="","",ROUND(N(AC366)*(1+$S$8/12),2))</f>
        <v>0</v>
      </c>
      <c r="J367" s="48">
        <f>IF($B367="","",ROUND(N(AD366)*(1+$T$8/12),2))</f>
        <v>0</v>
      </c>
      <c r="K367" s="48">
        <f>IF($B367="","",ROUND(N(AE366)*(1+$U$8/12),2))</f>
        <v>0</v>
      </c>
      <c r="L367" s="48">
        <f>IF($B367="","",ROUND(N(AF366)*(1+$V$8/12),2))</f>
        <v>0</v>
      </c>
      <c r="M367" s="48">
        <f>IF($B367="","",ROUND(N(AG366)*(1+$W$8/12),2))</f>
        <v>0</v>
      </c>
      <c r="N367" s="48">
        <f>IF($B367="","",ROUND(N(AH366)*(1+$X$8/12),2))</f>
        <v>0</v>
      </c>
      <c r="O367" s="48">
        <f>IF($B367="","",ROUND(N(AI366)*(1+$Y$8/12),2))</f>
        <v>0</v>
      </c>
      <c r="P367" s="48">
        <f>IF($B367="","",ROUND(N(AJ366)*(1+$Z$8/12),2))</f>
        <v>0</v>
      </c>
      <c r="Q367" s="33">
        <f>IF($B367="","",MIN($Q$9,G367)+MIN(MAX(0,'Debt Payoff'!$D$24-0-SUMPRODUCT((G367:P367&lt;$Q$9:$Z$9)*G367:P367+(G367:P367&gt;=$Q$9:$Z$9)*$Q$9:$Z$9)),G367-MIN($Q$9,G367)))</f>
        <v>0</v>
      </c>
      <c r="R367" s="33">
        <f>IF($B367="","",MIN($R$9,H367)+MIN(MAX(0,'Debt Payoff'!$D$24-SUM(Q367:Q367)-SUMPRODUCT((H367:P367&lt;$R$9:$Z$9)*H367:P367+(H367:P367&gt;=$R$9:$Z$9)*$R$9:$Z$9)),H367-MIN($R$9,H367)))</f>
        <v>0</v>
      </c>
      <c r="S367" s="33">
        <f>IF($B367="","",MIN($S$9,I367)+MIN(MAX(0,'Debt Payoff'!$D$24-SUM(Q367:R367)-SUMPRODUCT((I367:P367&lt;$S$9:$Z$9)*I367:P367+(I367:P367&gt;=$S$9:$Z$9)*$S$9:$Z$9)),I367-MIN($S$9,I367)))</f>
        <v>0</v>
      </c>
      <c r="T367" s="33">
        <f>IF($B367="","",MIN($T$9,J367)+MIN(MAX(0,'Debt Payoff'!$D$24-SUM(Q367:S367)-SUMPRODUCT((J367:P367&lt;$T$9:$Z$9)*J367:P367+(J367:P367&gt;=$T$9:$Z$9)*$T$9:$Z$9)),J367-MIN($T$9,J367)))</f>
        <v>0</v>
      </c>
      <c r="U367" s="33">
        <f>IF($B367="","",MIN($U$9,K367)+MIN(MAX(0,'Debt Payoff'!$D$24-SUM(Q367:T367)-SUMPRODUCT((K367:P367&lt;$U$9:$Z$9)*K367:P367+(K367:P367&gt;=$U$9:$Z$9)*$U$9:$Z$9)),K367-MIN($U$9,K367)))</f>
        <v>0</v>
      </c>
      <c r="V367" s="33">
        <f>IF($B367="","",MIN($V$9,L367)+MIN(MAX(0,'Debt Payoff'!$D$24-SUM(Q367:U367)-SUMPRODUCT((L367:P367&lt;$V$9:$Z$9)*L367:P367+(L367:P367&gt;=$V$9:$Z$9)*$V$9:$Z$9)),L367-MIN($V$9,L367)))</f>
        <v>0</v>
      </c>
      <c r="W367" s="33">
        <f>IF($B367="","",MIN($W$9,M367)+MIN(MAX(0,'Debt Payoff'!$D$24-SUM(Q367:V367)-SUMPRODUCT((M367:P367&lt;$W$9:$Z$9)*M367:P367+(M367:P367&gt;=$W$9:$Z$9)*$W$9:$Z$9)),M367-MIN($W$9,M367)))</f>
        <v>0</v>
      </c>
      <c r="X367" s="33">
        <f>IF($B367="","",MIN($X$9,N367)+MIN(MAX(0,'Debt Payoff'!$D$24-SUM(Q367:W367)-SUMPRODUCT((N367:P367&lt;$X$9:$Z$9)*N367:P367+(N367:P367&gt;=$X$9:$Z$9)*$X$9:$Z$9)),N367-MIN($X$9,N367)))</f>
        <v>0</v>
      </c>
      <c r="Y367" s="33">
        <f>IF($B367="","",MIN($Y$9,O367)+MIN(MAX(0,'Debt Payoff'!$D$24-SUM(Q367:X367)-SUMPRODUCT((O367:P367&lt;$Y$9:$Z$9)*O367:P367+(O367:P367&gt;=$Y$9:$Z$9)*$Y$9:$Z$9)),O367-MIN($Y$9,O367)))</f>
        <v>0</v>
      </c>
      <c r="Z367" s="33">
        <f>IF($B367="","",MIN($Z$9,P367)+MIN(MAX(0,'Debt Payoff'!$D$24-SUM(Q367:Y367)-SUMPRODUCT((P367:P367&lt;$Z$9:$Z$9)*P367:P367+(P367:P367&gt;=$Z$9:$Z$9)*$Z$9:$Z$9)),P367-MIN($Z$9,P367)))</f>
        <v>0</v>
      </c>
      <c r="AA367" s="33">
        <f>IF($B367="","",ROUND(G367-Q367,2))</f>
        <v>0</v>
      </c>
      <c r="AB367" s="33">
        <f>IF($B367="","",ROUND(H367-R367,2))</f>
        <v>0</v>
      </c>
      <c r="AC367" s="33">
        <f>IF($B367="","",ROUND(I367-S367,2))</f>
        <v>0</v>
      </c>
      <c r="AD367" s="33">
        <f>IF($B367="","",ROUND(J367-T367,2))</f>
        <v>0</v>
      </c>
      <c r="AE367" s="33">
        <f>IF($B367="","",ROUND(K367-U367,2))</f>
        <v>0</v>
      </c>
      <c r="AF367" s="33">
        <f>IF($B367="","",ROUND(L367-V367,2))</f>
        <v>0</v>
      </c>
      <c r="AG367" s="33">
        <f>IF($B367="","",ROUND(M367-W367,2))</f>
        <v>0</v>
      </c>
      <c r="AH367" s="33">
        <f>IF($B367="","",ROUND(N367-X367,2))</f>
        <v>0</v>
      </c>
      <c r="AI367" s="33">
        <f>IF($B367="","",ROUND(O367-Y367,2))</f>
        <v>0</v>
      </c>
      <c r="AJ367" s="33">
        <f>IF($B367="","",ROUND(P367-Z367,2))</f>
        <v>0</v>
      </c>
    </row>
    <row r="368" spans="2:36">
      <c r="B368" s="15">
        <f>IF(B367="","",IF(F367&gt;0.005,B367+1,""))</f>
        <v>0</v>
      </c>
      <c r="C368" s="46">
        <f>IF($B368="","",EDATE('Debt Payoff'!$D$23,$B368-1))</f>
        <v>0</v>
      </c>
      <c r="D368" s="47">
        <f>IF($B368="","",SUM(Q368:Z368))</f>
        <v>0</v>
      </c>
      <c r="E368" s="48">
        <f>IF($B368="","",SUM(G368:P368)-F367)</f>
        <v>0</v>
      </c>
      <c r="F368" s="47">
        <f>IF($B368="","",SUM(AA368:AJ368))</f>
        <v>0</v>
      </c>
      <c r="G368" s="48">
        <f>IF($B368="","",ROUND(N(AA367)*(1+$Q$8/12),2))</f>
        <v>0</v>
      </c>
      <c r="H368" s="48">
        <f>IF($B368="","",ROUND(N(AB367)*(1+$R$8/12),2))</f>
        <v>0</v>
      </c>
      <c r="I368" s="48">
        <f>IF($B368="","",ROUND(N(AC367)*(1+$S$8/12),2))</f>
        <v>0</v>
      </c>
      <c r="J368" s="48">
        <f>IF($B368="","",ROUND(N(AD367)*(1+$T$8/12),2))</f>
        <v>0</v>
      </c>
      <c r="K368" s="48">
        <f>IF($B368="","",ROUND(N(AE367)*(1+$U$8/12),2))</f>
        <v>0</v>
      </c>
      <c r="L368" s="48">
        <f>IF($B368="","",ROUND(N(AF367)*(1+$V$8/12),2))</f>
        <v>0</v>
      </c>
      <c r="M368" s="48">
        <f>IF($B368="","",ROUND(N(AG367)*(1+$W$8/12),2))</f>
        <v>0</v>
      </c>
      <c r="N368" s="48">
        <f>IF($B368="","",ROUND(N(AH367)*(1+$X$8/12),2))</f>
        <v>0</v>
      </c>
      <c r="O368" s="48">
        <f>IF($B368="","",ROUND(N(AI367)*(1+$Y$8/12),2))</f>
        <v>0</v>
      </c>
      <c r="P368" s="48">
        <f>IF($B368="","",ROUND(N(AJ367)*(1+$Z$8/12),2))</f>
        <v>0</v>
      </c>
      <c r="Q368" s="33">
        <f>IF($B368="","",MIN($Q$9,G368)+MIN(MAX(0,'Debt Payoff'!$D$24-0-SUMPRODUCT((G368:P368&lt;$Q$9:$Z$9)*G368:P368+(G368:P368&gt;=$Q$9:$Z$9)*$Q$9:$Z$9)),G368-MIN($Q$9,G368)))</f>
        <v>0</v>
      </c>
      <c r="R368" s="33">
        <f>IF($B368="","",MIN($R$9,H368)+MIN(MAX(0,'Debt Payoff'!$D$24-SUM(Q368:Q368)-SUMPRODUCT((H368:P368&lt;$R$9:$Z$9)*H368:P368+(H368:P368&gt;=$R$9:$Z$9)*$R$9:$Z$9)),H368-MIN($R$9,H368)))</f>
        <v>0</v>
      </c>
      <c r="S368" s="33">
        <f>IF($B368="","",MIN($S$9,I368)+MIN(MAX(0,'Debt Payoff'!$D$24-SUM(Q368:R368)-SUMPRODUCT((I368:P368&lt;$S$9:$Z$9)*I368:P368+(I368:P368&gt;=$S$9:$Z$9)*$S$9:$Z$9)),I368-MIN($S$9,I368)))</f>
        <v>0</v>
      </c>
      <c r="T368" s="33">
        <f>IF($B368="","",MIN($T$9,J368)+MIN(MAX(0,'Debt Payoff'!$D$24-SUM(Q368:S368)-SUMPRODUCT((J368:P368&lt;$T$9:$Z$9)*J368:P368+(J368:P368&gt;=$T$9:$Z$9)*$T$9:$Z$9)),J368-MIN($T$9,J368)))</f>
        <v>0</v>
      </c>
      <c r="U368" s="33">
        <f>IF($B368="","",MIN($U$9,K368)+MIN(MAX(0,'Debt Payoff'!$D$24-SUM(Q368:T368)-SUMPRODUCT((K368:P368&lt;$U$9:$Z$9)*K368:P368+(K368:P368&gt;=$U$9:$Z$9)*$U$9:$Z$9)),K368-MIN($U$9,K368)))</f>
        <v>0</v>
      </c>
      <c r="V368" s="33">
        <f>IF($B368="","",MIN($V$9,L368)+MIN(MAX(0,'Debt Payoff'!$D$24-SUM(Q368:U368)-SUMPRODUCT((L368:P368&lt;$V$9:$Z$9)*L368:P368+(L368:P368&gt;=$V$9:$Z$9)*$V$9:$Z$9)),L368-MIN($V$9,L368)))</f>
        <v>0</v>
      </c>
      <c r="W368" s="33">
        <f>IF($B368="","",MIN($W$9,M368)+MIN(MAX(0,'Debt Payoff'!$D$24-SUM(Q368:V368)-SUMPRODUCT((M368:P368&lt;$W$9:$Z$9)*M368:P368+(M368:P368&gt;=$W$9:$Z$9)*$W$9:$Z$9)),M368-MIN($W$9,M368)))</f>
        <v>0</v>
      </c>
      <c r="X368" s="33">
        <f>IF($B368="","",MIN($X$9,N368)+MIN(MAX(0,'Debt Payoff'!$D$24-SUM(Q368:W368)-SUMPRODUCT((N368:P368&lt;$X$9:$Z$9)*N368:P368+(N368:P368&gt;=$X$9:$Z$9)*$X$9:$Z$9)),N368-MIN($X$9,N368)))</f>
        <v>0</v>
      </c>
      <c r="Y368" s="33">
        <f>IF($B368="","",MIN($Y$9,O368)+MIN(MAX(0,'Debt Payoff'!$D$24-SUM(Q368:X368)-SUMPRODUCT((O368:P368&lt;$Y$9:$Z$9)*O368:P368+(O368:P368&gt;=$Y$9:$Z$9)*$Y$9:$Z$9)),O368-MIN($Y$9,O368)))</f>
        <v>0</v>
      </c>
      <c r="Z368" s="33">
        <f>IF($B368="","",MIN($Z$9,P368)+MIN(MAX(0,'Debt Payoff'!$D$24-SUM(Q368:Y368)-SUMPRODUCT((P368:P368&lt;$Z$9:$Z$9)*P368:P368+(P368:P368&gt;=$Z$9:$Z$9)*$Z$9:$Z$9)),P368-MIN($Z$9,P368)))</f>
        <v>0</v>
      </c>
      <c r="AA368" s="33">
        <f>IF($B368="","",ROUND(G368-Q368,2))</f>
        <v>0</v>
      </c>
      <c r="AB368" s="33">
        <f>IF($B368="","",ROUND(H368-R368,2))</f>
        <v>0</v>
      </c>
      <c r="AC368" s="33">
        <f>IF($B368="","",ROUND(I368-S368,2))</f>
        <v>0</v>
      </c>
      <c r="AD368" s="33">
        <f>IF($B368="","",ROUND(J368-T368,2))</f>
        <v>0</v>
      </c>
      <c r="AE368" s="33">
        <f>IF($B368="","",ROUND(K368-U368,2))</f>
        <v>0</v>
      </c>
      <c r="AF368" s="33">
        <f>IF($B368="","",ROUND(L368-V368,2))</f>
        <v>0</v>
      </c>
      <c r="AG368" s="33">
        <f>IF($B368="","",ROUND(M368-W368,2))</f>
        <v>0</v>
      </c>
      <c r="AH368" s="33">
        <f>IF($B368="","",ROUND(N368-X368,2))</f>
        <v>0</v>
      </c>
      <c r="AI368" s="33">
        <f>IF($B368="","",ROUND(O368-Y368,2))</f>
        <v>0</v>
      </c>
      <c r="AJ368" s="33">
        <f>IF($B368="","",ROUND(P368-Z368,2))</f>
        <v>0</v>
      </c>
    </row>
    <row r="369" spans="2:36">
      <c r="B369" s="15">
        <f>IF(B368="","",IF(F368&gt;0.005,B368+1,""))</f>
        <v>0</v>
      </c>
      <c r="C369" s="46">
        <f>IF($B369="","",EDATE('Debt Payoff'!$D$23,$B369-1))</f>
        <v>0</v>
      </c>
      <c r="D369" s="47">
        <f>IF($B369="","",SUM(Q369:Z369))</f>
        <v>0</v>
      </c>
      <c r="E369" s="48">
        <f>IF($B369="","",SUM(G369:P369)-F368)</f>
        <v>0</v>
      </c>
      <c r="F369" s="47">
        <f>IF($B369="","",SUM(AA369:AJ369))</f>
        <v>0</v>
      </c>
      <c r="G369" s="48">
        <f>IF($B369="","",ROUND(N(AA368)*(1+$Q$8/12),2))</f>
        <v>0</v>
      </c>
      <c r="H369" s="48">
        <f>IF($B369="","",ROUND(N(AB368)*(1+$R$8/12),2))</f>
        <v>0</v>
      </c>
      <c r="I369" s="48">
        <f>IF($B369="","",ROUND(N(AC368)*(1+$S$8/12),2))</f>
        <v>0</v>
      </c>
      <c r="J369" s="48">
        <f>IF($B369="","",ROUND(N(AD368)*(1+$T$8/12),2))</f>
        <v>0</v>
      </c>
      <c r="K369" s="48">
        <f>IF($B369="","",ROUND(N(AE368)*(1+$U$8/12),2))</f>
        <v>0</v>
      </c>
      <c r="L369" s="48">
        <f>IF($B369="","",ROUND(N(AF368)*(1+$V$8/12),2))</f>
        <v>0</v>
      </c>
      <c r="M369" s="48">
        <f>IF($B369="","",ROUND(N(AG368)*(1+$W$8/12),2))</f>
        <v>0</v>
      </c>
      <c r="N369" s="48">
        <f>IF($B369="","",ROUND(N(AH368)*(1+$X$8/12),2))</f>
        <v>0</v>
      </c>
      <c r="O369" s="48">
        <f>IF($B369="","",ROUND(N(AI368)*(1+$Y$8/12),2))</f>
        <v>0</v>
      </c>
      <c r="P369" s="48">
        <f>IF($B369="","",ROUND(N(AJ368)*(1+$Z$8/12),2))</f>
        <v>0</v>
      </c>
      <c r="Q369" s="33">
        <f>IF($B369="","",MIN($Q$9,G369)+MIN(MAX(0,'Debt Payoff'!$D$24-0-SUMPRODUCT((G369:P369&lt;$Q$9:$Z$9)*G369:P369+(G369:P369&gt;=$Q$9:$Z$9)*$Q$9:$Z$9)),G369-MIN($Q$9,G369)))</f>
        <v>0</v>
      </c>
      <c r="R369" s="33">
        <f>IF($B369="","",MIN($R$9,H369)+MIN(MAX(0,'Debt Payoff'!$D$24-SUM(Q369:Q369)-SUMPRODUCT((H369:P369&lt;$R$9:$Z$9)*H369:P369+(H369:P369&gt;=$R$9:$Z$9)*$R$9:$Z$9)),H369-MIN($R$9,H369)))</f>
        <v>0</v>
      </c>
      <c r="S369" s="33">
        <f>IF($B369="","",MIN($S$9,I369)+MIN(MAX(0,'Debt Payoff'!$D$24-SUM(Q369:R369)-SUMPRODUCT((I369:P369&lt;$S$9:$Z$9)*I369:P369+(I369:P369&gt;=$S$9:$Z$9)*$S$9:$Z$9)),I369-MIN($S$9,I369)))</f>
        <v>0</v>
      </c>
      <c r="T369" s="33">
        <f>IF($B369="","",MIN($T$9,J369)+MIN(MAX(0,'Debt Payoff'!$D$24-SUM(Q369:S369)-SUMPRODUCT((J369:P369&lt;$T$9:$Z$9)*J369:P369+(J369:P369&gt;=$T$9:$Z$9)*$T$9:$Z$9)),J369-MIN($T$9,J369)))</f>
        <v>0</v>
      </c>
      <c r="U369" s="33">
        <f>IF($B369="","",MIN($U$9,K369)+MIN(MAX(0,'Debt Payoff'!$D$24-SUM(Q369:T369)-SUMPRODUCT((K369:P369&lt;$U$9:$Z$9)*K369:P369+(K369:P369&gt;=$U$9:$Z$9)*$U$9:$Z$9)),K369-MIN($U$9,K369)))</f>
        <v>0</v>
      </c>
      <c r="V369" s="33">
        <f>IF($B369="","",MIN($V$9,L369)+MIN(MAX(0,'Debt Payoff'!$D$24-SUM(Q369:U369)-SUMPRODUCT((L369:P369&lt;$V$9:$Z$9)*L369:P369+(L369:P369&gt;=$V$9:$Z$9)*$V$9:$Z$9)),L369-MIN($V$9,L369)))</f>
        <v>0</v>
      </c>
      <c r="W369" s="33">
        <f>IF($B369="","",MIN($W$9,M369)+MIN(MAX(0,'Debt Payoff'!$D$24-SUM(Q369:V369)-SUMPRODUCT((M369:P369&lt;$W$9:$Z$9)*M369:P369+(M369:P369&gt;=$W$9:$Z$9)*$W$9:$Z$9)),M369-MIN($W$9,M369)))</f>
        <v>0</v>
      </c>
      <c r="X369" s="33">
        <f>IF($B369="","",MIN($X$9,N369)+MIN(MAX(0,'Debt Payoff'!$D$24-SUM(Q369:W369)-SUMPRODUCT((N369:P369&lt;$X$9:$Z$9)*N369:P369+(N369:P369&gt;=$X$9:$Z$9)*$X$9:$Z$9)),N369-MIN($X$9,N369)))</f>
        <v>0</v>
      </c>
      <c r="Y369" s="33">
        <f>IF($B369="","",MIN($Y$9,O369)+MIN(MAX(0,'Debt Payoff'!$D$24-SUM(Q369:X369)-SUMPRODUCT((O369:P369&lt;$Y$9:$Z$9)*O369:P369+(O369:P369&gt;=$Y$9:$Z$9)*$Y$9:$Z$9)),O369-MIN($Y$9,O369)))</f>
        <v>0</v>
      </c>
      <c r="Z369" s="33">
        <f>IF($B369="","",MIN($Z$9,P369)+MIN(MAX(0,'Debt Payoff'!$D$24-SUM(Q369:Y369)-SUMPRODUCT((P369:P369&lt;$Z$9:$Z$9)*P369:P369+(P369:P369&gt;=$Z$9:$Z$9)*$Z$9:$Z$9)),P369-MIN($Z$9,P369)))</f>
        <v>0</v>
      </c>
      <c r="AA369" s="33">
        <f>IF($B369="","",ROUND(G369-Q369,2))</f>
        <v>0</v>
      </c>
      <c r="AB369" s="33">
        <f>IF($B369="","",ROUND(H369-R369,2))</f>
        <v>0</v>
      </c>
      <c r="AC369" s="33">
        <f>IF($B369="","",ROUND(I369-S369,2))</f>
        <v>0</v>
      </c>
      <c r="AD369" s="33">
        <f>IF($B369="","",ROUND(J369-T369,2))</f>
        <v>0</v>
      </c>
      <c r="AE369" s="33">
        <f>IF($B369="","",ROUND(K369-U369,2))</f>
        <v>0</v>
      </c>
      <c r="AF369" s="33">
        <f>IF($B369="","",ROUND(L369-V369,2))</f>
        <v>0</v>
      </c>
      <c r="AG369" s="33">
        <f>IF($B369="","",ROUND(M369-W369,2))</f>
        <v>0</v>
      </c>
      <c r="AH369" s="33">
        <f>IF($B369="","",ROUND(N369-X369,2))</f>
        <v>0</v>
      </c>
      <c r="AI369" s="33">
        <f>IF($B369="","",ROUND(O369-Y369,2))</f>
        <v>0</v>
      </c>
      <c r="AJ369" s="33">
        <f>IF($B369="","",ROUND(P369-Z369,2))</f>
        <v>0</v>
      </c>
    </row>
    <row r="370" spans="2:36">
      <c r="B370" s="15">
        <f>IF(B369="","",IF(F369&gt;0.005,B369+1,""))</f>
        <v>0</v>
      </c>
      <c r="C370" s="46">
        <f>IF($B370="","",EDATE('Debt Payoff'!$D$23,$B370-1))</f>
        <v>0</v>
      </c>
      <c r="D370" s="47">
        <f>IF($B370="","",SUM(Q370:Z370))</f>
        <v>0</v>
      </c>
      <c r="E370" s="48">
        <f>IF($B370="","",SUM(G370:P370)-F369)</f>
        <v>0</v>
      </c>
      <c r="F370" s="47">
        <f>IF($B370="","",SUM(AA370:AJ370))</f>
        <v>0</v>
      </c>
      <c r="G370" s="48">
        <f>IF($B370="","",ROUND(N(AA369)*(1+$Q$8/12),2))</f>
        <v>0</v>
      </c>
      <c r="H370" s="48">
        <f>IF($B370="","",ROUND(N(AB369)*(1+$R$8/12),2))</f>
        <v>0</v>
      </c>
      <c r="I370" s="48">
        <f>IF($B370="","",ROUND(N(AC369)*(1+$S$8/12),2))</f>
        <v>0</v>
      </c>
      <c r="J370" s="48">
        <f>IF($B370="","",ROUND(N(AD369)*(1+$T$8/12),2))</f>
        <v>0</v>
      </c>
      <c r="K370" s="48">
        <f>IF($B370="","",ROUND(N(AE369)*(1+$U$8/12),2))</f>
        <v>0</v>
      </c>
      <c r="L370" s="48">
        <f>IF($B370="","",ROUND(N(AF369)*(1+$V$8/12),2))</f>
        <v>0</v>
      </c>
      <c r="M370" s="48">
        <f>IF($B370="","",ROUND(N(AG369)*(1+$W$8/12),2))</f>
        <v>0</v>
      </c>
      <c r="N370" s="48">
        <f>IF($B370="","",ROUND(N(AH369)*(1+$X$8/12),2))</f>
        <v>0</v>
      </c>
      <c r="O370" s="48">
        <f>IF($B370="","",ROUND(N(AI369)*(1+$Y$8/12),2))</f>
        <v>0</v>
      </c>
      <c r="P370" s="48">
        <f>IF($B370="","",ROUND(N(AJ369)*(1+$Z$8/12),2))</f>
        <v>0</v>
      </c>
      <c r="Q370" s="33">
        <f>IF($B370="","",MIN($Q$9,G370)+MIN(MAX(0,'Debt Payoff'!$D$24-0-SUMPRODUCT((G370:P370&lt;$Q$9:$Z$9)*G370:P370+(G370:P370&gt;=$Q$9:$Z$9)*$Q$9:$Z$9)),G370-MIN($Q$9,G370)))</f>
        <v>0</v>
      </c>
      <c r="R370" s="33">
        <f>IF($B370="","",MIN($R$9,H370)+MIN(MAX(0,'Debt Payoff'!$D$24-SUM(Q370:Q370)-SUMPRODUCT((H370:P370&lt;$R$9:$Z$9)*H370:P370+(H370:P370&gt;=$R$9:$Z$9)*$R$9:$Z$9)),H370-MIN($R$9,H370)))</f>
        <v>0</v>
      </c>
      <c r="S370" s="33">
        <f>IF($B370="","",MIN($S$9,I370)+MIN(MAX(0,'Debt Payoff'!$D$24-SUM(Q370:R370)-SUMPRODUCT((I370:P370&lt;$S$9:$Z$9)*I370:P370+(I370:P370&gt;=$S$9:$Z$9)*$S$9:$Z$9)),I370-MIN($S$9,I370)))</f>
        <v>0</v>
      </c>
      <c r="T370" s="33">
        <f>IF($B370="","",MIN($T$9,J370)+MIN(MAX(0,'Debt Payoff'!$D$24-SUM(Q370:S370)-SUMPRODUCT((J370:P370&lt;$T$9:$Z$9)*J370:P370+(J370:P370&gt;=$T$9:$Z$9)*$T$9:$Z$9)),J370-MIN($T$9,J370)))</f>
        <v>0</v>
      </c>
      <c r="U370" s="33">
        <f>IF($B370="","",MIN($U$9,K370)+MIN(MAX(0,'Debt Payoff'!$D$24-SUM(Q370:T370)-SUMPRODUCT((K370:P370&lt;$U$9:$Z$9)*K370:P370+(K370:P370&gt;=$U$9:$Z$9)*$U$9:$Z$9)),K370-MIN($U$9,K370)))</f>
        <v>0</v>
      </c>
      <c r="V370" s="33">
        <f>IF($B370="","",MIN($V$9,L370)+MIN(MAX(0,'Debt Payoff'!$D$24-SUM(Q370:U370)-SUMPRODUCT((L370:P370&lt;$V$9:$Z$9)*L370:P370+(L370:P370&gt;=$V$9:$Z$9)*$V$9:$Z$9)),L370-MIN($V$9,L370)))</f>
        <v>0</v>
      </c>
      <c r="W370" s="33">
        <f>IF($B370="","",MIN($W$9,M370)+MIN(MAX(0,'Debt Payoff'!$D$24-SUM(Q370:V370)-SUMPRODUCT((M370:P370&lt;$W$9:$Z$9)*M370:P370+(M370:P370&gt;=$W$9:$Z$9)*$W$9:$Z$9)),M370-MIN($W$9,M370)))</f>
        <v>0</v>
      </c>
      <c r="X370" s="33">
        <f>IF($B370="","",MIN($X$9,N370)+MIN(MAX(0,'Debt Payoff'!$D$24-SUM(Q370:W370)-SUMPRODUCT((N370:P370&lt;$X$9:$Z$9)*N370:P370+(N370:P370&gt;=$X$9:$Z$9)*$X$9:$Z$9)),N370-MIN($X$9,N370)))</f>
        <v>0</v>
      </c>
      <c r="Y370" s="33">
        <f>IF($B370="","",MIN($Y$9,O370)+MIN(MAX(0,'Debt Payoff'!$D$24-SUM(Q370:X370)-SUMPRODUCT((O370:P370&lt;$Y$9:$Z$9)*O370:P370+(O370:P370&gt;=$Y$9:$Z$9)*$Y$9:$Z$9)),O370-MIN($Y$9,O370)))</f>
        <v>0</v>
      </c>
      <c r="Z370" s="33">
        <f>IF($B370="","",MIN($Z$9,P370)+MIN(MAX(0,'Debt Payoff'!$D$24-SUM(Q370:Y370)-SUMPRODUCT((P370:P370&lt;$Z$9:$Z$9)*P370:P370+(P370:P370&gt;=$Z$9:$Z$9)*$Z$9:$Z$9)),P370-MIN($Z$9,P370)))</f>
        <v>0</v>
      </c>
      <c r="AA370" s="33">
        <f>IF($B370="","",ROUND(G370-Q370,2))</f>
        <v>0</v>
      </c>
      <c r="AB370" s="33">
        <f>IF($B370="","",ROUND(H370-R370,2))</f>
        <v>0</v>
      </c>
      <c r="AC370" s="33">
        <f>IF($B370="","",ROUND(I370-S370,2))</f>
        <v>0</v>
      </c>
      <c r="AD370" s="33">
        <f>IF($B370="","",ROUND(J370-T370,2))</f>
        <v>0</v>
      </c>
      <c r="AE370" s="33">
        <f>IF($B370="","",ROUND(K370-U370,2))</f>
        <v>0</v>
      </c>
      <c r="AF370" s="33">
        <f>IF($B370="","",ROUND(L370-V370,2))</f>
        <v>0</v>
      </c>
      <c r="AG370" s="33">
        <f>IF($B370="","",ROUND(M370-W370,2))</f>
        <v>0</v>
      </c>
      <c r="AH370" s="33">
        <f>IF($B370="","",ROUND(N370-X370,2))</f>
        <v>0</v>
      </c>
      <c r="AI370" s="33">
        <f>IF($B370="","",ROUND(O370-Y370,2))</f>
        <v>0</v>
      </c>
      <c r="AJ370" s="33">
        <f>IF($B370="","",ROUND(P370-Z370,2))</f>
        <v>0</v>
      </c>
    </row>
    <row r="371" spans="2:36">
      <c r="B371" s="15">
        <f>IF(B370="","",IF(F370&gt;0.005,B370+1,""))</f>
        <v>0</v>
      </c>
      <c r="C371" s="46">
        <f>IF($B371="","",EDATE('Debt Payoff'!$D$23,$B371-1))</f>
        <v>0</v>
      </c>
      <c r="D371" s="47">
        <f>IF($B371="","",SUM(Q371:Z371))</f>
        <v>0</v>
      </c>
      <c r="E371" s="48">
        <f>IF($B371="","",SUM(G371:P371)-F370)</f>
        <v>0</v>
      </c>
      <c r="F371" s="47">
        <f>IF($B371="","",SUM(AA371:AJ371))</f>
        <v>0</v>
      </c>
      <c r="G371" s="48">
        <f>IF($B371="","",ROUND(N(AA370)*(1+$Q$8/12),2))</f>
        <v>0</v>
      </c>
      <c r="H371" s="48">
        <f>IF($B371="","",ROUND(N(AB370)*(1+$R$8/12),2))</f>
        <v>0</v>
      </c>
      <c r="I371" s="48">
        <f>IF($B371="","",ROUND(N(AC370)*(1+$S$8/12),2))</f>
        <v>0</v>
      </c>
      <c r="J371" s="48">
        <f>IF($B371="","",ROUND(N(AD370)*(1+$T$8/12),2))</f>
        <v>0</v>
      </c>
      <c r="K371" s="48">
        <f>IF($B371="","",ROUND(N(AE370)*(1+$U$8/12),2))</f>
        <v>0</v>
      </c>
      <c r="L371" s="48">
        <f>IF($B371="","",ROUND(N(AF370)*(1+$V$8/12),2))</f>
        <v>0</v>
      </c>
      <c r="M371" s="48">
        <f>IF($B371="","",ROUND(N(AG370)*(1+$W$8/12),2))</f>
        <v>0</v>
      </c>
      <c r="N371" s="48">
        <f>IF($B371="","",ROUND(N(AH370)*(1+$X$8/12),2))</f>
        <v>0</v>
      </c>
      <c r="O371" s="48">
        <f>IF($B371="","",ROUND(N(AI370)*(1+$Y$8/12),2))</f>
        <v>0</v>
      </c>
      <c r="P371" s="48">
        <f>IF($B371="","",ROUND(N(AJ370)*(1+$Z$8/12),2))</f>
        <v>0</v>
      </c>
      <c r="Q371" s="33">
        <f>IF($B371="","",MIN($Q$9,G371)+MIN(MAX(0,'Debt Payoff'!$D$24-0-SUMPRODUCT((G371:P371&lt;$Q$9:$Z$9)*G371:P371+(G371:P371&gt;=$Q$9:$Z$9)*$Q$9:$Z$9)),G371-MIN($Q$9,G371)))</f>
        <v>0</v>
      </c>
      <c r="R371" s="33">
        <f>IF($B371="","",MIN($R$9,H371)+MIN(MAX(0,'Debt Payoff'!$D$24-SUM(Q371:Q371)-SUMPRODUCT((H371:P371&lt;$R$9:$Z$9)*H371:P371+(H371:P371&gt;=$R$9:$Z$9)*$R$9:$Z$9)),H371-MIN($R$9,H371)))</f>
        <v>0</v>
      </c>
      <c r="S371" s="33">
        <f>IF($B371="","",MIN($S$9,I371)+MIN(MAX(0,'Debt Payoff'!$D$24-SUM(Q371:R371)-SUMPRODUCT((I371:P371&lt;$S$9:$Z$9)*I371:P371+(I371:P371&gt;=$S$9:$Z$9)*$S$9:$Z$9)),I371-MIN($S$9,I371)))</f>
        <v>0</v>
      </c>
      <c r="T371" s="33">
        <f>IF($B371="","",MIN($T$9,J371)+MIN(MAX(0,'Debt Payoff'!$D$24-SUM(Q371:S371)-SUMPRODUCT((J371:P371&lt;$T$9:$Z$9)*J371:P371+(J371:P371&gt;=$T$9:$Z$9)*$T$9:$Z$9)),J371-MIN($T$9,J371)))</f>
        <v>0</v>
      </c>
      <c r="U371" s="33">
        <f>IF($B371="","",MIN($U$9,K371)+MIN(MAX(0,'Debt Payoff'!$D$24-SUM(Q371:T371)-SUMPRODUCT((K371:P371&lt;$U$9:$Z$9)*K371:P371+(K371:P371&gt;=$U$9:$Z$9)*$U$9:$Z$9)),K371-MIN($U$9,K371)))</f>
        <v>0</v>
      </c>
      <c r="V371" s="33">
        <f>IF($B371="","",MIN($V$9,L371)+MIN(MAX(0,'Debt Payoff'!$D$24-SUM(Q371:U371)-SUMPRODUCT((L371:P371&lt;$V$9:$Z$9)*L371:P371+(L371:P371&gt;=$V$9:$Z$9)*$V$9:$Z$9)),L371-MIN($V$9,L371)))</f>
        <v>0</v>
      </c>
      <c r="W371" s="33">
        <f>IF($B371="","",MIN($W$9,M371)+MIN(MAX(0,'Debt Payoff'!$D$24-SUM(Q371:V371)-SUMPRODUCT((M371:P371&lt;$W$9:$Z$9)*M371:P371+(M371:P371&gt;=$W$9:$Z$9)*$W$9:$Z$9)),M371-MIN($W$9,M371)))</f>
        <v>0</v>
      </c>
      <c r="X371" s="33">
        <f>IF($B371="","",MIN($X$9,N371)+MIN(MAX(0,'Debt Payoff'!$D$24-SUM(Q371:W371)-SUMPRODUCT((N371:P371&lt;$X$9:$Z$9)*N371:P371+(N371:P371&gt;=$X$9:$Z$9)*$X$9:$Z$9)),N371-MIN($X$9,N371)))</f>
        <v>0</v>
      </c>
      <c r="Y371" s="33">
        <f>IF($B371="","",MIN($Y$9,O371)+MIN(MAX(0,'Debt Payoff'!$D$24-SUM(Q371:X371)-SUMPRODUCT((O371:P371&lt;$Y$9:$Z$9)*O371:P371+(O371:P371&gt;=$Y$9:$Z$9)*$Y$9:$Z$9)),O371-MIN($Y$9,O371)))</f>
        <v>0</v>
      </c>
      <c r="Z371" s="33">
        <f>IF($B371="","",MIN($Z$9,P371)+MIN(MAX(0,'Debt Payoff'!$D$24-SUM(Q371:Y371)-SUMPRODUCT((P371:P371&lt;$Z$9:$Z$9)*P371:P371+(P371:P371&gt;=$Z$9:$Z$9)*$Z$9:$Z$9)),P371-MIN($Z$9,P371)))</f>
        <v>0</v>
      </c>
      <c r="AA371" s="33">
        <f>IF($B371="","",ROUND(G371-Q371,2))</f>
        <v>0</v>
      </c>
      <c r="AB371" s="33">
        <f>IF($B371="","",ROUND(H371-R371,2))</f>
        <v>0</v>
      </c>
      <c r="AC371" s="33">
        <f>IF($B371="","",ROUND(I371-S371,2))</f>
        <v>0</v>
      </c>
      <c r="AD371" s="33">
        <f>IF($B371="","",ROUND(J371-T371,2))</f>
        <v>0</v>
      </c>
      <c r="AE371" s="33">
        <f>IF($B371="","",ROUND(K371-U371,2))</f>
        <v>0</v>
      </c>
      <c r="AF371" s="33">
        <f>IF($B371="","",ROUND(L371-V371,2))</f>
        <v>0</v>
      </c>
      <c r="AG371" s="33">
        <f>IF($B371="","",ROUND(M371-W371,2))</f>
        <v>0</v>
      </c>
      <c r="AH371" s="33">
        <f>IF($B371="","",ROUND(N371-X371,2))</f>
        <v>0</v>
      </c>
      <c r="AI371" s="33">
        <f>IF($B371="","",ROUND(O371-Y371,2))</f>
        <v>0</v>
      </c>
      <c r="AJ371" s="33">
        <f>IF($B371="","",ROUND(P371-Z371,2))</f>
        <v>0</v>
      </c>
    </row>
    <row r="372" spans="2:36">
      <c r="B372" s="15">
        <f>IF(B371="","",IF(F371&gt;0.005,B371+1,""))</f>
        <v>0</v>
      </c>
      <c r="C372" s="46">
        <f>IF($B372="","",EDATE('Debt Payoff'!$D$23,$B372-1))</f>
        <v>0</v>
      </c>
      <c r="D372" s="47">
        <f>IF($B372="","",SUM(Q372:Z372))</f>
        <v>0</v>
      </c>
      <c r="E372" s="48">
        <f>IF($B372="","",SUM(G372:P372)-F371)</f>
        <v>0</v>
      </c>
      <c r="F372" s="47">
        <f>IF($B372="","",SUM(AA372:AJ372))</f>
        <v>0</v>
      </c>
      <c r="G372" s="48">
        <f>IF($B372="","",ROUND(N(AA371)*(1+$Q$8/12),2))</f>
        <v>0</v>
      </c>
      <c r="H372" s="48">
        <f>IF($B372="","",ROUND(N(AB371)*(1+$R$8/12),2))</f>
        <v>0</v>
      </c>
      <c r="I372" s="48">
        <f>IF($B372="","",ROUND(N(AC371)*(1+$S$8/12),2))</f>
        <v>0</v>
      </c>
      <c r="J372" s="48">
        <f>IF($B372="","",ROUND(N(AD371)*(1+$T$8/12),2))</f>
        <v>0</v>
      </c>
      <c r="K372" s="48">
        <f>IF($B372="","",ROUND(N(AE371)*(1+$U$8/12),2))</f>
        <v>0</v>
      </c>
      <c r="L372" s="48">
        <f>IF($B372="","",ROUND(N(AF371)*(1+$V$8/12),2))</f>
        <v>0</v>
      </c>
      <c r="M372" s="48">
        <f>IF($B372="","",ROUND(N(AG371)*(1+$W$8/12),2))</f>
        <v>0</v>
      </c>
      <c r="N372" s="48">
        <f>IF($B372="","",ROUND(N(AH371)*(1+$X$8/12),2))</f>
        <v>0</v>
      </c>
      <c r="O372" s="48">
        <f>IF($B372="","",ROUND(N(AI371)*(1+$Y$8/12),2))</f>
        <v>0</v>
      </c>
      <c r="P372" s="48">
        <f>IF($B372="","",ROUND(N(AJ371)*(1+$Z$8/12),2))</f>
        <v>0</v>
      </c>
      <c r="Q372" s="33">
        <f>IF($B372="","",MIN($Q$9,G372)+MIN(MAX(0,'Debt Payoff'!$D$24-0-SUMPRODUCT((G372:P372&lt;$Q$9:$Z$9)*G372:P372+(G372:P372&gt;=$Q$9:$Z$9)*$Q$9:$Z$9)),G372-MIN($Q$9,G372)))</f>
        <v>0</v>
      </c>
      <c r="R372" s="33">
        <f>IF($B372="","",MIN($R$9,H372)+MIN(MAX(0,'Debt Payoff'!$D$24-SUM(Q372:Q372)-SUMPRODUCT((H372:P372&lt;$R$9:$Z$9)*H372:P372+(H372:P372&gt;=$R$9:$Z$9)*$R$9:$Z$9)),H372-MIN($R$9,H372)))</f>
        <v>0</v>
      </c>
      <c r="S372" s="33">
        <f>IF($B372="","",MIN($S$9,I372)+MIN(MAX(0,'Debt Payoff'!$D$24-SUM(Q372:R372)-SUMPRODUCT((I372:P372&lt;$S$9:$Z$9)*I372:P372+(I372:P372&gt;=$S$9:$Z$9)*$S$9:$Z$9)),I372-MIN($S$9,I372)))</f>
        <v>0</v>
      </c>
      <c r="T372" s="33">
        <f>IF($B372="","",MIN($T$9,J372)+MIN(MAX(0,'Debt Payoff'!$D$24-SUM(Q372:S372)-SUMPRODUCT((J372:P372&lt;$T$9:$Z$9)*J372:P372+(J372:P372&gt;=$T$9:$Z$9)*$T$9:$Z$9)),J372-MIN($T$9,J372)))</f>
        <v>0</v>
      </c>
      <c r="U372" s="33">
        <f>IF($B372="","",MIN($U$9,K372)+MIN(MAX(0,'Debt Payoff'!$D$24-SUM(Q372:T372)-SUMPRODUCT((K372:P372&lt;$U$9:$Z$9)*K372:P372+(K372:P372&gt;=$U$9:$Z$9)*$U$9:$Z$9)),K372-MIN($U$9,K372)))</f>
        <v>0</v>
      </c>
      <c r="V372" s="33">
        <f>IF($B372="","",MIN($V$9,L372)+MIN(MAX(0,'Debt Payoff'!$D$24-SUM(Q372:U372)-SUMPRODUCT((L372:P372&lt;$V$9:$Z$9)*L372:P372+(L372:P372&gt;=$V$9:$Z$9)*$V$9:$Z$9)),L372-MIN($V$9,L372)))</f>
        <v>0</v>
      </c>
      <c r="W372" s="33">
        <f>IF($B372="","",MIN($W$9,M372)+MIN(MAX(0,'Debt Payoff'!$D$24-SUM(Q372:V372)-SUMPRODUCT((M372:P372&lt;$W$9:$Z$9)*M372:P372+(M372:P372&gt;=$W$9:$Z$9)*$W$9:$Z$9)),M372-MIN($W$9,M372)))</f>
        <v>0</v>
      </c>
      <c r="X372" s="33">
        <f>IF($B372="","",MIN($X$9,N372)+MIN(MAX(0,'Debt Payoff'!$D$24-SUM(Q372:W372)-SUMPRODUCT((N372:P372&lt;$X$9:$Z$9)*N372:P372+(N372:P372&gt;=$X$9:$Z$9)*$X$9:$Z$9)),N372-MIN($X$9,N372)))</f>
        <v>0</v>
      </c>
      <c r="Y372" s="33">
        <f>IF($B372="","",MIN($Y$9,O372)+MIN(MAX(0,'Debt Payoff'!$D$24-SUM(Q372:X372)-SUMPRODUCT((O372:P372&lt;$Y$9:$Z$9)*O372:P372+(O372:P372&gt;=$Y$9:$Z$9)*$Y$9:$Z$9)),O372-MIN($Y$9,O372)))</f>
        <v>0</v>
      </c>
      <c r="Z372" s="33">
        <f>IF($B372="","",MIN($Z$9,P372)+MIN(MAX(0,'Debt Payoff'!$D$24-SUM(Q372:Y372)-SUMPRODUCT((P372:P372&lt;$Z$9:$Z$9)*P372:P372+(P372:P372&gt;=$Z$9:$Z$9)*$Z$9:$Z$9)),P372-MIN($Z$9,P372)))</f>
        <v>0</v>
      </c>
      <c r="AA372" s="33">
        <f>IF($B372="","",ROUND(G372-Q372,2))</f>
        <v>0</v>
      </c>
      <c r="AB372" s="33">
        <f>IF($B372="","",ROUND(H372-R372,2))</f>
        <v>0</v>
      </c>
      <c r="AC372" s="33">
        <f>IF($B372="","",ROUND(I372-S372,2))</f>
        <v>0</v>
      </c>
      <c r="AD372" s="33">
        <f>IF($B372="","",ROUND(J372-T372,2))</f>
        <v>0</v>
      </c>
      <c r="AE372" s="33">
        <f>IF($B372="","",ROUND(K372-U372,2))</f>
        <v>0</v>
      </c>
      <c r="AF372" s="33">
        <f>IF($B372="","",ROUND(L372-V372,2))</f>
        <v>0</v>
      </c>
      <c r="AG372" s="33">
        <f>IF($B372="","",ROUND(M372-W372,2))</f>
        <v>0</v>
      </c>
      <c r="AH372" s="33">
        <f>IF($B372="","",ROUND(N372-X372,2))</f>
        <v>0</v>
      </c>
      <c r="AI372" s="33">
        <f>IF($B372="","",ROUND(O372-Y372,2))</f>
        <v>0</v>
      </c>
      <c r="AJ372" s="33">
        <f>IF($B372="","",ROUND(P372-Z372,2))</f>
        <v>0</v>
      </c>
    </row>
    <row r="373" spans="2:36">
      <c r="B373" s="15">
        <f>IF(B372="","",IF(F372&gt;0.005,B372+1,""))</f>
        <v>0</v>
      </c>
      <c r="C373" s="46">
        <f>IF($B373="","",EDATE('Debt Payoff'!$D$23,$B373-1))</f>
        <v>0</v>
      </c>
      <c r="D373" s="47">
        <f>IF($B373="","",SUM(Q373:Z373))</f>
        <v>0</v>
      </c>
      <c r="E373" s="48">
        <f>IF($B373="","",SUM(G373:P373)-F372)</f>
        <v>0</v>
      </c>
      <c r="F373" s="47">
        <f>IF($B373="","",SUM(AA373:AJ373))</f>
        <v>0</v>
      </c>
      <c r="G373" s="48">
        <f>IF($B373="","",ROUND(N(AA372)*(1+$Q$8/12),2))</f>
        <v>0</v>
      </c>
      <c r="H373" s="48">
        <f>IF($B373="","",ROUND(N(AB372)*(1+$R$8/12),2))</f>
        <v>0</v>
      </c>
      <c r="I373" s="48">
        <f>IF($B373="","",ROUND(N(AC372)*(1+$S$8/12),2))</f>
        <v>0</v>
      </c>
      <c r="J373" s="48">
        <f>IF($B373="","",ROUND(N(AD372)*(1+$T$8/12),2))</f>
        <v>0</v>
      </c>
      <c r="K373" s="48">
        <f>IF($B373="","",ROUND(N(AE372)*(1+$U$8/12),2))</f>
        <v>0</v>
      </c>
      <c r="L373" s="48">
        <f>IF($B373="","",ROUND(N(AF372)*(1+$V$8/12),2))</f>
        <v>0</v>
      </c>
      <c r="M373" s="48">
        <f>IF($B373="","",ROUND(N(AG372)*(1+$W$8/12),2))</f>
        <v>0</v>
      </c>
      <c r="N373" s="48">
        <f>IF($B373="","",ROUND(N(AH372)*(1+$X$8/12),2))</f>
        <v>0</v>
      </c>
      <c r="O373" s="48">
        <f>IF($B373="","",ROUND(N(AI372)*(1+$Y$8/12),2))</f>
        <v>0</v>
      </c>
      <c r="P373" s="48">
        <f>IF($B373="","",ROUND(N(AJ372)*(1+$Z$8/12),2))</f>
        <v>0</v>
      </c>
      <c r="Q373" s="33">
        <f>IF($B373="","",MIN($Q$9,G373)+MIN(MAX(0,'Debt Payoff'!$D$24-0-SUMPRODUCT((G373:P373&lt;$Q$9:$Z$9)*G373:P373+(G373:P373&gt;=$Q$9:$Z$9)*$Q$9:$Z$9)),G373-MIN($Q$9,G373)))</f>
        <v>0</v>
      </c>
      <c r="R373" s="33">
        <f>IF($B373="","",MIN($R$9,H373)+MIN(MAX(0,'Debt Payoff'!$D$24-SUM(Q373:Q373)-SUMPRODUCT((H373:P373&lt;$R$9:$Z$9)*H373:P373+(H373:P373&gt;=$R$9:$Z$9)*$R$9:$Z$9)),H373-MIN($R$9,H373)))</f>
        <v>0</v>
      </c>
      <c r="S373" s="33">
        <f>IF($B373="","",MIN($S$9,I373)+MIN(MAX(0,'Debt Payoff'!$D$24-SUM(Q373:R373)-SUMPRODUCT((I373:P373&lt;$S$9:$Z$9)*I373:P373+(I373:P373&gt;=$S$9:$Z$9)*$S$9:$Z$9)),I373-MIN($S$9,I373)))</f>
        <v>0</v>
      </c>
      <c r="T373" s="33">
        <f>IF($B373="","",MIN($T$9,J373)+MIN(MAX(0,'Debt Payoff'!$D$24-SUM(Q373:S373)-SUMPRODUCT((J373:P373&lt;$T$9:$Z$9)*J373:P373+(J373:P373&gt;=$T$9:$Z$9)*$T$9:$Z$9)),J373-MIN($T$9,J373)))</f>
        <v>0</v>
      </c>
      <c r="U373" s="33">
        <f>IF($B373="","",MIN($U$9,K373)+MIN(MAX(0,'Debt Payoff'!$D$24-SUM(Q373:T373)-SUMPRODUCT((K373:P373&lt;$U$9:$Z$9)*K373:P373+(K373:P373&gt;=$U$9:$Z$9)*$U$9:$Z$9)),K373-MIN($U$9,K373)))</f>
        <v>0</v>
      </c>
      <c r="V373" s="33">
        <f>IF($B373="","",MIN($V$9,L373)+MIN(MAX(0,'Debt Payoff'!$D$24-SUM(Q373:U373)-SUMPRODUCT((L373:P373&lt;$V$9:$Z$9)*L373:P373+(L373:P373&gt;=$V$9:$Z$9)*$V$9:$Z$9)),L373-MIN($V$9,L373)))</f>
        <v>0</v>
      </c>
      <c r="W373" s="33">
        <f>IF($B373="","",MIN($W$9,M373)+MIN(MAX(0,'Debt Payoff'!$D$24-SUM(Q373:V373)-SUMPRODUCT((M373:P373&lt;$W$9:$Z$9)*M373:P373+(M373:P373&gt;=$W$9:$Z$9)*$W$9:$Z$9)),M373-MIN($W$9,M373)))</f>
        <v>0</v>
      </c>
      <c r="X373" s="33">
        <f>IF($B373="","",MIN($X$9,N373)+MIN(MAX(0,'Debt Payoff'!$D$24-SUM(Q373:W373)-SUMPRODUCT((N373:P373&lt;$X$9:$Z$9)*N373:P373+(N373:P373&gt;=$X$9:$Z$9)*$X$9:$Z$9)),N373-MIN($X$9,N373)))</f>
        <v>0</v>
      </c>
      <c r="Y373" s="33">
        <f>IF($B373="","",MIN($Y$9,O373)+MIN(MAX(0,'Debt Payoff'!$D$24-SUM(Q373:X373)-SUMPRODUCT((O373:P373&lt;$Y$9:$Z$9)*O373:P373+(O373:P373&gt;=$Y$9:$Z$9)*$Y$9:$Z$9)),O373-MIN($Y$9,O373)))</f>
        <v>0</v>
      </c>
      <c r="Z373" s="33">
        <f>IF($B373="","",MIN($Z$9,P373)+MIN(MAX(0,'Debt Payoff'!$D$24-SUM(Q373:Y373)-SUMPRODUCT((P373:P373&lt;$Z$9:$Z$9)*P373:P373+(P373:P373&gt;=$Z$9:$Z$9)*$Z$9:$Z$9)),P373-MIN($Z$9,P373)))</f>
        <v>0</v>
      </c>
      <c r="AA373" s="33">
        <f>IF($B373="","",ROUND(G373-Q373,2))</f>
        <v>0</v>
      </c>
      <c r="AB373" s="33">
        <f>IF($B373="","",ROUND(H373-R373,2))</f>
        <v>0</v>
      </c>
      <c r="AC373" s="33">
        <f>IF($B373="","",ROUND(I373-S373,2))</f>
        <v>0</v>
      </c>
      <c r="AD373" s="33">
        <f>IF($B373="","",ROUND(J373-T373,2))</f>
        <v>0</v>
      </c>
      <c r="AE373" s="33">
        <f>IF($B373="","",ROUND(K373-U373,2))</f>
        <v>0</v>
      </c>
      <c r="AF373" s="33">
        <f>IF($B373="","",ROUND(L373-V373,2))</f>
        <v>0</v>
      </c>
      <c r="AG373" s="33">
        <f>IF($B373="","",ROUND(M373-W373,2))</f>
        <v>0</v>
      </c>
      <c r="AH373" s="33">
        <f>IF($B373="","",ROUND(N373-X373,2))</f>
        <v>0</v>
      </c>
      <c r="AI373" s="33">
        <f>IF($B373="","",ROUND(O373-Y373,2))</f>
        <v>0</v>
      </c>
      <c r="AJ373" s="33">
        <f>IF($B373="","",ROUND(P373-Z373,2))</f>
        <v>0</v>
      </c>
    </row>
  </sheetData>
  <sheetProtection sheet="1" objects="1" scenarios="1" formatColumns="0" formatRows="0"/>
  <pageMargins left="0.4" right="0.4" top="0.5" bottom="0.5" header="0.3" footer="0.3"/>
  <pageSetup paperSize="1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373"/>
  <sheetViews>
    <sheetView showGridLines="0" zoomScale="85" zoomScaleNormal="85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/>
  <cols>
    <col min="1" max="1" width="3.28515625" style="1" customWidth="1"/>
    <col min="2" max="2" width="6.7109375" style="1" customWidth="1"/>
    <col min="3" max="3" width="10.7109375" style="1" customWidth="1"/>
    <col min="4" max="5" width="11.7109375" style="1" customWidth="1"/>
    <col min="6" max="6" width="12.7109375" style="1" customWidth="1"/>
    <col min="7" max="16" width="10.7109375" style="1" hidden="1" customWidth="1"/>
    <col min="17" max="36" width="10.7109375" style="1" customWidth="1"/>
    <col min="37" max="61" width="9.7109375" style="1" customWidth="1"/>
  </cols>
  <sheetData>
    <row r="2" spans="2:36" ht="32" customHeight="1">
      <c r="B2" s="37" t="s">
        <v>51</v>
      </c>
    </row>
    <row r="3" spans="2:36">
      <c r="B3" s="3" t="s">
        <v>52</v>
      </c>
    </row>
    <row r="5" spans="2:36">
      <c r="P5" s="38" t="s">
        <v>41</v>
      </c>
      <c r="Q5" s="39">
        <v>1</v>
      </c>
      <c r="R5" s="39">
        <v>2</v>
      </c>
      <c r="S5" s="39">
        <v>3</v>
      </c>
      <c r="T5" s="39">
        <v>4</v>
      </c>
      <c r="U5" s="39">
        <v>5</v>
      </c>
      <c r="V5" s="39">
        <v>6</v>
      </c>
      <c r="W5" s="39">
        <v>7</v>
      </c>
      <c r="X5" s="39">
        <v>8</v>
      </c>
      <c r="Y5" s="39">
        <v>9</v>
      </c>
      <c r="Z5" s="39">
        <v>10</v>
      </c>
    </row>
    <row r="6" spans="2:36">
      <c r="P6" s="38" t="s">
        <v>42</v>
      </c>
      <c r="Q6" s="40">
        <f>IFERROR(MATCH(Q5,'Debt Payoff'!$G$10:$G$19,0),"")</f>
        <v>0</v>
      </c>
      <c r="R6" s="40">
        <f>IFERROR(MATCH(R5,'Debt Payoff'!$G$10:$G$19,0),"")</f>
        <v>0</v>
      </c>
      <c r="S6" s="40">
        <f>IFERROR(MATCH(S5,'Debt Payoff'!$G$10:$G$19,0),"")</f>
        <v>0</v>
      </c>
      <c r="T6" s="40">
        <f>IFERROR(MATCH(T5,'Debt Payoff'!$G$10:$G$19,0),"")</f>
        <v>0</v>
      </c>
      <c r="U6" s="40">
        <f>IFERROR(MATCH(U5,'Debt Payoff'!$G$10:$G$19,0),"")</f>
        <v>0</v>
      </c>
      <c r="V6" s="40">
        <f>IFERROR(MATCH(V5,'Debt Payoff'!$G$10:$G$19,0),"")</f>
        <v>0</v>
      </c>
      <c r="W6" s="40">
        <f>IFERROR(MATCH(W5,'Debt Payoff'!$G$10:$G$19,0),"")</f>
        <v>0</v>
      </c>
      <c r="X6" s="40">
        <f>IFERROR(MATCH(X5,'Debt Payoff'!$G$10:$G$19,0),"")</f>
        <v>0</v>
      </c>
      <c r="Y6" s="40">
        <f>IFERROR(MATCH(Y5,'Debt Payoff'!$G$10:$G$19,0),"")</f>
        <v>0</v>
      </c>
      <c r="Z6" s="40">
        <f>IFERROR(MATCH(Z5,'Debt Payoff'!$G$10:$G$19,0),"")</f>
        <v>0</v>
      </c>
    </row>
    <row r="7" spans="2:36">
      <c r="P7" s="38" t="s">
        <v>2</v>
      </c>
      <c r="Q7" s="41">
        <f>IF(Q6="","",INDEX('Debt Payoff'!$B$10:$B$19,Q6))</f>
        <v>0</v>
      </c>
      <c r="R7" s="41">
        <f>IF(R6="","",INDEX('Debt Payoff'!$B$10:$B$19,R6))</f>
        <v>0</v>
      </c>
      <c r="S7" s="41">
        <f>IF(S6="","",INDEX('Debt Payoff'!$B$10:$B$19,S6))</f>
        <v>0</v>
      </c>
      <c r="T7" s="41">
        <f>IF(T6="","",INDEX('Debt Payoff'!$B$10:$B$19,T6))</f>
        <v>0</v>
      </c>
      <c r="U7" s="41">
        <f>IF(U6="","",INDEX('Debt Payoff'!$B$10:$B$19,U6))</f>
        <v>0</v>
      </c>
      <c r="V7" s="41">
        <f>IF(V6="","",INDEX('Debt Payoff'!$B$10:$B$19,V6))</f>
        <v>0</v>
      </c>
      <c r="W7" s="41">
        <f>IF(W6="","",INDEX('Debt Payoff'!$B$10:$B$19,W6))</f>
        <v>0</v>
      </c>
      <c r="X7" s="41">
        <f>IF(X6="","",INDEX('Debt Payoff'!$B$10:$B$19,X6))</f>
        <v>0</v>
      </c>
      <c r="Y7" s="41">
        <f>IF(Y6="","",INDEX('Debt Payoff'!$B$10:$B$19,Y6))</f>
        <v>0</v>
      </c>
      <c r="Z7" s="41">
        <f>IF(Z6="","",INDEX('Debt Payoff'!$B$10:$B$19,Z6))</f>
        <v>0</v>
      </c>
    </row>
    <row r="8" spans="2:36">
      <c r="P8" s="38" t="s">
        <v>4</v>
      </c>
      <c r="Q8" s="42">
        <f>IF(Q6="",0,N(INDEX('Debt Payoff'!$D$10:$D$19,Q6)))</f>
        <v>0</v>
      </c>
      <c r="R8" s="42">
        <f>IF(R6="",0,N(INDEX('Debt Payoff'!$D$10:$D$19,R6)))</f>
        <v>0</v>
      </c>
      <c r="S8" s="42">
        <f>IF(S6="",0,N(INDEX('Debt Payoff'!$D$10:$D$19,S6)))</f>
        <v>0</v>
      </c>
      <c r="T8" s="42">
        <f>IF(T6="",0,N(INDEX('Debt Payoff'!$D$10:$D$19,T6)))</f>
        <v>0</v>
      </c>
      <c r="U8" s="42">
        <f>IF(U6="",0,N(INDEX('Debt Payoff'!$D$10:$D$19,U6)))</f>
        <v>0</v>
      </c>
      <c r="V8" s="42">
        <f>IF(V6="",0,N(INDEX('Debt Payoff'!$D$10:$D$19,V6)))</f>
        <v>0</v>
      </c>
      <c r="W8" s="42">
        <f>IF(W6="",0,N(INDEX('Debt Payoff'!$D$10:$D$19,W6)))</f>
        <v>0</v>
      </c>
      <c r="X8" s="42">
        <f>IF(X6="",0,N(INDEX('Debt Payoff'!$D$10:$D$19,X6)))</f>
        <v>0</v>
      </c>
      <c r="Y8" s="42">
        <f>IF(Y6="",0,N(INDEX('Debt Payoff'!$D$10:$D$19,Y6)))</f>
        <v>0</v>
      </c>
      <c r="Z8" s="42">
        <f>IF(Z6="",0,N(INDEX('Debt Payoff'!$D$10:$D$19,Z6)))</f>
        <v>0</v>
      </c>
    </row>
    <row r="9" spans="2:36">
      <c r="P9" s="38" t="s">
        <v>43</v>
      </c>
      <c r="Q9" s="43">
        <f>IF(Q6="",0,N(INDEX('Debt Payoff'!$E$10:$E$19,Q6)))</f>
        <v>0</v>
      </c>
      <c r="R9" s="43">
        <f>IF(R6="",0,N(INDEX('Debt Payoff'!$E$10:$E$19,R6)))</f>
        <v>0</v>
      </c>
      <c r="S9" s="43">
        <f>IF(S6="",0,N(INDEX('Debt Payoff'!$E$10:$E$19,S6)))</f>
        <v>0</v>
      </c>
      <c r="T9" s="43">
        <f>IF(T6="",0,N(INDEX('Debt Payoff'!$E$10:$E$19,T6)))</f>
        <v>0</v>
      </c>
      <c r="U9" s="43">
        <f>IF(U6="",0,N(INDEX('Debt Payoff'!$E$10:$E$19,U6)))</f>
        <v>0</v>
      </c>
      <c r="V9" s="43">
        <f>IF(V6="",0,N(INDEX('Debt Payoff'!$E$10:$E$19,V6)))</f>
        <v>0</v>
      </c>
      <c r="W9" s="43">
        <f>IF(W6="",0,N(INDEX('Debt Payoff'!$E$10:$E$19,W6)))</f>
        <v>0</v>
      </c>
      <c r="X9" s="43">
        <f>IF(X6="",0,N(INDEX('Debt Payoff'!$E$10:$E$19,X6)))</f>
        <v>0</v>
      </c>
      <c r="Y9" s="43">
        <f>IF(Y6="",0,N(INDEX('Debt Payoff'!$E$10:$E$19,Y6)))</f>
        <v>0</v>
      </c>
      <c r="Z9" s="43">
        <f>IF(Z6="",0,N(INDEX('Debt Payoff'!$E$10:$E$19,Z6)))</f>
        <v>0</v>
      </c>
    </row>
    <row r="10" spans="2:36">
      <c r="P10" s="38" t="s">
        <v>44</v>
      </c>
      <c r="Q10" s="43">
        <f>IF(Q6="",0,N(INDEX('Debt Payoff'!$C$10:$C$19,Q6)))</f>
        <v>0</v>
      </c>
      <c r="R10" s="43">
        <f>IF(R6="",0,N(INDEX('Debt Payoff'!$C$10:$C$19,R6)))</f>
        <v>0</v>
      </c>
      <c r="S10" s="43">
        <f>IF(S6="",0,N(INDEX('Debt Payoff'!$C$10:$C$19,S6)))</f>
        <v>0</v>
      </c>
      <c r="T10" s="43">
        <f>IF(T6="",0,N(INDEX('Debt Payoff'!$C$10:$C$19,T6)))</f>
        <v>0</v>
      </c>
      <c r="U10" s="43">
        <f>IF(U6="",0,N(INDEX('Debt Payoff'!$C$10:$C$19,U6)))</f>
        <v>0</v>
      </c>
      <c r="V10" s="43">
        <f>IF(V6="",0,N(INDEX('Debt Payoff'!$C$10:$C$19,V6)))</f>
        <v>0</v>
      </c>
      <c r="W10" s="43">
        <f>IF(W6="",0,N(INDEX('Debt Payoff'!$C$10:$C$19,W6)))</f>
        <v>0</v>
      </c>
      <c r="X10" s="43">
        <f>IF(X6="",0,N(INDEX('Debt Payoff'!$C$10:$C$19,X6)))</f>
        <v>0</v>
      </c>
      <c r="Y10" s="43">
        <f>IF(Y6="",0,N(INDEX('Debt Payoff'!$C$10:$C$19,Y6)))</f>
        <v>0</v>
      </c>
      <c r="Z10" s="43">
        <f>IF(Z6="",0,N(INDEX('Debt Payoff'!$C$10:$C$19,Z6)))</f>
        <v>0</v>
      </c>
    </row>
    <row r="11" spans="2:36">
      <c r="P11" s="38" t="s">
        <v>45</v>
      </c>
      <c r="Q11" s="39">
        <f>IF(Q7="","",COUNTIF($AA$14:$AA$373,"&gt;0.005")+1)</f>
        <v>0</v>
      </c>
      <c r="R11" s="39">
        <f>IF(R7="","",COUNTIF($AB$14:$AB$373,"&gt;0.005")+1)</f>
        <v>0</v>
      </c>
      <c r="S11" s="39">
        <f>IF(S7="","",COUNTIF($AC$14:$AC$373,"&gt;0.005")+1)</f>
        <v>0</v>
      </c>
      <c r="T11" s="39">
        <f>IF(T7="","",COUNTIF($AD$14:$AD$373,"&gt;0.005")+1)</f>
        <v>0</v>
      </c>
      <c r="U11" s="39">
        <f>IF(U7="","",COUNTIF($AE$14:$AE$373,"&gt;0.005")+1)</f>
        <v>0</v>
      </c>
      <c r="V11" s="39">
        <f>IF(V7="","",COUNTIF($AF$14:$AF$373,"&gt;0.005")+1)</f>
        <v>0</v>
      </c>
      <c r="W11" s="39">
        <f>IF(W7="","",COUNTIF($AG$14:$AG$373,"&gt;0.005")+1)</f>
        <v>0</v>
      </c>
      <c r="X11" s="39">
        <f>IF(X7="","",COUNTIF($AH$14:$AH$373,"&gt;0.005")+1)</f>
        <v>0</v>
      </c>
      <c r="Y11" s="39">
        <f>IF(Y7="","",COUNTIF($AI$14:$AI$373,"&gt;0.005")+1)</f>
        <v>0</v>
      </c>
      <c r="Z11" s="39">
        <f>IF(Z7="","",COUNTIF($AJ$14:$AJ$373,"&gt;0.005")+1)</f>
        <v>0</v>
      </c>
    </row>
    <row r="13" spans="2:36" ht="30" customHeight="1">
      <c r="B13" s="28" t="s">
        <v>46</v>
      </c>
      <c r="C13" s="27" t="s">
        <v>47</v>
      </c>
      <c r="D13" s="28" t="s">
        <v>48</v>
      </c>
      <c r="E13" s="28" t="s">
        <v>49</v>
      </c>
      <c r="F13" s="28" t="s">
        <v>50</v>
      </c>
      <c r="G13" s="44">
        <f>"Owed "&amp;Q5</f>
        <v>0</v>
      </c>
      <c r="H13" s="44">
        <f>"Owed "&amp;R5</f>
        <v>0</v>
      </c>
      <c r="I13" s="44">
        <f>"Owed "&amp;S5</f>
        <v>0</v>
      </c>
      <c r="J13" s="44">
        <f>"Owed "&amp;T5</f>
        <v>0</v>
      </c>
      <c r="K13" s="44">
        <f>"Owed "&amp;U5</f>
        <v>0</v>
      </c>
      <c r="L13" s="44">
        <f>"Owed "&amp;V5</f>
        <v>0</v>
      </c>
      <c r="M13" s="44">
        <f>"Owed "&amp;W5</f>
        <v>0</v>
      </c>
      <c r="N13" s="44">
        <f>"Owed "&amp;X5</f>
        <v>0</v>
      </c>
      <c r="O13" s="44">
        <f>"Owed "&amp;Y5</f>
        <v>0</v>
      </c>
      <c r="P13" s="44">
        <f>"Owed "&amp;Z5</f>
        <v>0</v>
      </c>
      <c r="Q13" s="45">
        <f>IF(Q7="","Pay "&amp;Q5,Q7)</f>
        <v>0</v>
      </c>
      <c r="R13" s="45">
        <f>IF(R7="","Pay "&amp;R5,R7)</f>
        <v>0</v>
      </c>
      <c r="S13" s="45">
        <f>IF(S7="","Pay "&amp;S5,S7)</f>
        <v>0</v>
      </c>
      <c r="T13" s="45">
        <f>IF(T7="","Pay "&amp;T5,T7)</f>
        <v>0</v>
      </c>
      <c r="U13" s="45">
        <f>IF(U7="","Pay "&amp;U5,U7)</f>
        <v>0</v>
      </c>
      <c r="V13" s="45">
        <f>IF(V7="","Pay "&amp;V5,V7)</f>
        <v>0</v>
      </c>
      <c r="W13" s="45">
        <f>IF(W7="","Pay "&amp;W5,W7)</f>
        <v>0</v>
      </c>
      <c r="X13" s="45">
        <f>IF(X7="","Pay "&amp;X5,X7)</f>
        <v>0</v>
      </c>
      <c r="Y13" s="45">
        <f>IF(Y7="","Pay "&amp;Y5,Y7)</f>
        <v>0</v>
      </c>
      <c r="Z13" s="45">
        <f>IF(Z7="","Pay "&amp;Z5,Z7)</f>
        <v>0</v>
      </c>
      <c r="AA13" s="45">
        <f>IF(Q7="","Bal "&amp;Q5,Q7&amp;" bal.")</f>
        <v>0</v>
      </c>
      <c r="AB13" s="45">
        <f>IF(R7="","Bal "&amp;R5,R7&amp;" bal.")</f>
        <v>0</v>
      </c>
      <c r="AC13" s="45">
        <f>IF(S7="","Bal "&amp;S5,S7&amp;" bal.")</f>
        <v>0</v>
      </c>
      <c r="AD13" s="45">
        <f>IF(T7="","Bal "&amp;T5,T7&amp;" bal.")</f>
        <v>0</v>
      </c>
      <c r="AE13" s="45">
        <f>IF(U7="","Bal "&amp;U5,U7&amp;" bal.")</f>
        <v>0</v>
      </c>
      <c r="AF13" s="45">
        <f>IF(V7="","Bal "&amp;V5,V7&amp;" bal.")</f>
        <v>0</v>
      </c>
      <c r="AG13" s="45">
        <f>IF(W7="","Bal "&amp;W5,W7&amp;" bal.")</f>
        <v>0</v>
      </c>
      <c r="AH13" s="45">
        <f>IF(X7="","Bal "&amp;X5,X7&amp;" bal.")</f>
        <v>0</v>
      </c>
      <c r="AI13" s="45">
        <f>IF(Y7="","Bal "&amp;Y5,Y7&amp;" bal.")</f>
        <v>0</v>
      </c>
      <c r="AJ13" s="45">
        <f>IF(Z7="","Bal "&amp;Z5,Z7&amp;" bal.")</f>
        <v>0</v>
      </c>
    </row>
    <row r="14" spans="2:36">
      <c r="B14" s="15">
        <f>IF(SUM($Q$10:$Z$10)&gt;0.005,1,"")</f>
        <v>0</v>
      </c>
      <c r="C14" s="46">
        <f>IF($B14="","",EDATE('Debt Payoff'!$D$23,$B14-1))</f>
        <v>0</v>
      </c>
      <c r="D14" s="47">
        <f>IF($B14="","",SUM(Q14:Z14))</f>
        <v>0</v>
      </c>
      <c r="E14" s="48">
        <f>IF($B14="","",SUM(G14:P14)-SUM($Q$10:$Z$10))</f>
        <v>0</v>
      </c>
      <c r="F14" s="47">
        <f>IF($B14="","",SUM(AA14:AJ14))</f>
        <v>0</v>
      </c>
      <c r="G14" s="48">
        <f>IF($B14="","",ROUND($Q$10*(1+$Q$8/12),2))</f>
        <v>0</v>
      </c>
      <c r="H14" s="48">
        <f>IF($B14="","",ROUND($R$10*(1+$R$8/12),2))</f>
        <v>0</v>
      </c>
      <c r="I14" s="48">
        <f>IF($B14="","",ROUND($S$10*(1+$S$8/12),2))</f>
        <v>0</v>
      </c>
      <c r="J14" s="48">
        <f>IF($B14="","",ROUND($T$10*(1+$T$8/12),2))</f>
        <v>0</v>
      </c>
      <c r="K14" s="48">
        <f>IF($B14="","",ROUND($U$10*(1+$U$8/12),2))</f>
        <v>0</v>
      </c>
      <c r="L14" s="48">
        <f>IF($B14="","",ROUND($V$10*(1+$V$8/12),2))</f>
        <v>0</v>
      </c>
      <c r="M14" s="48">
        <f>IF($B14="","",ROUND($W$10*(1+$W$8/12),2))</f>
        <v>0</v>
      </c>
      <c r="N14" s="48">
        <f>IF($B14="","",ROUND($X$10*(1+$X$8/12),2))</f>
        <v>0</v>
      </c>
      <c r="O14" s="48">
        <f>IF($B14="","",ROUND($Y$10*(1+$Y$8/12),2))</f>
        <v>0</v>
      </c>
      <c r="P14" s="48">
        <f>IF($B14="","",ROUND($Z$10*(1+$Z$8/12),2))</f>
        <v>0</v>
      </c>
      <c r="Q14" s="33">
        <f>IF($B14="","",MIN($Q$9,G14)+MIN(MAX(0,'Debt Payoff'!$D$24-0-SUMPRODUCT((G14:P14&lt;$Q$9:$Z$9)*G14:P14+(G14:P14&gt;=$Q$9:$Z$9)*$Q$9:$Z$9)),G14-MIN($Q$9,G14)))</f>
        <v>0</v>
      </c>
      <c r="R14" s="33">
        <f>IF($B14="","",MIN($R$9,H14)+MIN(MAX(0,'Debt Payoff'!$D$24-SUM(Q14:Q14)-SUMPRODUCT((H14:P14&lt;$R$9:$Z$9)*H14:P14+(H14:P14&gt;=$R$9:$Z$9)*$R$9:$Z$9)),H14-MIN($R$9,H14)))</f>
        <v>0</v>
      </c>
      <c r="S14" s="33">
        <f>IF($B14="","",MIN($S$9,I14)+MIN(MAX(0,'Debt Payoff'!$D$24-SUM(Q14:R14)-SUMPRODUCT((I14:P14&lt;$S$9:$Z$9)*I14:P14+(I14:P14&gt;=$S$9:$Z$9)*$S$9:$Z$9)),I14-MIN($S$9,I14)))</f>
        <v>0</v>
      </c>
      <c r="T14" s="33">
        <f>IF($B14="","",MIN($T$9,J14)+MIN(MAX(0,'Debt Payoff'!$D$24-SUM(Q14:S14)-SUMPRODUCT((J14:P14&lt;$T$9:$Z$9)*J14:P14+(J14:P14&gt;=$T$9:$Z$9)*$T$9:$Z$9)),J14-MIN($T$9,J14)))</f>
        <v>0</v>
      </c>
      <c r="U14" s="33">
        <f>IF($B14="","",MIN($U$9,K14)+MIN(MAX(0,'Debt Payoff'!$D$24-SUM(Q14:T14)-SUMPRODUCT((K14:P14&lt;$U$9:$Z$9)*K14:P14+(K14:P14&gt;=$U$9:$Z$9)*$U$9:$Z$9)),K14-MIN($U$9,K14)))</f>
        <v>0</v>
      </c>
      <c r="V14" s="33">
        <f>IF($B14="","",MIN($V$9,L14)+MIN(MAX(0,'Debt Payoff'!$D$24-SUM(Q14:U14)-SUMPRODUCT((L14:P14&lt;$V$9:$Z$9)*L14:P14+(L14:P14&gt;=$V$9:$Z$9)*$V$9:$Z$9)),L14-MIN($V$9,L14)))</f>
        <v>0</v>
      </c>
      <c r="W14" s="33">
        <f>IF($B14="","",MIN($W$9,M14)+MIN(MAX(0,'Debt Payoff'!$D$24-SUM(Q14:V14)-SUMPRODUCT((M14:P14&lt;$W$9:$Z$9)*M14:P14+(M14:P14&gt;=$W$9:$Z$9)*$W$9:$Z$9)),M14-MIN($W$9,M14)))</f>
        <v>0</v>
      </c>
      <c r="X14" s="33">
        <f>IF($B14="","",MIN($X$9,N14)+MIN(MAX(0,'Debt Payoff'!$D$24-SUM(Q14:W14)-SUMPRODUCT((N14:P14&lt;$X$9:$Z$9)*N14:P14+(N14:P14&gt;=$X$9:$Z$9)*$X$9:$Z$9)),N14-MIN($X$9,N14)))</f>
        <v>0</v>
      </c>
      <c r="Y14" s="33">
        <f>IF($B14="","",MIN($Y$9,O14)+MIN(MAX(0,'Debt Payoff'!$D$24-SUM(Q14:X14)-SUMPRODUCT((O14:P14&lt;$Y$9:$Z$9)*O14:P14+(O14:P14&gt;=$Y$9:$Z$9)*$Y$9:$Z$9)),O14-MIN($Y$9,O14)))</f>
        <v>0</v>
      </c>
      <c r="Z14" s="33">
        <f>IF($B14="","",MIN($Z$9,P14)+MIN(MAX(0,'Debt Payoff'!$D$24-SUM(Q14:Y14)-SUMPRODUCT((P14:P14&lt;$Z$9:$Z$9)*P14:P14+(P14:P14&gt;=$Z$9:$Z$9)*$Z$9:$Z$9)),P14-MIN($Z$9,P14)))</f>
        <v>0</v>
      </c>
      <c r="AA14" s="33">
        <f>IF($B14="","",ROUND(G14-Q14,2))</f>
        <v>0</v>
      </c>
      <c r="AB14" s="33">
        <f>IF($B14="","",ROUND(H14-R14,2))</f>
        <v>0</v>
      </c>
      <c r="AC14" s="33">
        <f>IF($B14="","",ROUND(I14-S14,2))</f>
        <v>0</v>
      </c>
      <c r="AD14" s="33">
        <f>IF($B14="","",ROUND(J14-T14,2))</f>
        <v>0</v>
      </c>
      <c r="AE14" s="33">
        <f>IF($B14="","",ROUND(K14-U14,2))</f>
        <v>0</v>
      </c>
      <c r="AF14" s="33">
        <f>IF($B14="","",ROUND(L14-V14,2))</f>
        <v>0</v>
      </c>
      <c r="AG14" s="33">
        <f>IF($B14="","",ROUND(M14-W14,2))</f>
        <v>0</v>
      </c>
      <c r="AH14" s="33">
        <f>IF($B14="","",ROUND(N14-X14,2))</f>
        <v>0</v>
      </c>
      <c r="AI14" s="33">
        <f>IF($B14="","",ROUND(O14-Y14,2))</f>
        <v>0</v>
      </c>
      <c r="AJ14" s="33">
        <f>IF($B14="","",ROUND(P14-Z14,2))</f>
        <v>0</v>
      </c>
    </row>
    <row r="15" spans="2:36">
      <c r="B15" s="15">
        <f>IF(B14="","",IF(F14&gt;0.005,B14+1,""))</f>
        <v>0</v>
      </c>
      <c r="C15" s="46">
        <f>IF($B15="","",EDATE('Debt Payoff'!$D$23,$B15-1))</f>
        <v>0</v>
      </c>
      <c r="D15" s="47">
        <f>IF($B15="","",SUM(Q15:Z15))</f>
        <v>0</v>
      </c>
      <c r="E15" s="48">
        <f>IF($B15="","",SUM(G15:P15)-F14)</f>
        <v>0</v>
      </c>
      <c r="F15" s="47">
        <f>IF($B15="","",SUM(AA15:AJ15))</f>
        <v>0</v>
      </c>
      <c r="G15" s="48">
        <f>IF($B15="","",ROUND(N(AA14)*(1+$Q$8/12),2))</f>
        <v>0</v>
      </c>
      <c r="H15" s="48">
        <f>IF($B15="","",ROUND(N(AB14)*(1+$R$8/12),2))</f>
        <v>0</v>
      </c>
      <c r="I15" s="48">
        <f>IF($B15="","",ROUND(N(AC14)*(1+$S$8/12),2))</f>
        <v>0</v>
      </c>
      <c r="J15" s="48">
        <f>IF($B15="","",ROUND(N(AD14)*(1+$T$8/12),2))</f>
        <v>0</v>
      </c>
      <c r="K15" s="48">
        <f>IF($B15="","",ROUND(N(AE14)*(1+$U$8/12),2))</f>
        <v>0</v>
      </c>
      <c r="L15" s="48">
        <f>IF($B15="","",ROUND(N(AF14)*(1+$V$8/12),2))</f>
        <v>0</v>
      </c>
      <c r="M15" s="48">
        <f>IF($B15="","",ROUND(N(AG14)*(1+$W$8/12),2))</f>
        <v>0</v>
      </c>
      <c r="N15" s="48">
        <f>IF($B15="","",ROUND(N(AH14)*(1+$X$8/12),2))</f>
        <v>0</v>
      </c>
      <c r="O15" s="48">
        <f>IF($B15="","",ROUND(N(AI14)*(1+$Y$8/12),2))</f>
        <v>0</v>
      </c>
      <c r="P15" s="48">
        <f>IF($B15="","",ROUND(N(AJ14)*(1+$Z$8/12),2))</f>
        <v>0</v>
      </c>
      <c r="Q15" s="33">
        <f>IF($B15="","",MIN($Q$9,G15)+MIN(MAX(0,'Debt Payoff'!$D$24-0-SUMPRODUCT((G15:P15&lt;$Q$9:$Z$9)*G15:P15+(G15:P15&gt;=$Q$9:$Z$9)*$Q$9:$Z$9)),G15-MIN($Q$9,G15)))</f>
        <v>0</v>
      </c>
      <c r="R15" s="33">
        <f>IF($B15="","",MIN($R$9,H15)+MIN(MAX(0,'Debt Payoff'!$D$24-SUM(Q15:Q15)-SUMPRODUCT((H15:P15&lt;$R$9:$Z$9)*H15:P15+(H15:P15&gt;=$R$9:$Z$9)*$R$9:$Z$9)),H15-MIN($R$9,H15)))</f>
        <v>0</v>
      </c>
      <c r="S15" s="33">
        <f>IF($B15="","",MIN($S$9,I15)+MIN(MAX(0,'Debt Payoff'!$D$24-SUM(Q15:R15)-SUMPRODUCT((I15:P15&lt;$S$9:$Z$9)*I15:P15+(I15:P15&gt;=$S$9:$Z$9)*$S$9:$Z$9)),I15-MIN($S$9,I15)))</f>
        <v>0</v>
      </c>
      <c r="T15" s="33">
        <f>IF($B15="","",MIN($T$9,J15)+MIN(MAX(0,'Debt Payoff'!$D$24-SUM(Q15:S15)-SUMPRODUCT((J15:P15&lt;$T$9:$Z$9)*J15:P15+(J15:P15&gt;=$T$9:$Z$9)*$T$9:$Z$9)),J15-MIN($T$9,J15)))</f>
        <v>0</v>
      </c>
      <c r="U15" s="33">
        <f>IF($B15="","",MIN($U$9,K15)+MIN(MAX(0,'Debt Payoff'!$D$24-SUM(Q15:T15)-SUMPRODUCT((K15:P15&lt;$U$9:$Z$9)*K15:P15+(K15:P15&gt;=$U$9:$Z$9)*$U$9:$Z$9)),K15-MIN($U$9,K15)))</f>
        <v>0</v>
      </c>
      <c r="V15" s="33">
        <f>IF($B15="","",MIN($V$9,L15)+MIN(MAX(0,'Debt Payoff'!$D$24-SUM(Q15:U15)-SUMPRODUCT((L15:P15&lt;$V$9:$Z$9)*L15:P15+(L15:P15&gt;=$V$9:$Z$9)*$V$9:$Z$9)),L15-MIN($V$9,L15)))</f>
        <v>0</v>
      </c>
      <c r="W15" s="33">
        <f>IF($B15="","",MIN($W$9,M15)+MIN(MAX(0,'Debt Payoff'!$D$24-SUM(Q15:V15)-SUMPRODUCT((M15:P15&lt;$W$9:$Z$9)*M15:P15+(M15:P15&gt;=$W$9:$Z$9)*$W$9:$Z$9)),M15-MIN($W$9,M15)))</f>
        <v>0</v>
      </c>
      <c r="X15" s="33">
        <f>IF($B15="","",MIN($X$9,N15)+MIN(MAX(0,'Debt Payoff'!$D$24-SUM(Q15:W15)-SUMPRODUCT((N15:P15&lt;$X$9:$Z$9)*N15:P15+(N15:P15&gt;=$X$9:$Z$9)*$X$9:$Z$9)),N15-MIN($X$9,N15)))</f>
        <v>0</v>
      </c>
      <c r="Y15" s="33">
        <f>IF($B15="","",MIN($Y$9,O15)+MIN(MAX(0,'Debt Payoff'!$D$24-SUM(Q15:X15)-SUMPRODUCT((O15:P15&lt;$Y$9:$Z$9)*O15:P15+(O15:P15&gt;=$Y$9:$Z$9)*$Y$9:$Z$9)),O15-MIN($Y$9,O15)))</f>
        <v>0</v>
      </c>
      <c r="Z15" s="33">
        <f>IF($B15="","",MIN($Z$9,P15)+MIN(MAX(0,'Debt Payoff'!$D$24-SUM(Q15:Y15)-SUMPRODUCT((P15:P15&lt;$Z$9:$Z$9)*P15:P15+(P15:P15&gt;=$Z$9:$Z$9)*$Z$9:$Z$9)),P15-MIN($Z$9,P15)))</f>
        <v>0</v>
      </c>
      <c r="AA15" s="33">
        <f>IF($B15="","",ROUND(G15-Q15,2))</f>
        <v>0</v>
      </c>
      <c r="AB15" s="33">
        <f>IF($B15="","",ROUND(H15-R15,2))</f>
        <v>0</v>
      </c>
      <c r="AC15" s="33">
        <f>IF($B15="","",ROUND(I15-S15,2))</f>
        <v>0</v>
      </c>
      <c r="AD15" s="33">
        <f>IF($B15="","",ROUND(J15-T15,2))</f>
        <v>0</v>
      </c>
      <c r="AE15" s="33">
        <f>IF($B15="","",ROUND(K15-U15,2))</f>
        <v>0</v>
      </c>
      <c r="AF15" s="33">
        <f>IF($B15="","",ROUND(L15-V15,2))</f>
        <v>0</v>
      </c>
      <c r="AG15" s="33">
        <f>IF($B15="","",ROUND(M15-W15,2))</f>
        <v>0</v>
      </c>
      <c r="AH15" s="33">
        <f>IF($B15="","",ROUND(N15-X15,2))</f>
        <v>0</v>
      </c>
      <c r="AI15" s="33">
        <f>IF($B15="","",ROUND(O15-Y15,2))</f>
        <v>0</v>
      </c>
      <c r="AJ15" s="33">
        <f>IF($B15="","",ROUND(P15-Z15,2))</f>
        <v>0</v>
      </c>
    </row>
    <row r="16" spans="2:36">
      <c r="B16" s="15">
        <f>IF(B15="","",IF(F15&gt;0.005,B15+1,""))</f>
        <v>0</v>
      </c>
      <c r="C16" s="46">
        <f>IF($B16="","",EDATE('Debt Payoff'!$D$23,$B16-1))</f>
        <v>0</v>
      </c>
      <c r="D16" s="47">
        <f>IF($B16="","",SUM(Q16:Z16))</f>
        <v>0</v>
      </c>
      <c r="E16" s="48">
        <f>IF($B16="","",SUM(G16:P16)-F15)</f>
        <v>0</v>
      </c>
      <c r="F16" s="47">
        <f>IF($B16="","",SUM(AA16:AJ16))</f>
        <v>0</v>
      </c>
      <c r="G16" s="48">
        <f>IF($B16="","",ROUND(N(AA15)*(1+$Q$8/12),2))</f>
        <v>0</v>
      </c>
      <c r="H16" s="48">
        <f>IF($B16="","",ROUND(N(AB15)*(1+$R$8/12),2))</f>
        <v>0</v>
      </c>
      <c r="I16" s="48">
        <f>IF($B16="","",ROUND(N(AC15)*(1+$S$8/12),2))</f>
        <v>0</v>
      </c>
      <c r="J16" s="48">
        <f>IF($B16="","",ROUND(N(AD15)*(1+$T$8/12),2))</f>
        <v>0</v>
      </c>
      <c r="K16" s="48">
        <f>IF($B16="","",ROUND(N(AE15)*(1+$U$8/12),2))</f>
        <v>0</v>
      </c>
      <c r="L16" s="48">
        <f>IF($B16="","",ROUND(N(AF15)*(1+$V$8/12),2))</f>
        <v>0</v>
      </c>
      <c r="M16" s="48">
        <f>IF($B16="","",ROUND(N(AG15)*(1+$W$8/12),2))</f>
        <v>0</v>
      </c>
      <c r="N16" s="48">
        <f>IF($B16="","",ROUND(N(AH15)*(1+$X$8/12),2))</f>
        <v>0</v>
      </c>
      <c r="O16" s="48">
        <f>IF($B16="","",ROUND(N(AI15)*(1+$Y$8/12),2))</f>
        <v>0</v>
      </c>
      <c r="P16" s="48">
        <f>IF($B16="","",ROUND(N(AJ15)*(1+$Z$8/12),2))</f>
        <v>0</v>
      </c>
      <c r="Q16" s="33">
        <f>IF($B16="","",MIN($Q$9,G16)+MIN(MAX(0,'Debt Payoff'!$D$24-0-SUMPRODUCT((G16:P16&lt;$Q$9:$Z$9)*G16:P16+(G16:P16&gt;=$Q$9:$Z$9)*$Q$9:$Z$9)),G16-MIN($Q$9,G16)))</f>
        <v>0</v>
      </c>
      <c r="R16" s="33">
        <f>IF($B16="","",MIN($R$9,H16)+MIN(MAX(0,'Debt Payoff'!$D$24-SUM(Q16:Q16)-SUMPRODUCT((H16:P16&lt;$R$9:$Z$9)*H16:P16+(H16:P16&gt;=$R$9:$Z$9)*$R$9:$Z$9)),H16-MIN($R$9,H16)))</f>
        <v>0</v>
      </c>
      <c r="S16" s="33">
        <f>IF($B16="","",MIN($S$9,I16)+MIN(MAX(0,'Debt Payoff'!$D$24-SUM(Q16:R16)-SUMPRODUCT((I16:P16&lt;$S$9:$Z$9)*I16:P16+(I16:P16&gt;=$S$9:$Z$9)*$S$9:$Z$9)),I16-MIN($S$9,I16)))</f>
        <v>0</v>
      </c>
      <c r="T16" s="33">
        <f>IF($B16="","",MIN($T$9,J16)+MIN(MAX(0,'Debt Payoff'!$D$24-SUM(Q16:S16)-SUMPRODUCT((J16:P16&lt;$T$9:$Z$9)*J16:P16+(J16:P16&gt;=$T$9:$Z$9)*$T$9:$Z$9)),J16-MIN($T$9,J16)))</f>
        <v>0</v>
      </c>
      <c r="U16" s="33">
        <f>IF($B16="","",MIN($U$9,K16)+MIN(MAX(0,'Debt Payoff'!$D$24-SUM(Q16:T16)-SUMPRODUCT((K16:P16&lt;$U$9:$Z$9)*K16:P16+(K16:P16&gt;=$U$9:$Z$9)*$U$9:$Z$9)),K16-MIN($U$9,K16)))</f>
        <v>0</v>
      </c>
      <c r="V16" s="33">
        <f>IF($B16="","",MIN($V$9,L16)+MIN(MAX(0,'Debt Payoff'!$D$24-SUM(Q16:U16)-SUMPRODUCT((L16:P16&lt;$V$9:$Z$9)*L16:P16+(L16:P16&gt;=$V$9:$Z$9)*$V$9:$Z$9)),L16-MIN($V$9,L16)))</f>
        <v>0</v>
      </c>
      <c r="W16" s="33">
        <f>IF($B16="","",MIN($W$9,M16)+MIN(MAX(0,'Debt Payoff'!$D$24-SUM(Q16:V16)-SUMPRODUCT((M16:P16&lt;$W$9:$Z$9)*M16:P16+(M16:P16&gt;=$W$9:$Z$9)*$W$9:$Z$9)),M16-MIN($W$9,M16)))</f>
        <v>0</v>
      </c>
      <c r="X16" s="33">
        <f>IF($B16="","",MIN($X$9,N16)+MIN(MAX(0,'Debt Payoff'!$D$24-SUM(Q16:W16)-SUMPRODUCT((N16:P16&lt;$X$9:$Z$9)*N16:P16+(N16:P16&gt;=$X$9:$Z$9)*$X$9:$Z$9)),N16-MIN($X$9,N16)))</f>
        <v>0</v>
      </c>
      <c r="Y16" s="33">
        <f>IF($B16="","",MIN($Y$9,O16)+MIN(MAX(0,'Debt Payoff'!$D$24-SUM(Q16:X16)-SUMPRODUCT((O16:P16&lt;$Y$9:$Z$9)*O16:P16+(O16:P16&gt;=$Y$9:$Z$9)*$Y$9:$Z$9)),O16-MIN($Y$9,O16)))</f>
        <v>0</v>
      </c>
      <c r="Z16" s="33">
        <f>IF($B16="","",MIN($Z$9,P16)+MIN(MAX(0,'Debt Payoff'!$D$24-SUM(Q16:Y16)-SUMPRODUCT((P16:P16&lt;$Z$9:$Z$9)*P16:P16+(P16:P16&gt;=$Z$9:$Z$9)*$Z$9:$Z$9)),P16-MIN($Z$9,P16)))</f>
        <v>0</v>
      </c>
      <c r="AA16" s="33">
        <f>IF($B16="","",ROUND(G16-Q16,2))</f>
        <v>0</v>
      </c>
      <c r="AB16" s="33">
        <f>IF($B16="","",ROUND(H16-R16,2))</f>
        <v>0</v>
      </c>
      <c r="AC16" s="33">
        <f>IF($B16="","",ROUND(I16-S16,2))</f>
        <v>0</v>
      </c>
      <c r="AD16" s="33">
        <f>IF($B16="","",ROUND(J16-T16,2))</f>
        <v>0</v>
      </c>
      <c r="AE16" s="33">
        <f>IF($B16="","",ROUND(K16-U16,2))</f>
        <v>0</v>
      </c>
      <c r="AF16" s="33">
        <f>IF($B16="","",ROUND(L16-V16,2))</f>
        <v>0</v>
      </c>
      <c r="AG16" s="33">
        <f>IF($B16="","",ROUND(M16-W16,2))</f>
        <v>0</v>
      </c>
      <c r="AH16" s="33">
        <f>IF($B16="","",ROUND(N16-X16,2))</f>
        <v>0</v>
      </c>
      <c r="AI16" s="33">
        <f>IF($B16="","",ROUND(O16-Y16,2))</f>
        <v>0</v>
      </c>
      <c r="AJ16" s="33">
        <f>IF($B16="","",ROUND(P16-Z16,2))</f>
        <v>0</v>
      </c>
    </row>
    <row r="17" spans="2:36">
      <c r="B17" s="15">
        <f>IF(B16="","",IF(F16&gt;0.005,B16+1,""))</f>
        <v>0</v>
      </c>
      <c r="C17" s="46">
        <f>IF($B17="","",EDATE('Debt Payoff'!$D$23,$B17-1))</f>
        <v>0</v>
      </c>
      <c r="D17" s="47">
        <f>IF($B17="","",SUM(Q17:Z17))</f>
        <v>0</v>
      </c>
      <c r="E17" s="48">
        <f>IF($B17="","",SUM(G17:P17)-F16)</f>
        <v>0</v>
      </c>
      <c r="F17" s="47">
        <f>IF($B17="","",SUM(AA17:AJ17))</f>
        <v>0</v>
      </c>
      <c r="G17" s="48">
        <f>IF($B17="","",ROUND(N(AA16)*(1+$Q$8/12),2))</f>
        <v>0</v>
      </c>
      <c r="H17" s="48">
        <f>IF($B17="","",ROUND(N(AB16)*(1+$R$8/12),2))</f>
        <v>0</v>
      </c>
      <c r="I17" s="48">
        <f>IF($B17="","",ROUND(N(AC16)*(1+$S$8/12),2))</f>
        <v>0</v>
      </c>
      <c r="J17" s="48">
        <f>IF($B17="","",ROUND(N(AD16)*(1+$T$8/12),2))</f>
        <v>0</v>
      </c>
      <c r="K17" s="48">
        <f>IF($B17="","",ROUND(N(AE16)*(1+$U$8/12),2))</f>
        <v>0</v>
      </c>
      <c r="L17" s="48">
        <f>IF($B17="","",ROUND(N(AF16)*(1+$V$8/12),2))</f>
        <v>0</v>
      </c>
      <c r="M17" s="48">
        <f>IF($B17="","",ROUND(N(AG16)*(1+$W$8/12),2))</f>
        <v>0</v>
      </c>
      <c r="N17" s="48">
        <f>IF($B17="","",ROUND(N(AH16)*(1+$X$8/12),2))</f>
        <v>0</v>
      </c>
      <c r="O17" s="48">
        <f>IF($B17="","",ROUND(N(AI16)*(1+$Y$8/12),2))</f>
        <v>0</v>
      </c>
      <c r="P17" s="48">
        <f>IF($B17="","",ROUND(N(AJ16)*(1+$Z$8/12),2))</f>
        <v>0</v>
      </c>
      <c r="Q17" s="33">
        <f>IF($B17="","",MIN($Q$9,G17)+MIN(MAX(0,'Debt Payoff'!$D$24-0-SUMPRODUCT((G17:P17&lt;$Q$9:$Z$9)*G17:P17+(G17:P17&gt;=$Q$9:$Z$9)*$Q$9:$Z$9)),G17-MIN($Q$9,G17)))</f>
        <v>0</v>
      </c>
      <c r="R17" s="33">
        <f>IF($B17="","",MIN($R$9,H17)+MIN(MAX(0,'Debt Payoff'!$D$24-SUM(Q17:Q17)-SUMPRODUCT((H17:P17&lt;$R$9:$Z$9)*H17:P17+(H17:P17&gt;=$R$9:$Z$9)*$R$9:$Z$9)),H17-MIN($R$9,H17)))</f>
        <v>0</v>
      </c>
      <c r="S17" s="33">
        <f>IF($B17="","",MIN($S$9,I17)+MIN(MAX(0,'Debt Payoff'!$D$24-SUM(Q17:R17)-SUMPRODUCT((I17:P17&lt;$S$9:$Z$9)*I17:P17+(I17:P17&gt;=$S$9:$Z$9)*$S$9:$Z$9)),I17-MIN($S$9,I17)))</f>
        <v>0</v>
      </c>
      <c r="T17" s="33">
        <f>IF($B17="","",MIN($T$9,J17)+MIN(MAX(0,'Debt Payoff'!$D$24-SUM(Q17:S17)-SUMPRODUCT((J17:P17&lt;$T$9:$Z$9)*J17:P17+(J17:P17&gt;=$T$9:$Z$9)*$T$9:$Z$9)),J17-MIN($T$9,J17)))</f>
        <v>0</v>
      </c>
      <c r="U17" s="33">
        <f>IF($B17="","",MIN($U$9,K17)+MIN(MAX(0,'Debt Payoff'!$D$24-SUM(Q17:T17)-SUMPRODUCT((K17:P17&lt;$U$9:$Z$9)*K17:P17+(K17:P17&gt;=$U$9:$Z$9)*$U$9:$Z$9)),K17-MIN($U$9,K17)))</f>
        <v>0</v>
      </c>
      <c r="V17" s="33">
        <f>IF($B17="","",MIN($V$9,L17)+MIN(MAX(0,'Debt Payoff'!$D$24-SUM(Q17:U17)-SUMPRODUCT((L17:P17&lt;$V$9:$Z$9)*L17:P17+(L17:P17&gt;=$V$9:$Z$9)*$V$9:$Z$9)),L17-MIN($V$9,L17)))</f>
        <v>0</v>
      </c>
      <c r="W17" s="33">
        <f>IF($B17="","",MIN($W$9,M17)+MIN(MAX(0,'Debt Payoff'!$D$24-SUM(Q17:V17)-SUMPRODUCT((M17:P17&lt;$W$9:$Z$9)*M17:P17+(M17:P17&gt;=$W$9:$Z$9)*$W$9:$Z$9)),M17-MIN($W$9,M17)))</f>
        <v>0</v>
      </c>
      <c r="X17" s="33">
        <f>IF($B17="","",MIN($X$9,N17)+MIN(MAX(0,'Debt Payoff'!$D$24-SUM(Q17:W17)-SUMPRODUCT((N17:P17&lt;$X$9:$Z$9)*N17:P17+(N17:P17&gt;=$X$9:$Z$9)*$X$9:$Z$9)),N17-MIN($X$9,N17)))</f>
        <v>0</v>
      </c>
      <c r="Y17" s="33">
        <f>IF($B17="","",MIN($Y$9,O17)+MIN(MAX(0,'Debt Payoff'!$D$24-SUM(Q17:X17)-SUMPRODUCT((O17:P17&lt;$Y$9:$Z$9)*O17:P17+(O17:P17&gt;=$Y$9:$Z$9)*$Y$9:$Z$9)),O17-MIN($Y$9,O17)))</f>
        <v>0</v>
      </c>
      <c r="Z17" s="33">
        <f>IF($B17="","",MIN($Z$9,P17)+MIN(MAX(0,'Debt Payoff'!$D$24-SUM(Q17:Y17)-SUMPRODUCT((P17:P17&lt;$Z$9:$Z$9)*P17:P17+(P17:P17&gt;=$Z$9:$Z$9)*$Z$9:$Z$9)),P17-MIN($Z$9,P17)))</f>
        <v>0</v>
      </c>
      <c r="AA17" s="33">
        <f>IF($B17="","",ROUND(G17-Q17,2))</f>
        <v>0</v>
      </c>
      <c r="AB17" s="33">
        <f>IF($B17="","",ROUND(H17-R17,2))</f>
        <v>0</v>
      </c>
      <c r="AC17" s="33">
        <f>IF($B17="","",ROUND(I17-S17,2))</f>
        <v>0</v>
      </c>
      <c r="AD17" s="33">
        <f>IF($B17="","",ROUND(J17-T17,2))</f>
        <v>0</v>
      </c>
      <c r="AE17" s="33">
        <f>IF($B17="","",ROUND(K17-U17,2))</f>
        <v>0</v>
      </c>
      <c r="AF17" s="33">
        <f>IF($B17="","",ROUND(L17-V17,2))</f>
        <v>0</v>
      </c>
      <c r="AG17" s="33">
        <f>IF($B17="","",ROUND(M17-W17,2))</f>
        <v>0</v>
      </c>
      <c r="AH17" s="33">
        <f>IF($B17="","",ROUND(N17-X17,2))</f>
        <v>0</v>
      </c>
      <c r="AI17" s="33">
        <f>IF($B17="","",ROUND(O17-Y17,2))</f>
        <v>0</v>
      </c>
      <c r="AJ17" s="33">
        <f>IF($B17="","",ROUND(P17-Z17,2))</f>
        <v>0</v>
      </c>
    </row>
    <row r="18" spans="2:36">
      <c r="B18" s="15">
        <f>IF(B17="","",IF(F17&gt;0.005,B17+1,""))</f>
        <v>0</v>
      </c>
      <c r="C18" s="46">
        <f>IF($B18="","",EDATE('Debt Payoff'!$D$23,$B18-1))</f>
        <v>0</v>
      </c>
      <c r="D18" s="47">
        <f>IF($B18="","",SUM(Q18:Z18))</f>
        <v>0</v>
      </c>
      <c r="E18" s="48">
        <f>IF($B18="","",SUM(G18:P18)-F17)</f>
        <v>0</v>
      </c>
      <c r="F18" s="47">
        <f>IF($B18="","",SUM(AA18:AJ18))</f>
        <v>0</v>
      </c>
      <c r="G18" s="48">
        <f>IF($B18="","",ROUND(N(AA17)*(1+$Q$8/12),2))</f>
        <v>0</v>
      </c>
      <c r="H18" s="48">
        <f>IF($B18="","",ROUND(N(AB17)*(1+$R$8/12),2))</f>
        <v>0</v>
      </c>
      <c r="I18" s="48">
        <f>IF($B18="","",ROUND(N(AC17)*(1+$S$8/12),2))</f>
        <v>0</v>
      </c>
      <c r="J18" s="48">
        <f>IF($B18="","",ROUND(N(AD17)*(1+$T$8/12),2))</f>
        <v>0</v>
      </c>
      <c r="K18" s="48">
        <f>IF($B18="","",ROUND(N(AE17)*(1+$U$8/12),2))</f>
        <v>0</v>
      </c>
      <c r="L18" s="48">
        <f>IF($B18="","",ROUND(N(AF17)*(1+$V$8/12),2))</f>
        <v>0</v>
      </c>
      <c r="M18" s="48">
        <f>IF($B18="","",ROUND(N(AG17)*(1+$W$8/12),2))</f>
        <v>0</v>
      </c>
      <c r="N18" s="48">
        <f>IF($B18="","",ROUND(N(AH17)*(1+$X$8/12),2))</f>
        <v>0</v>
      </c>
      <c r="O18" s="48">
        <f>IF($B18="","",ROUND(N(AI17)*(1+$Y$8/12),2))</f>
        <v>0</v>
      </c>
      <c r="P18" s="48">
        <f>IF($B18="","",ROUND(N(AJ17)*(1+$Z$8/12),2))</f>
        <v>0</v>
      </c>
      <c r="Q18" s="33">
        <f>IF($B18="","",MIN($Q$9,G18)+MIN(MAX(0,'Debt Payoff'!$D$24-0-SUMPRODUCT((G18:P18&lt;$Q$9:$Z$9)*G18:P18+(G18:P18&gt;=$Q$9:$Z$9)*$Q$9:$Z$9)),G18-MIN($Q$9,G18)))</f>
        <v>0</v>
      </c>
      <c r="R18" s="33">
        <f>IF($B18="","",MIN($R$9,H18)+MIN(MAX(0,'Debt Payoff'!$D$24-SUM(Q18:Q18)-SUMPRODUCT((H18:P18&lt;$R$9:$Z$9)*H18:P18+(H18:P18&gt;=$R$9:$Z$9)*$R$9:$Z$9)),H18-MIN($R$9,H18)))</f>
        <v>0</v>
      </c>
      <c r="S18" s="33">
        <f>IF($B18="","",MIN($S$9,I18)+MIN(MAX(0,'Debt Payoff'!$D$24-SUM(Q18:R18)-SUMPRODUCT((I18:P18&lt;$S$9:$Z$9)*I18:P18+(I18:P18&gt;=$S$9:$Z$9)*$S$9:$Z$9)),I18-MIN($S$9,I18)))</f>
        <v>0</v>
      </c>
      <c r="T18" s="33">
        <f>IF($B18="","",MIN($T$9,J18)+MIN(MAX(0,'Debt Payoff'!$D$24-SUM(Q18:S18)-SUMPRODUCT((J18:P18&lt;$T$9:$Z$9)*J18:P18+(J18:P18&gt;=$T$9:$Z$9)*$T$9:$Z$9)),J18-MIN($T$9,J18)))</f>
        <v>0</v>
      </c>
      <c r="U18" s="33">
        <f>IF($B18="","",MIN($U$9,K18)+MIN(MAX(0,'Debt Payoff'!$D$24-SUM(Q18:T18)-SUMPRODUCT((K18:P18&lt;$U$9:$Z$9)*K18:P18+(K18:P18&gt;=$U$9:$Z$9)*$U$9:$Z$9)),K18-MIN($U$9,K18)))</f>
        <v>0</v>
      </c>
      <c r="V18" s="33">
        <f>IF($B18="","",MIN($V$9,L18)+MIN(MAX(0,'Debt Payoff'!$D$24-SUM(Q18:U18)-SUMPRODUCT((L18:P18&lt;$V$9:$Z$9)*L18:P18+(L18:P18&gt;=$V$9:$Z$9)*$V$9:$Z$9)),L18-MIN($V$9,L18)))</f>
        <v>0</v>
      </c>
      <c r="W18" s="33">
        <f>IF($B18="","",MIN($W$9,M18)+MIN(MAX(0,'Debt Payoff'!$D$24-SUM(Q18:V18)-SUMPRODUCT((M18:P18&lt;$W$9:$Z$9)*M18:P18+(M18:P18&gt;=$W$9:$Z$9)*$W$9:$Z$9)),M18-MIN($W$9,M18)))</f>
        <v>0</v>
      </c>
      <c r="X18" s="33">
        <f>IF($B18="","",MIN($X$9,N18)+MIN(MAX(0,'Debt Payoff'!$D$24-SUM(Q18:W18)-SUMPRODUCT((N18:P18&lt;$X$9:$Z$9)*N18:P18+(N18:P18&gt;=$X$9:$Z$9)*$X$9:$Z$9)),N18-MIN($X$9,N18)))</f>
        <v>0</v>
      </c>
      <c r="Y18" s="33">
        <f>IF($B18="","",MIN($Y$9,O18)+MIN(MAX(0,'Debt Payoff'!$D$24-SUM(Q18:X18)-SUMPRODUCT((O18:P18&lt;$Y$9:$Z$9)*O18:P18+(O18:P18&gt;=$Y$9:$Z$9)*$Y$9:$Z$9)),O18-MIN($Y$9,O18)))</f>
        <v>0</v>
      </c>
      <c r="Z18" s="33">
        <f>IF($B18="","",MIN($Z$9,P18)+MIN(MAX(0,'Debt Payoff'!$D$24-SUM(Q18:Y18)-SUMPRODUCT((P18:P18&lt;$Z$9:$Z$9)*P18:P18+(P18:P18&gt;=$Z$9:$Z$9)*$Z$9:$Z$9)),P18-MIN($Z$9,P18)))</f>
        <v>0</v>
      </c>
      <c r="AA18" s="33">
        <f>IF($B18="","",ROUND(G18-Q18,2))</f>
        <v>0</v>
      </c>
      <c r="AB18" s="33">
        <f>IF($B18="","",ROUND(H18-R18,2))</f>
        <v>0</v>
      </c>
      <c r="AC18" s="33">
        <f>IF($B18="","",ROUND(I18-S18,2))</f>
        <v>0</v>
      </c>
      <c r="AD18" s="33">
        <f>IF($B18="","",ROUND(J18-T18,2))</f>
        <v>0</v>
      </c>
      <c r="AE18" s="33">
        <f>IF($B18="","",ROUND(K18-U18,2))</f>
        <v>0</v>
      </c>
      <c r="AF18" s="33">
        <f>IF($B18="","",ROUND(L18-V18,2))</f>
        <v>0</v>
      </c>
      <c r="AG18" s="33">
        <f>IF($B18="","",ROUND(M18-W18,2))</f>
        <v>0</v>
      </c>
      <c r="AH18" s="33">
        <f>IF($B18="","",ROUND(N18-X18,2))</f>
        <v>0</v>
      </c>
      <c r="AI18" s="33">
        <f>IF($B18="","",ROUND(O18-Y18,2))</f>
        <v>0</v>
      </c>
      <c r="AJ18" s="33">
        <f>IF($B18="","",ROUND(P18-Z18,2))</f>
        <v>0</v>
      </c>
    </row>
    <row r="19" spans="2:36">
      <c r="B19" s="15">
        <f>IF(B18="","",IF(F18&gt;0.005,B18+1,""))</f>
        <v>0</v>
      </c>
      <c r="C19" s="46">
        <f>IF($B19="","",EDATE('Debt Payoff'!$D$23,$B19-1))</f>
        <v>0</v>
      </c>
      <c r="D19" s="47">
        <f>IF($B19="","",SUM(Q19:Z19))</f>
        <v>0</v>
      </c>
      <c r="E19" s="48">
        <f>IF($B19="","",SUM(G19:P19)-F18)</f>
        <v>0</v>
      </c>
      <c r="F19" s="47">
        <f>IF($B19="","",SUM(AA19:AJ19))</f>
        <v>0</v>
      </c>
      <c r="G19" s="48">
        <f>IF($B19="","",ROUND(N(AA18)*(1+$Q$8/12),2))</f>
        <v>0</v>
      </c>
      <c r="H19" s="48">
        <f>IF($B19="","",ROUND(N(AB18)*(1+$R$8/12),2))</f>
        <v>0</v>
      </c>
      <c r="I19" s="48">
        <f>IF($B19="","",ROUND(N(AC18)*(1+$S$8/12),2))</f>
        <v>0</v>
      </c>
      <c r="J19" s="48">
        <f>IF($B19="","",ROUND(N(AD18)*(1+$T$8/12),2))</f>
        <v>0</v>
      </c>
      <c r="K19" s="48">
        <f>IF($B19="","",ROUND(N(AE18)*(1+$U$8/12),2))</f>
        <v>0</v>
      </c>
      <c r="L19" s="48">
        <f>IF($B19="","",ROUND(N(AF18)*(1+$V$8/12),2))</f>
        <v>0</v>
      </c>
      <c r="M19" s="48">
        <f>IF($B19="","",ROUND(N(AG18)*(1+$W$8/12),2))</f>
        <v>0</v>
      </c>
      <c r="N19" s="48">
        <f>IF($B19="","",ROUND(N(AH18)*(1+$X$8/12),2))</f>
        <v>0</v>
      </c>
      <c r="O19" s="48">
        <f>IF($B19="","",ROUND(N(AI18)*(1+$Y$8/12),2))</f>
        <v>0</v>
      </c>
      <c r="P19" s="48">
        <f>IF($B19="","",ROUND(N(AJ18)*(1+$Z$8/12),2))</f>
        <v>0</v>
      </c>
      <c r="Q19" s="33">
        <f>IF($B19="","",MIN($Q$9,G19)+MIN(MAX(0,'Debt Payoff'!$D$24-0-SUMPRODUCT((G19:P19&lt;$Q$9:$Z$9)*G19:P19+(G19:P19&gt;=$Q$9:$Z$9)*$Q$9:$Z$9)),G19-MIN($Q$9,G19)))</f>
        <v>0</v>
      </c>
      <c r="R19" s="33">
        <f>IF($B19="","",MIN($R$9,H19)+MIN(MAX(0,'Debt Payoff'!$D$24-SUM(Q19:Q19)-SUMPRODUCT((H19:P19&lt;$R$9:$Z$9)*H19:P19+(H19:P19&gt;=$R$9:$Z$9)*$R$9:$Z$9)),H19-MIN($R$9,H19)))</f>
        <v>0</v>
      </c>
      <c r="S19" s="33">
        <f>IF($B19="","",MIN($S$9,I19)+MIN(MAX(0,'Debt Payoff'!$D$24-SUM(Q19:R19)-SUMPRODUCT((I19:P19&lt;$S$9:$Z$9)*I19:P19+(I19:P19&gt;=$S$9:$Z$9)*$S$9:$Z$9)),I19-MIN($S$9,I19)))</f>
        <v>0</v>
      </c>
      <c r="T19" s="33">
        <f>IF($B19="","",MIN($T$9,J19)+MIN(MAX(0,'Debt Payoff'!$D$24-SUM(Q19:S19)-SUMPRODUCT((J19:P19&lt;$T$9:$Z$9)*J19:P19+(J19:P19&gt;=$T$9:$Z$9)*$T$9:$Z$9)),J19-MIN($T$9,J19)))</f>
        <v>0</v>
      </c>
      <c r="U19" s="33">
        <f>IF($B19="","",MIN($U$9,K19)+MIN(MAX(0,'Debt Payoff'!$D$24-SUM(Q19:T19)-SUMPRODUCT((K19:P19&lt;$U$9:$Z$9)*K19:P19+(K19:P19&gt;=$U$9:$Z$9)*$U$9:$Z$9)),K19-MIN($U$9,K19)))</f>
        <v>0</v>
      </c>
      <c r="V19" s="33">
        <f>IF($B19="","",MIN($V$9,L19)+MIN(MAX(0,'Debt Payoff'!$D$24-SUM(Q19:U19)-SUMPRODUCT((L19:P19&lt;$V$9:$Z$9)*L19:P19+(L19:P19&gt;=$V$9:$Z$9)*$V$9:$Z$9)),L19-MIN($V$9,L19)))</f>
        <v>0</v>
      </c>
      <c r="W19" s="33">
        <f>IF($B19="","",MIN($W$9,M19)+MIN(MAX(0,'Debt Payoff'!$D$24-SUM(Q19:V19)-SUMPRODUCT((M19:P19&lt;$W$9:$Z$9)*M19:P19+(M19:P19&gt;=$W$9:$Z$9)*$W$9:$Z$9)),M19-MIN($W$9,M19)))</f>
        <v>0</v>
      </c>
      <c r="X19" s="33">
        <f>IF($B19="","",MIN($X$9,N19)+MIN(MAX(0,'Debt Payoff'!$D$24-SUM(Q19:W19)-SUMPRODUCT((N19:P19&lt;$X$9:$Z$9)*N19:P19+(N19:P19&gt;=$X$9:$Z$9)*$X$9:$Z$9)),N19-MIN($X$9,N19)))</f>
        <v>0</v>
      </c>
      <c r="Y19" s="33">
        <f>IF($B19="","",MIN($Y$9,O19)+MIN(MAX(0,'Debt Payoff'!$D$24-SUM(Q19:X19)-SUMPRODUCT((O19:P19&lt;$Y$9:$Z$9)*O19:P19+(O19:P19&gt;=$Y$9:$Z$9)*$Y$9:$Z$9)),O19-MIN($Y$9,O19)))</f>
        <v>0</v>
      </c>
      <c r="Z19" s="33">
        <f>IF($B19="","",MIN($Z$9,P19)+MIN(MAX(0,'Debt Payoff'!$D$24-SUM(Q19:Y19)-SUMPRODUCT((P19:P19&lt;$Z$9:$Z$9)*P19:P19+(P19:P19&gt;=$Z$9:$Z$9)*$Z$9:$Z$9)),P19-MIN($Z$9,P19)))</f>
        <v>0</v>
      </c>
      <c r="AA19" s="33">
        <f>IF($B19="","",ROUND(G19-Q19,2))</f>
        <v>0</v>
      </c>
      <c r="AB19" s="33">
        <f>IF($B19="","",ROUND(H19-R19,2))</f>
        <v>0</v>
      </c>
      <c r="AC19" s="33">
        <f>IF($B19="","",ROUND(I19-S19,2))</f>
        <v>0</v>
      </c>
      <c r="AD19" s="33">
        <f>IF($B19="","",ROUND(J19-T19,2))</f>
        <v>0</v>
      </c>
      <c r="AE19" s="33">
        <f>IF($B19="","",ROUND(K19-U19,2))</f>
        <v>0</v>
      </c>
      <c r="AF19" s="33">
        <f>IF($B19="","",ROUND(L19-V19,2))</f>
        <v>0</v>
      </c>
      <c r="AG19" s="33">
        <f>IF($B19="","",ROUND(M19-W19,2))</f>
        <v>0</v>
      </c>
      <c r="AH19" s="33">
        <f>IF($B19="","",ROUND(N19-X19,2))</f>
        <v>0</v>
      </c>
      <c r="AI19" s="33">
        <f>IF($B19="","",ROUND(O19-Y19,2))</f>
        <v>0</v>
      </c>
      <c r="AJ19" s="33">
        <f>IF($B19="","",ROUND(P19-Z19,2))</f>
        <v>0</v>
      </c>
    </row>
    <row r="20" spans="2:36">
      <c r="B20" s="15">
        <f>IF(B19="","",IF(F19&gt;0.005,B19+1,""))</f>
        <v>0</v>
      </c>
      <c r="C20" s="46">
        <f>IF($B20="","",EDATE('Debt Payoff'!$D$23,$B20-1))</f>
        <v>0</v>
      </c>
      <c r="D20" s="47">
        <f>IF($B20="","",SUM(Q20:Z20))</f>
        <v>0</v>
      </c>
      <c r="E20" s="48">
        <f>IF($B20="","",SUM(G20:P20)-F19)</f>
        <v>0</v>
      </c>
      <c r="F20" s="47">
        <f>IF($B20="","",SUM(AA20:AJ20))</f>
        <v>0</v>
      </c>
      <c r="G20" s="48">
        <f>IF($B20="","",ROUND(N(AA19)*(1+$Q$8/12),2))</f>
        <v>0</v>
      </c>
      <c r="H20" s="48">
        <f>IF($B20="","",ROUND(N(AB19)*(1+$R$8/12),2))</f>
        <v>0</v>
      </c>
      <c r="I20" s="48">
        <f>IF($B20="","",ROUND(N(AC19)*(1+$S$8/12),2))</f>
        <v>0</v>
      </c>
      <c r="J20" s="48">
        <f>IF($B20="","",ROUND(N(AD19)*(1+$T$8/12),2))</f>
        <v>0</v>
      </c>
      <c r="K20" s="48">
        <f>IF($B20="","",ROUND(N(AE19)*(1+$U$8/12),2))</f>
        <v>0</v>
      </c>
      <c r="L20" s="48">
        <f>IF($B20="","",ROUND(N(AF19)*(1+$V$8/12),2))</f>
        <v>0</v>
      </c>
      <c r="M20" s="48">
        <f>IF($B20="","",ROUND(N(AG19)*(1+$W$8/12),2))</f>
        <v>0</v>
      </c>
      <c r="N20" s="48">
        <f>IF($B20="","",ROUND(N(AH19)*(1+$X$8/12),2))</f>
        <v>0</v>
      </c>
      <c r="O20" s="48">
        <f>IF($B20="","",ROUND(N(AI19)*(1+$Y$8/12),2))</f>
        <v>0</v>
      </c>
      <c r="P20" s="48">
        <f>IF($B20="","",ROUND(N(AJ19)*(1+$Z$8/12),2))</f>
        <v>0</v>
      </c>
      <c r="Q20" s="33">
        <f>IF($B20="","",MIN($Q$9,G20)+MIN(MAX(0,'Debt Payoff'!$D$24-0-SUMPRODUCT((G20:P20&lt;$Q$9:$Z$9)*G20:P20+(G20:P20&gt;=$Q$9:$Z$9)*$Q$9:$Z$9)),G20-MIN($Q$9,G20)))</f>
        <v>0</v>
      </c>
      <c r="R20" s="33">
        <f>IF($B20="","",MIN($R$9,H20)+MIN(MAX(0,'Debt Payoff'!$D$24-SUM(Q20:Q20)-SUMPRODUCT((H20:P20&lt;$R$9:$Z$9)*H20:P20+(H20:P20&gt;=$R$9:$Z$9)*$R$9:$Z$9)),H20-MIN($R$9,H20)))</f>
        <v>0</v>
      </c>
      <c r="S20" s="33">
        <f>IF($B20="","",MIN($S$9,I20)+MIN(MAX(0,'Debt Payoff'!$D$24-SUM(Q20:R20)-SUMPRODUCT((I20:P20&lt;$S$9:$Z$9)*I20:P20+(I20:P20&gt;=$S$9:$Z$9)*$S$9:$Z$9)),I20-MIN($S$9,I20)))</f>
        <v>0</v>
      </c>
      <c r="T20" s="33">
        <f>IF($B20="","",MIN($T$9,J20)+MIN(MAX(0,'Debt Payoff'!$D$24-SUM(Q20:S20)-SUMPRODUCT((J20:P20&lt;$T$9:$Z$9)*J20:P20+(J20:P20&gt;=$T$9:$Z$9)*$T$9:$Z$9)),J20-MIN($T$9,J20)))</f>
        <v>0</v>
      </c>
      <c r="U20" s="33">
        <f>IF($B20="","",MIN($U$9,K20)+MIN(MAX(0,'Debt Payoff'!$D$24-SUM(Q20:T20)-SUMPRODUCT((K20:P20&lt;$U$9:$Z$9)*K20:P20+(K20:P20&gt;=$U$9:$Z$9)*$U$9:$Z$9)),K20-MIN($U$9,K20)))</f>
        <v>0</v>
      </c>
      <c r="V20" s="33">
        <f>IF($B20="","",MIN($V$9,L20)+MIN(MAX(0,'Debt Payoff'!$D$24-SUM(Q20:U20)-SUMPRODUCT((L20:P20&lt;$V$9:$Z$9)*L20:P20+(L20:P20&gt;=$V$9:$Z$9)*$V$9:$Z$9)),L20-MIN($V$9,L20)))</f>
        <v>0</v>
      </c>
      <c r="W20" s="33">
        <f>IF($B20="","",MIN($W$9,M20)+MIN(MAX(0,'Debt Payoff'!$D$24-SUM(Q20:V20)-SUMPRODUCT((M20:P20&lt;$W$9:$Z$9)*M20:P20+(M20:P20&gt;=$W$9:$Z$9)*$W$9:$Z$9)),M20-MIN($W$9,M20)))</f>
        <v>0</v>
      </c>
      <c r="X20" s="33">
        <f>IF($B20="","",MIN($X$9,N20)+MIN(MAX(0,'Debt Payoff'!$D$24-SUM(Q20:W20)-SUMPRODUCT((N20:P20&lt;$X$9:$Z$9)*N20:P20+(N20:P20&gt;=$X$9:$Z$9)*$X$9:$Z$9)),N20-MIN($X$9,N20)))</f>
        <v>0</v>
      </c>
      <c r="Y20" s="33">
        <f>IF($B20="","",MIN($Y$9,O20)+MIN(MAX(0,'Debt Payoff'!$D$24-SUM(Q20:X20)-SUMPRODUCT((O20:P20&lt;$Y$9:$Z$9)*O20:P20+(O20:P20&gt;=$Y$9:$Z$9)*$Y$9:$Z$9)),O20-MIN($Y$9,O20)))</f>
        <v>0</v>
      </c>
      <c r="Z20" s="33">
        <f>IF($B20="","",MIN($Z$9,P20)+MIN(MAX(0,'Debt Payoff'!$D$24-SUM(Q20:Y20)-SUMPRODUCT((P20:P20&lt;$Z$9:$Z$9)*P20:P20+(P20:P20&gt;=$Z$9:$Z$9)*$Z$9:$Z$9)),P20-MIN($Z$9,P20)))</f>
        <v>0</v>
      </c>
      <c r="AA20" s="33">
        <f>IF($B20="","",ROUND(G20-Q20,2))</f>
        <v>0</v>
      </c>
      <c r="AB20" s="33">
        <f>IF($B20="","",ROUND(H20-R20,2))</f>
        <v>0</v>
      </c>
      <c r="AC20" s="33">
        <f>IF($B20="","",ROUND(I20-S20,2))</f>
        <v>0</v>
      </c>
      <c r="AD20" s="33">
        <f>IF($B20="","",ROUND(J20-T20,2))</f>
        <v>0</v>
      </c>
      <c r="AE20" s="33">
        <f>IF($B20="","",ROUND(K20-U20,2))</f>
        <v>0</v>
      </c>
      <c r="AF20" s="33">
        <f>IF($B20="","",ROUND(L20-V20,2))</f>
        <v>0</v>
      </c>
      <c r="AG20" s="33">
        <f>IF($B20="","",ROUND(M20-W20,2))</f>
        <v>0</v>
      </c>
      <c r="AH20" s="33">
        <f>IF($B20="","",ROUND(N20-X20,2))</f>
        <v>0</v>
      </c>
      <c r="AI20" s="33">
        <f>IF($B20="","",ROUND(O20-Y20,2))</f>
        <v>0</v>
      </c>
      <c r="AJ20" s="33">
        <f>IF($B20="","",ROUND(P20-Z20,2))</f>
        <v>0</v>
      </c>
    </row>
    <row r="21" spans="2:36">
      <c r="B21" s="15">
        <f>IF(B20="","",IF(F20&gt;0.005,B20+1,""))</f>
        <v>0</v>
      </c>
      <c r="C21" s="46">
        <f>IF($B21="","",EDATE('Debt Payoff'!$D$23,$B21-1))</f>
        <v>0</v>
      </c>
      <c r="D21" s="47">
        <f>IF($B21="","",SUM(Q21:Z21))</f>
        <v>0</v>
      </c>
      <c r="E21" s="48">
        <f>IF($B21="","",SUM(G21:P21)-F20)</f>
        <v>0</v>
      </c>
      <c r="F21" s="47">
        <f>IF($B21="","",SUM(AA21:AJ21))</f>
        <v>0</v>
      </c>
      <c r="G21" s="48">
        <f>IF($B21="","",ROUND(N(AA20)*(1+$Q$8/12),2))</f>
        <v>0</v>
      </c>
      <c r="H21" s="48">
        <f>IF($B21="","",ROUND(N(AB20)*(1+$R$8/12),2))</f>
        <v>0</v>
      </c>
      <c r="I21" s="48">
        <f>IF($B21="","",ROUND(N(AC20)*(1+$S$8/12),2))</f>
        <v>0</v>
      </c>
      <c r="J21" s="48">
        <f>IF($B21="","",ROUND(N(AD20)*(1+$T$8/12),2))</f>
        <v>0</v>
      </c>
      <c r="K21" s="48">
        <f>IF($B21="","",ROUND(N(AE20)*(1+$U$8/12),2))</f>
        <v>0</v>
      </c>
      <c r="L21" s="48">
        <f>IF($B21="","",ROUND(N(AF20)*(1+$V$8/12),2))</f>
        <v>0</v>
      </c>
      <c r="M21" s="48">
        <f>IF($B21="","",ROUND(N(AG20)*(1+$W$8/12),2))</f>
        <v>0</v>
      </c>
      <c r="N21" s="48">
        <f>IF($B21="","",ROUND(N(AH20)*(1+$X$8/12),2))</f>
        <v>0</v>
      </c>
      <c r="O21" s="48">
        <f>IF($B21="","",ROUND(N(AI20)*(1+$Y$8/12),2))</f>
        <v>0</v>
      </c>
      <c r="P21" s="48">
        <f>IF($B21="","",ROUND(N(AJ20)*(1+$Z$8/12),2))</f>
        <v>0</v>
      </c>
      <c r="Q21" s="33">
        <f>IF($B21="","",MIN($Q$9,G21)+MIN(MAX(0,'Debt Payoff'!$D$24-0-SUMPRODUCT((G21:P21&lt;$Q$9:$Z$9)*G21:P21+(G21:P21&gt;=$Q$9:$Z$9)*$Q$9:$Z$9)),G21-MIN($Q$9,G21)))</f>
        <v>0</v>
      </c>
      <c r="R21" s="33">
        <f>IF($B21="","",MIN($R$9,H21)+MIN(MAX(0,'Debt Payoff'!$D$24-SUM(Q21:Q21)-SUMPRODUCT((H21:P21&lt;$R$9:$Z$9)*H21:P21+(H21:P21&gt;=$R$9:$Z$9)*$R$9:$Z$9)),H21-MIN($R$9,H21)))</f>
        <v>0</v>
      </c>
      <c r="S21" s="33">
        <f>IF($B21="","",MIN($S$9,I21)+MIN(MAX(0,'Debt Payoff'!$D$24-SUM(Q21:R21)-SUMPRODUCT((I21:P21&lt;$S$9:$Z$9)*I21:P21+(I21:P21&gt;=$S$9:$Z$9)*$S$9:$Z$9)),I21-MIN($S$9,I21)))</f>
        <v>0</v>
      </c>
      <c r="T21" s="33">
        <f>IF($B21="","",MIN($T$9,J21)+MIN(MAX(0,'Debt Payoff'!$D$24-SUM(Q21:S21)-SUMPRODUCT((J21:P21&lt;$T$9:$Z$9)*J21:P21+(J21:P21&gt;=$T$9:$Z$9)*$T$9:$Z$9)),J21-MIN($T$9,J21)))</f>
        <v>0</v>
      </c>
      <c r="U21" s="33">
        <f>IF($B21="","",MIN($U$9,K21)+MIN(MAX(0,'Debt Payoff'!$D$24-SUM(Q21:T21)-SUMPRODUCT((K21:P21&lt;$U$9:$Z$9)*K21:P21+(K21:P21&gt;=$U$9:$Z$9)*$U$9:$Z$9)),K21-MIN($U$9,K21)))</f>
        <v>0</v>
      </c>
      <c r="V21" s="33">
        <f>IF($B21="","",MIN($V$9,L21)+MIN(MAX(0,'Debt Payoff'!$D$24-SUM(Q21:U21)-SUMPRODUCT((L21:P21&lt;$V$9:$Z$9)*L21:P21+(L21:P21&gt;=$V$9:$Z$9)*$V$9:$Z$9)),L21-MIN($V$9,L21)))</f>
        <v>0</v>
      </c>
      <c r="W21" s="33">
        <f>IF($B21="","",MIN($W$9,M21)+MIN(MAX(0,'Debt Payoff'!$D$24-SUM(Q21:V21)-SUMPRODUCT((M21:P21&lt;$W$9:$Z$9)*M21:P21+(M21:P21&gt;=$W$9:$Z$9)*$W$9:$Z$9)),M21-MIN($W$9,M21)))</f>
        <v>0</v>
      </c>
      <c r="X21" s="33">
        <f>IF($B21="","",MIN($X$9,N21)+MIN(MAX(0,'Debt Payoff'!$D$24-SUM(Q21:W21)-SUMPRODUCT((N21:P21&lt;$X$9:$Z$9)*N21:P21+(N21:P21&gt;=$X$9:$Z$9)*$X$9:$Z$9)),N21-MIN($X$9,N21)))</f>
        <v>0</v>
      </c>
      <c r="Y21" s="33">
        <f>IF($B21="","",MIN($Y$9,O21)+MIN(MAX(0,'Debt Payoff'!$D$24-SUM(Q21:X21)-SUMPRODUCT((O21:P21&lt;$Y$9:$Z$9)*O21:P21+(O21:P21&gt;=$Y$9:$Z$9)*$Y$9:$Z$9)),O21-MIN($Y$9,O21)))</f>
        <v>0</v>
      </c>
      <c r="Z21" s="33">
        <f>IF($B21="","",MIN($Z$9,P21)+MIN(MAX(0,'Debt Payoff'!$D$24-SUM(Q21:Y21)-SUMPRODUCT((P21:P21&lt;$Z$9:$Z$9)*P21:P21+(P21:P21&gt;=$Z$9:$Z$9)*$Z$9:$Z$9)),P21-MIN($Z$9,P21)))</f>
        <v>0</v>
      </c>
      <c r="AA21" s="33">
        <f>IF($B21="","",ROUND(G21-Q21,2))</f>
        <v>0</v>
      </c>
      <c r="AB21" s="33">
        <f>IF($B21="","",ROUND(H21-R21,2))</f>
        <v>0</v>
      </c>
      <c r="AC21" s="33">
        <f>IF($B21="","",ROUND(I21-S21,2))</f>
        <v>0</v>
      </c>
      <c r="AD21" s="33">
        <f>IF($B21="","",ROUND(J21-T21,2))</f>
        <v>0</v>
      </c>
      <c r="AE21" s="33">
        <f>IF($B21="","",ROUND(K21-U21,2))</f>
        <v>0</v>
      </c>
      <c r="AF21" s="33">
        <f>IF($B21="","",ROUND(L21-V21,2))</f>
        <v>0</v>
      </c>
      <c r="AG21" s="33">
        <f>IF($B21="","",ROUND(M21-W21,2))</f>
        <v>0</v>
      </c>
      <c r="AH21" s="33">
        <f>IF($B21="","",ROUND(N21-X21,2))</f>
        <v>0</v>
      </c>
      <c r="AI21" s="33">
        <f>IF($B21="","",ROUND(O21-Y21,2))</f>
        <v>0</v>
      </c>
      <c r="AJ21" s="33">
        <f>IF($B21="","",ROUND(P21-Z21,2))</f>
        <v>0</v>
      </c>
    </row>
    <row r="22" spans="2:36">
      <c r="B22" s="15">
        <f>IF(B21="","",IF(F21&gt;0.005,B21+1,""))</f>
        <v>0</v>
      </c>
      <c r="C22" s="46">
        <f>IF($B22="","",EDATE('Debt Payoff'!$D$23,$B22-1))</f>
        <v>0</v>
      </c>
      <c r="D22" s="47">
        <f>IF($B22="","",SUM(Q22:Z22))</f>
        <v>0</v>
      </c>
      <c r="E22" s="48">
        <f>IF($B22="","",SUM(G22:P22)-F21)</f>
        <v>0</v>
      </c>
      <c r="F22" s="47">
        <f>IF($B22="","",SUM(AA22:AJ22))</f>
        <v>0</v>
      </c>
      <c r="G22" s="48">
        <f>IF($B22="","",ROUND(N(AA21)*(1+$Q$8/12),2))</f>
        <v>0</v>
      </c>
      <c r="H22" s="48">
        <f>IF($B22="","",ROUND(N(AB21)*(1+$R$8/12),2))</f>
        <v>0</v>
      </c>
      <c r="I22" s="48">
        <f>IF($B22="","",ROUND(N(AC21)*(1+$S$8/12),2))</f>
        <v>0</v>
      </c>
      <c r="J22" s="48">
        <f>IF($B22="","",ROUND(N(AD21)*(1+$T$8/12),2))</f>
        <v>0</v>
      </c>
      <c r="K22" s="48">
        <f>IF($B22="","",ROUND(N(AE21)*(1+$U$8/12),2))</f>
        <v>0</v>
      </c>
      <c r="L22" s="48">
        <f>IF($B22="","",ROUND(N(AF21)*(1+$V$8/12),2))</f>
        <v>0</v>
      </c>
      <c r="M22" s="48">
        <f>IF($B22="","",ROUND(N(AG21)*(1+$W$8/12),2))</f>
        <v>0</v>
      </c>
      <c r="N22" s="48">
        <f>IF($B22="","",ROUND(N(AH21)*(1+$X$8/12),2))</f>
        <v>0</v>
      </c>
      <c r="O22" s="48">
        <f>IF($B22="","",ROUND(N(AI21)*(1+$Y$8/12),2))</f>
        <v>0</v>
      </c>
      <c r="P22" s="48">
        <f>IF($B22="","",ROUND(N(AJ21)*(1+$Z$8/12),2))</f>
        <v>0</v>
      </c>
      <c r="Q22" s="33">
        <f>IF($B22="","",MIN($Q$9,G22)+MIN(MAX(0,'Debt Payoff'!$D$24-0-SUMPRODUCT((G22:P22&lt;$Q$9:$Z$9)*G22:P22+(G22:P22&gt;=$Q$9:$Z$9)*$Q$9:$Z$9)),G22-MIN($Q$9,G22)))</f>
        <v>0</v>
      </c>
      <c r="R22" s="33">
        <f>IF($B22="","",MIN($R$9,H22)+MIN(MAX(0,'Debt Payoff'!$D$24-SUM(Q22:Q22)-SUMPRODUCT((H22:P22&lt;$R$9:$Z$9)*H22:P22+(H22:P22&gt;=$R$9:$Z$9)*$R$9:$Z$9)),H22-MIN($R$9,H22)))</f>
        <v>0</v>
      </c>
      <c r="S22" s="33">
        <f>IF($B22="","",MIN($S$9,I22)+MIN(MAX(0,'Debt Payoff'!$D$24-SUM(Q22:R22)-SUMPRODUCT((I22:P22&lt;$S$9:$Z$9)*I22:P22+(I22:P22&gt;=$S$9:$Z$9)*$S$9:$Z$9)),I22-MIN($S$9,I22)))</f>
        <v>0</v>
      </c>
      <c r="T22" s="33">
        <f>IF($B22="","",MIN($T$9,J22)+MIN(MAX(0,'Debt Payoff'!$D$24-SUM(Q22:S22)-SUMPRODUCT((J22:P22&lt;$T$9:$Z$9)*J22:P22+(J22:P22&gt;=$T$9:$Z$9)*$T$9:$Z$9)),J22-MIN($T$9,J22)))</f>
        <v>0</v>
      </c>
      <c r="U22" s="33">
        <f>IF($B22="","",MIN($U$9,K22)+MIN(MAX(0,'Debt Payoff'!$D$24-SUM(Q22:T22)-SUMPRODUCT((K22:P22&lt;$U$9:$Z$9)*K22:P22+(K22:P22&gt;=$U$9:$Z$9)*$U$9:$Z$9)),K22-MIN($U$9,K22)))</f>
        <v>0</v>
      </c>
      <c r="V22" s="33">
        <f>IF($B22="","",MIN($V$9,L22)+MIN(MAX(0,'Debt Payoff'!$D$24-SUM(Q22:U22)-SUMPRODUCT((L22:P22&lt;$V$9:$Z$9)*L22:P22+(L22:P22&gt;=$V$9:$Z$9)*$V$9:$Z$9)),L22-MIN($V$9,L22)))</f>
        <v>0</v>
      </c>
      <c r="W22" s="33">
        <f>IF($B22="","",MIN($W$9,M22)+MIN(MAX(0,'Debt Payoff'!$D$24-SUM(Q22:V22)-SUMPRODUCT((M22:P22&lt;$W$9:$Z$9)*M22:P22+(M22:P22&gt;=$W$9:$Z$9)*$W$9:$Z$9)),M22-MIN($W$9,M22)))</f>
        <v>0</v>
      </c>
      <c r="X22" s="33">
        <f>IF($B22="","",MIN($X$9,N22)+MIN(MAX(0,'Debt Payoff'!$D$24-SUM(Q22:W22)-SUMPRODUCT((N22:P22&lt;$X$9:$Z$9)*N22:P22+(N22:P22&gt;=$X$9:$Z$9)*$X$9:$Z$9)),N22-MIN($X$9,N22)))</f>
        <v>0</v>
      </c>
      <c r="Y22" s="33">
        <f>IF($B22="","",MIN($Y$9,O22)+MIN(MAX(0,'Debt Payoff'!$D$24-SUM(Q22:X22)-SUMPRODUCT((O22:P22&lt;$Y$9:$Z$9)*O22:P22+(O22:P22&gt;=$Y$9:$Z$9)*$Y$9:$Z$9)),O22-MIN($Y$9,O22)))</f>
        <v>0</v>
      </c>
      <c r="Z22" s="33">
        <f>IF($B22="","",MIN($Z$9,P22)+MIN(MAX(0,'Debt Payoff'!$D$24-SUM(Q22:Y22)-SUMPRODUCT((P22:P22&lt;$Z$9:$Z$9)*P22:P22+(P22:P22&gt;=$Z$9:$Z$9)*$Z$9:$Z$9)),P22-MIN($Z$9,P22)))</f>
        <v>0</v>
      </c>
      <c r="AA22" s="33">
        <f>IF($B22="","",ROUND(G22-Q22,2))</f>
        <v>0</v>
      </c>
      <c r="AB22" s="33">
        <f>IF($B22="","",ROUND(H22-R22,2))</f>
        <v>0</v>
      </c>
      <c r="AC22" s="33">
        <f>IF($B22="","",ROUND(I22-S22,2))</f>
        <v>0</v>
      </c>
      <c r="AD22" s="33">
        <f>IF($B22="","",ROUND(J22-T22,2))</f>
        <v>0</v>
      </c>
      <c r="AE22" s="33">
        <f>IF($B22="","",ROUND(K22-U22,2))</f>
        <v>0</v>
      </c>
      <c r="AF22" s="33">
        <f>IF($B22="","",ROUND(L22-V22,2))</f>
        <v>0</v>
      </c>
      <c r="AG22" s="33">
        <f>IF($B22="","",ROUND(M22-W22,2))</f>
        <v>0</v>
      </c>
      <c r="AH22" s="33">
        <f>IF($B22="","",ROUND(N22-X22,2))</f>
        <v>0</v>
      </c>
      <c r="AI22" s="33">
        <f>IF($B22="","",ROUND(O22-Y22,2))</f>
        <v>0</v>
      </c>
      <c r="AJ22" s="33">
        <f>IF($B22="","",ROUND(P22-Z22,2))</f>
        <v>0</v>
      </c>
    </row>
    <row r="23" spans="2:36">
      <c r="B23" s="15">
        <f>IF(B22="","",IF(F22&gt;0.005,B22+1,""))</f>
        <v>0</v>
      </c>
      <c r="C23" s="46">
        <f>IF($B23="","",EDATE('Debt Payoff'!$D$23,$B23-1))</f>
        <v>0</v>
      </c>
      <c r="D23" s="47">
        <f>IF($B23="","",SUM(Q23:Z23))</f>
        <v>0</v>
      </c>
      <c r="E23" s="48">
        <f>IF($B23="","",SUM(G23:P23)-F22)</f>
        <v>0</v>
      </c>
      <c r="F23" s="47">
        <f>IF($B23="","",SUM(AA23:AJ23))</f>
        <v>0</v>
      </c>
      <c r="G23" s="48">
        <f>IF($B23="","",ROUND(N(AA22)*(1+$Q$8/12),2))</f>
        <v>0</v>
      </c>
      <c r="H23" s="48">
        <f>IF($B23="","",ROUND(N(AB22)*(1+$R$8/12),2))</f>
        <v>0</v>
      </c>
      <c r="I23" s="48">
        <f>IF($B23="","",ROUND(N(AC22)*(1+$S$8/12),2))</f>
        <v>0</v>
      </c>
      <c r="J23" s="48">
        <f>IF($B23="","",ROUND(N(AD22)*(1+$T$8/12),2))</f>
        <v>0</v>
      </c>
      <c r="K23" s="48">
        <f>IF($B23="","",ROUND(N(AE22)*(1+$U$8/12),2))</f>
        <v>0</v>
      </c>
      <c r="L23" s="48">
        <f>IF($B23="","",ROUND(N(AF22)*(1+$V$8/12),2))</f>
        <v>0</v>
      </c>
      <c r="M23" s="48">
        <f>IF($B23="","",ROUND(N(AG22)*(1+$W$8/12),2))</f>
        <v>0</v>
      </c>
      <c r="N23" s="48">
        <f>IF($B23="","",ROUND(N(AH22)*(1+$X$8/12),2))</f>
        <v>0</v>
      </c>
      <c r="O23" s="48">
        <f>IF($B23="","",ROUND(N(AI22)*(1+$Y$8/12),2))</f>
        <v>0</v>
      </c>
      <c r="P23" s="48">
        <f>IF($B23="","",ROUND(N(AJ22)*(1+$Z$8/12),2))</f>
        <v>0</v>
      </c>
      <c r="Q23" s="33">
        <f>IF($B23="","",MIN($Q$9,G23)+MIN(MAX(0,'Debt Payoff'!$D$24-0-SUMPRODUCT((G23:P23&lt;$Q$9:$Z$9)*G23:P23+(G23:P23&gt;=$Q$9:$Z$9)*$Q$9:$Z$9)),G23-MIN($Q$9,G23)))</f>
        <v>0</v>
      </c>
      <c r="R23" s="33">
        <f>IF($B23="","",MIN($R$9,H23)+MIN(MAX(0,'Debt Payoff'!$D$24-SUM(Q23:Q23)-SUMPRODUCT((H23:P23&lt;$R$9:$Z$9)*H23:P23+(H23:P23&gt;=$R$9:$Z$9)*$R$9:$Z$9)),H23-MIN($R$9,H23)))</f>
        <v>0</v>
      </c>
      <c r="S23" s="33">
        <f>IF($B23="","",MIN($S$9,I23)+MIN(MAX(0,'Debt Payoff'!$D$24-SUM(Q23:R23)-SUMPRODUCT((I23:P23&lt;$S$9:$Z$9)*I23:P23+(I23:P23&gt;=$S$9:$Z$9)*$S$9:$Z$9)),I23-MIN($S$9,I23)))</f>
        <v>0</v>
      </c>
      <c r="T23" s="33">
        <f>IF($B23="","",MIN($T$9,J23)+MIN(MAX(0,'Debt Payoff'!$D$24-SUM(Q23:S23)-SUMPRODUCT((J23:P23&lt;$T$9:$Z$9)*J23:P23+(J23:P23&gt;=$T$9:$Z$9)*$T$9:$Z$9)),J23-MIN($T$9,J23)))</f>
        <v>0</v>
      </c>
      <c r="U23" s="33">
        <f>IF($B23="","",MIN($U$9,K23)+MIN(MAX(0,'Debt Payoff'!$D$24-SUM(Q23:T23)-SUMPRODUCT((K23:P23&lt;$U$9:$Z$9)*K23:P23+(K23:P23&gt;=$U$9:$Z$9)*$U$9:$Z$9)),K23-MIN($U$9,K23)))</f>
        <v>0</v>
      </c>
      <c r="V23" s="33">
        <f>IF($B23="","",MIN($V$9,L23)+MIN(MAX(0,'Debt Payoff'!$D$24-SUM(Q23:U23)-SUMPRODUCT((L23:P23&lt;$V$9:$Z$9)*L23:P23+(L23:P23&gt;=$V$9:$Z$9)*$V$9:$Z$9)),L23-MIN($V$9,L23)))</f>
        <v>0</v>
      </c>
      <c r="W23" s="33">
        <f>IF($B23="","",MIN($W$9,M23)+MIN(MAX(0,'Debt Payoff'!$D$24-SUM(Q23:V23)-SUMPRODUCT((M23:P23&lt;$W$9:$Z$9)*M23:P23+(M23:P23&gt;=$W$9:$Z$9)*$W$9:$Z$9)),M23-MIN($W$9,M23)))</f>
        <v>0</v>
      </c>
      <c r="X23" s="33">
        <f>IF($B23="","",MIN($X$9,N23)+MIN(MAX(0,'Debt Payoff'!$D$24-SUM(Q23:W23)-SUMPRODUCT((N23:P23&lt;$X$9:$Z$9)*N23:P23+(N23:P23&gt;=$X$9:$Z$9)*$X$9:$Z$9)),N23-MIN($X$9,N23)))</f>
        <v>0</v>
      </c>
      <c r="Y23" s="33">
        <f>IF($B23="","",MIN($Y$9,O23)+MIN(MAX(0,'Debt Payoff'!$D$24-SUM(Q23:X23)-SUMPRODUCT((O23:P23&lt;$Y$9:$Z$9)*O23:P23+(O23:P23&gt;=$Y$9:$Z$9)*$Y$9:$Z$9)),O23-MIN($Y$9,O23)))</f>
        <v>0</v>
      </c>
      <c r="Z23" s="33">
        <f>IF($B23="","",MIN($Z$9,P23)+MIN(MAX(0,'Debt Payoff'!$D$24-SUM(Q23:Y23)-SUMPRODUCT((P23:P23&lt;$Z$9:$Z$9)*P23:P23+(P23:P23&gt;=$Z$9:$Z$9)*$Z$9:$Z$9)),P23-MIN($Z$9,P23)))</f>
        <v>0</v>
      </c>
      <c r="AA23" s="33">
        <f>IF($B23="","",ROUND(G23-Q23,2))</f>
        <v>0</v>
      </c>
      <c r="AB23" s="33">
        <f>IF($B23="","",ROUND(H23-R23,2))</f>
        <v>0</v>
      </c>
      <c r="AC23" s="33">
        <f>IF($B23="","",ROUND(I23-S23,2))</f>
        <v>0</v>
      </c>
      <c r="AD23" s="33">
        <f>IF($B23="","",ROUND(J23-T23,2))</f>
        <v>0</v>
      </c>
      <c r="AE23" s="33">
        <f>IF($B23="","",ROUND(K23-U23,2))</f>
        <v>0</v>
      </c>
      <c r="AF23" s="33">
        <f>IF($B23="","",ROUND(L23-V23,2))</f>
        <v>0</v>
      </c>
      <c r="AG23" s="33">
        <f>IF($B23="","",ROUND(M23-W23,2))</f>
        <v>0</v>
      </c>
      <c r="AH23" s="33">
        <f>IF($B23="","",ROUND(N23-X23,2))</f>
        <v>0</v>
      </c>
      <c r="AI23" s="33">
        <f>IF($B23="","",ROUND(O23-Y23,2))</f>
        <v>0</v>
      </c>
      <c r="AJ23" s="33">
        <f>IF($B23="","",ROUND(P23-Z23,2))</f>
        <v>0</v>
      </c>
    </row>
    <row r="24" spans="2:36">
      <c r="B24" s="15">
        <f>IF(B23="","",IF(F23&gt;0.005,B23+1,""))</f>
        <v>0</v>
      </c>
      <c r="C24" s="46">
        <f>IF($B24="","",EDATE('Debt Payoff'!$D$23,$B24-1))</f>
        <v>0</v>
      </c>
      <c r="D24" s="47">
        <f>IF($B24="","",SUM(Q24:Z24))</f>
        <v>0</v>
      </c>
      <c r="E24" s="48">
        <f>IF($B24="","",SUM(G24:P24)-F23)</f>
        <v>0</v>
      </c>
      <c r="F24" s="47">
        <f>IF($B24="","",SUM(AA24:AJ24))</f>
        <v>0</v>
      </c>
      <c r="G24" s="48">
        <f>IF($B24="","",ROUND(N(AA23)*(1+$Q$8/12),2))</f>
        <v>0</v>
      </c>
      <c r="H24" s="48">
        <f>IF($B24="","",ROUND(N(AB23)*(1+$R$8/12),2))</f>
        <v>0</v>
      </c>
      <c r="I24" s="48">
        <f>IF($B24="","",ROUND(N(AC23)*(1+$S$8/12),2))</f>
        <v>0</v>
      </c>
      <c r="J24" s="48">
        <f>IF($B24="","",ROUND(N(AD23)*(1+$T$8/12),2))</f>
        <v>0</v>
      </c>
      <c r="K24" s="48">
        <f>IF($B24="","",ROUND(N(AE23)*(1+$U$8/12),2))</f>
        <v>0</v>
      </c>
      <c r="L24" s="48">
        <f>IF($B24="","",ROUND(N(AF23)*(1+$V$8/12),2))</f>
        <v>0</v>
      </c>
      <c r="M24" s="48">
        <f>IF($B24="","",ROUND(N(AG23)*(1+$W$8/12),2))</f>
        <v>0</v>
      </c>
      <c r="N24" s="48">
        <f>IF($B24="","",ROUND(N(AH23)*(1+$X$8/12),2))</f>
        <v>0</v>
      </c>
      <c r="O24" s="48">
        <f>IF($B24="","",ROUND(N(AI23)*(1+$Y$8/12),2))</f>
        <v>0</v>
      </c>
      <c r="P24" s="48">
        <f>IF($B24="","",ROUND(N(AJ23)*(1+$Z$8/12),2))</f>
        <v>0</v>
      </c>
      <c r="Q24" s="33">
        <f>IF($B24="","",MIN($Q$9,G24)+MIN(MAX(0,'Debt Payoff'!$D$24-0-SUMPRODUCT((G24:P24&lt;$Q$9:$Z$9)*G24:P24+(G24:P24&gt;=$Q$9:$Z$9)*$Q$9:$Z$9)),G24-MIN($Q$9,G24)))</f>
        <v>0</v>
      </c>
      <c r="R24" s="33">
        <f>IF($B24="","",MIN($R$9,H24)+MIN(MAX(0,'Debt Payoff'!$D$24-SUM(Q24:Q24)-SUMPRODUCT((H24:P24&lt;$R$9:$Z$9)*H24:P24+(H24:P24&gt;=$R$9:$Z$9)*$R$9:$Z$9)),H24-MIN($R$9,H24)))</f>
        <v>0</v>
      </c>
      <c r="S24" s="33">
        <f>IF($B24="","",MIN($S$9,I24)+MIN(MAX(0,'Debt Payoff'!$D$24-SUM(Q24:R24)-SUMPRODUCT((I24:P24&lt;$S$9:$Z$9)*I24:P24+(I24:P24&gt;=$S$9:$Z$9)*$S$9:$Z$9)),I24-MIN($S$9,I24)))</f>
        <v>0</v>
      </c>
      <c r="T24" s="33">
        <f>IF($B24="","",MIN($T$9,J24)+MIN(MAX(0,'Debt Payoff'!$D$24-SUM(Q24:S24)-SUMPRODUCT((J24:P24&lt;$T$9:$Z$9)*J24:P24+(J24:P24&gt;=$T$9:$Z$9)*$T$9:$Z$9)),J24-MIN($T$9,J24)))</f>
        <v>0</v>
      </c>
      <c r="U24" s="33">
        <f>IF($B24="","",MIN($U$9,K24)+MIN(MAX(0,'Debt Payoff'!$D$24-SUM(Q24:T24)-SUMPRODUCT((K24:P24&lt;$U$9:$Z$9)*K24:P24+(K24:P24&gt;=$U$9:$Z$9)*$U$9:$Z$9)),K24-MIN($U$9,K24)))</f>
        <v>0</v>
      </c>
      <c r="V24" s="33">
        <f>IF($B24="","",MIN($V$9,L24)+MIN(MAX(0,'Debt Payoff'!$D$24-SUM(Q24:U24)-SUMPRODUCT((L24:P24&lt;$V$9:$Z$9)*L24:P24+(L24:P24&gt;=$V$9:$Z$9)*$V$9:$Z$9)),L24-MIN($V$9,L24)))</f>
        <v>0</v>
      </c>
      <c r="W24" s="33">
        <f>IF($B24="","",MIN($W$9,M24)+MIN(MAX(0,'Debt Payoff'!$D$24-SUM(Q24:V24)-SUMPRODUCT((M24:P24&lt;$W$9:$Z$9)*M24:P24+(M24:P24&gt;=$W$9:$Z$9)*$W$9:$Z$9)),M24-MIN($W$9,M24)))</f>
        <v>0</v>
      </c>
      <c r="X24" s="33">
        <f>IF($B24="","",MIN($X$9,N24)+MIN(MAX(0,'Debt Payoff'!$D$24-SUM(Q24:W24)-SUMPRODUCT((N24:P24&lt;$X$9:$Z$9)*N24:P24+(N24:P24&gt;=$X$9:$Z$9)*$X$9:$Z$9)),N24-MIN($X$9,N24)))</f>
        <v>0</v>
      </c>
      <c r="Y24" s="33">
        <f>IF($B24="","",MIN($Y$9,O24)+MIN(MAX(0,'Debt Payoff'!$D$24-SUM(Q24:X24)-SUMPRODUCT((O24:P24&lt;$Y$9:$Z$9)*O24:P24+(O24:P24&gt;=$Y$9:$Z$9)*$Y$9:$Z$9)),O24-MIN($Y$9,O24)))</f>
        <v>0</v>
      </c>
      <c r="Z24" s="33">
        <f>IF($B24="","",MIN($Z$9,P24)+MIN(MAX(0,'Debt Payoff'!$D$24-SUM(Q24:Y24)-SUMPRODUCT((P24:P24&lt;$Z$9:$Z$9)*P24:P24+(P24:P24&gt;=$Z$9:$Z$9)*$Z$9:$Z$9)),P24-MIN($Z$9,P24)))</f>
        <v>0</v>
      </c>
      <c r="AA24" s="33">
        <f>IF($B24="","",ROUND(G24-Q24,2))</f>
        <v>0</v>
      </c>
      <c r="AB24" s="33">
        <f>IF($B24="","",ROUND(H24-R24,2))</f>
        <v>0</v>
      </c>
      <c r="AC24" s="33">
        <f>IF($B24="","",ROUND(I24-S24,2))</f>
        <v>0</v>
      </c>
      <c r="AD24" s="33">
        <f>IF($B24="","",ROUND(J24-T24,2))</f>
        <v>0</v>
      </c>
      <c r="AE24" s="33">
        <f>IF($B24="","",ROUND(K24-U24,2))</f>
        <v>0</v>
      </c>
      <c r="AF24" s="33">
        <f>IF($B24="","",ROUND(L24-V24,2))</f>
        <v>0</v>
      </c>
      <c r="AG24" s="33">
        <f>IF($B24="","",ROUND(M24-W24,2))</f>
        <v>0</v>
      </c>
      <c r="AH24" s="33">
        <f>IF($B24="","",ROUND(N24-X24,2))</f>
        <v>0</v>
      </c>
      <c r="AI24" s="33">
        <f>IF($B24="","",ROUND(O24-Y24,2))</f>
        <v>0</v>
      </c>
      <c r="AJ24" s="33">
        <f>IF($B24="","",ROUND(P24-Z24,2))</f>
        <v>0</v>
      </c>
    </row>
    <row r="25" spans="2:36">
      <c r="B25" s="15">
        <f>IF(B24="","",IF(F24&gt;0.005,B24+1,""))</f>
        <v>0</v>
      </c>
      <c r="C25" s="46">
        <f>IF($B25="","",EDATE('Debt Payoff'!$D$23,$B25-1))</f>
        <v>0</v>
      </c>
      <c r="D25" s="47">
        <f>IF($B25="","",SUM(Q25:Z25))</f>
        <v>0</v>
      </c>
      <c r="E25" s="48">
        <f>IF($B25="","",SUM(G25:P25)-F24)</f>
        <v>0</v>
      </c>
      <c r="F25" s="47">
        <f>IF($B25="","",SUM(AA25:AJ25))</f>
        <v>0</v>
      </c>
      <c r="G25" s="48">
        <f>IF($B25="","",ROUND(N(AA24)*(1+$Q$8/12),2))</f>
        <v>0</v>
      </c>
      <c r="H25" s="48">
        <f>IF($B25="","",ROUND(N(AB24)*(1+$R$8/12),2))</f>
        <v>0</v>
      </c>
      <c r="I25" s="48">
        <f>IF($B25="","",ROUND(N(AC24)*(1+$S$8/12),2))</f>
        <v>0</v>
      </c>
      <c r="J25" s="48">
        <f>IF($B25="","",ROUND(N(AD24)*(1+$T$8/12),2))</f>
        <v>0</v>
      </c>
      <c r="K25" s="48">
        <f>IF($B25="","",ROUND(N(AE24)*(1+$U$8/12),2))</f>
        <v>0</v>
      </c>
      <c r="L25" s="48">
        <f>IF($B25="","",ROUND(N(AF24)*(1+$V$8/12),2))</f>
        <v>0</v>
      </c>
      <c r="M25" s="48">
        <f>IF($B25="","",ROUND(N(AG24)*(1+$W$8/12),2))</f>
        <v>0</v>
      </c>
      <c r="N25" s="48">
        <f>IF($B25="","",ROUND(N(AH24)*(1+$X$8/12),2))</f>
        <v>0</v>
      </c>
      <c r="O25" s="48">
        <f>IF($B25="","",ROUND(N(AI24)*(1+$Y$8/12),2))</f>
        <v>0</v>
      </c>
      <c r="P25" s="48">
        <f>IF($B25="","",ROUND(N(AJ24)*(1+$Z$8/12),2))</f>
        <v>0</v>
      </c>
      <c r="Q25" s="33">
        <f>IF($B25="","",MIN($Q$9,G25)+MIN(MAX(0,'Debt Payoff'!$D$24-0-SUMPRODUCT((G25:P25&lt;$Q$9:$Z$9)*G25:P25+(G25:P25&gt;=$Q$9:$Z$9)*$Q$9:$Z$9)),G25-MIN($Q$9,G25)))</f>
        <v>0</v>
      </c>
      <c r="R25" s="33">
        <f>IF($B25="","",MIN($R$9,H25)+MIN(MAX(0,'Debt Payoff'!$D$24-SUM(Q25:Q25)-SUMPRODUCT((H25:P25&lt;$R$9:$Z$9)*H25:P25+(H25:P25&gt;=$R$9:$Z$9)*$R$9:$Z$9)),H25-MIN($R$9,H25)))</f>
        <v>0</v>
      </c>
      <c r="S25" s="33">
        <f>IF($B25="","",MIN($S$9,I25)+MIN(MAX(0,'Debt Payoff'!$D$24-SUM(Q25:R25)-SUMPRODUCT((I25:P25&lt;$S$9:$Z$9)*I25:P25+(I25:P25&gt;=$S$9:$Z$9)*$S$9:$Z$9)),I25-MIN($S$9,I25)))</f>
        <v>0</v>
      </c>
      <c r="T25" s="33">
        <f>IF($B25="","",MIN($T$9,J25)+MIN(MAX(0,'Debt Payoff'!$D$24-SUM(Q25:S25)-SUMPRODUCT((J25:P25&lt;$T$9:$Z$9)*J25:P25+(J25:P25&gt;=$T$9:$Z$9)*$T$9:$Z$9)),J25-MIN($T$9,J25)))</f>
        <v>0</v>
      </c>
      <c r="U25" s="33">
        <f>IF($B25="","",MIN($U$9,K25)+MIN(MAX(0,'Debt Payoff'!$D$24-SUM(Q25:T25)-SUMPRODUCT((K25:P25&lt;$U$9:$Z$9)*K25:P25+(K25:P25&gt;=$U$9:$Z$9)*$U$9:$Z$9)),K25-MIN($U$9,K25)))</f>
        <v>0</v>
      </c>
      <c r="V25" s="33">
        <f>IF($B25="","",MIN($V$9,L25)+MIN(MAX(0,'Debt Payoff'!$D$24-SUM(Q25:U25)-SUMPRODUCT((L25:P25&lt;$V$9:$Z$9)*L25:P25+(L25:P25&gt;=$V$9:$Z$9)*$V$9:$Z$9)),L25-MIN($V$9,L25)))</f>
        <v>0</v>
      </c>
      <c r="W25" s="33">
        <f>IF($B25="","",MIN($W$9,M25)+MIN(MAX(0,'Debt Payoff'!$D$24-SUM(Q25:V25)-SUMPRODUCT((M25:P25&lt;$W$9:$Z$9)*M25:P25+(M25:P25&gt;=$W$9:$Z$9)*$W$9:$Z$9)),M25-MIN($W$9,M25)))</f>
        <v>0</v>
      </c>
      <c r="X25" s="33">
        <f>IF($B25="","",MIN($X$9,N25)+MIN(MAX(0,'Debt Payoff'!$D$24-SUM(Q25:W25)-SUMPRODUCT((N25:P25&lt;$X$9:$Z$9)*N25:P25+(N25:P25&gt;=$X$9:$Z$9)*$X$9:$Z$9)),N25-MIN($X$9,N25)))</f>
        <v>0</v>
      </c>
      <c r="Y25" s="33">
        <f>IF($B25="","",MIN($Y$9,O25)+MIN(MAX(0,'Debt Payoff'!$D$24-SUM(Q25:X25)-SUMPRODUCT((O25:P25&lt;$Y$9:$Z$9)*O25:P25+(O25:P25&gt;=$Y$9:$Z$9)*$Y$9:$Z$9)),O25-MIN($Y$9,O25)))</f>
        <v>0</v>
      </c>
      <c r="Z25" s="33">
        <f>IF($B25="","",MIN($Z$9,P25)+MIN(MAX(0,'Debt Payoff'!$D$24-SUM(Q25:Y25)-SUMPRODUCT((P25:P25&lt;$Z$9:$Z$9)*P25:P25+(P25:P25&gt;=$Z$9:$Z$9)*$Z$9:$Z$9)),P25-MIN($Z$9,P25)))</f>
        <v>0</v>
      </c>
      <c r="AA25" s="33">
        <f>IF($B25="","",ROUND(G25-Q25,2))</f>
        <v>0</v>
      </c>
      <c r="AB25" s="33">
        <f>IF($B25="","",ROUND(H25-R25,2))</f>
        <v>0</v>
      </c>
      <c r="AC25" s="33">
        <f>IF($B25="","",ROUND(I25-S25,2))</f>
        <v>0</v>
      </c>
      <c r="AD25" s="33">
        <f>IF($B25="","",ROUND(J25-T25,2))</f>
        <v>0</v>
      </c>
      <c r="AE25" s="33">
        <f>IF($B25="","",ROUND(K25-U25,2))</f>
        <v>0</v>
      </c>
      <c r="AF25" s="33">
        <f>IF($B25="","",ROUND(L25-V25,2))</f>
        <v>0</v>
      </c>
      <c r="AG25" s="33">
        <f>IF($B25="","",ROUND(M25-W25,2))</f>
        <v>0</v>
      </c>
      <c r="AH25" s="33">
        <f>IF($B25="","",ROUND(N25-X25,2))</f>
        <v>0</v>
      </c>
      <c r="AI25" s="33">
        <f>IF($B25="","",ROUND(O25-Y25,2))</f>
        <v>0</v>
      </c>
      <c r="AJ25" s="33">
        <f>IF($B25="","",ROUND(P25-Z25,2))</f>
        <v>0</v>
      </c>
    </row>
    <row r="26" spans="2:36">
      <c r="B26" s="15">
        <f>IF(B25="","",IF(F25&gt;0.005,B25+1,""))</f>
        <v>0</v>
      </c>
      <c r="C26" s="46">
        <f>IF($B26="","",EDATE('Debt Payoff'!$D$23,$B26-1))</f>
        <v>0</v>
      </c>
      <c r="D26" s="47">
        <f>IF($B26="","",SUM(Q26:Z26))</f>
        <v>0</v>
      </c>
      <c r="E26" s="48">
        <f>IF($B26="","",SUM(G26:P26)-F25)</f>
        <v>0</v>
      </c>
      <c r="F26" s="47">
        <f>IF($B26="","",SUM(AA26:AJ26))</f>
        <v>0</v>
      </c>
      <c r="G26" s="48">
        <f>IF($B26="","",ROUND(N(AA25)*(1+$Q$8/12),2))</f>
        <v>0</v>
      </c>
      <c r="H26" s="48">
        <f>IF($B26="","",ROUND(N(AB25)*(1+$R$8/12),2))</f>
        <v>0</v>
      </c>
      <c r="I26" s="48">
        <f>IF($B26="","",ROUND(N(AC25)*(1+$S$8/12),2))</f>
        <v>0</v>
      </c>
      <c r="J26" s="48">
        <f>IF($B26="","",ROUND(N(AD25)*(1+$T$8/12),2))</f>
        <v>0</v>
      </c>
      <c r="K26" s="48">
        <f>IF($B26="","",ROUND(N(AE25)*(1+$U$8/12),2))</f>
        <v>0</v>
      </c>
      <c r="L26" s="48">
        <f>IF($B26="","",ROUND(N(AF25)*(1+$V$8/12),2))</f>
        <v>0</v>
      </c>
      <c r="M26" s="48">
        <f>IF($B26="","",ROUND(N(AG25)*(1+$W$8/12),2))</f>
        <v>0</v>
      </c>
      <c r="N26" s="48">
        <f>IF($B26="","",ROUND(N(AH25)*(1+$X$8/12),2))</f>
        <v>0</v>
      </c>
      <c r="O26" s="48">
        <f>IF($B26="","",ROUND(N(AI25)*(1+$Y$8/12),2))</f>
        <v>0</v>
      </c>
      <c r="P26" s="48">
        <f>IF($B26="","",ROUND(N(AJ25)*(1+$Z$8/12),2))</f>
        <v>0</v>
      </c>
      <c r="Q26" s="33">
        <f>IF($B26="","",MIN($Q$9,G26)+MIN(MAX(0,'Debt Payoff'!$D$24-0-SUMPRODUCT((G26:P26&lt;$Q$9:$Z$9)*G26:P26+(G26:P26&gt;=$Q$9:$Z$9)*$Q$9:$Z$9)),G26-MIN($Q$9,G26)))</f>
        <v>0</v>
      </c>
      <c r="R26" s="33">
        <f>IF($B26="","",MIN($R$9,H26)+MIN(MAX(0,'Debt Payoff'!$D$24-SUM(Q26:Q26)-SUMPRODUCT((H26:P26&lt;$R$9:$Z$9)*H26:P26+(H26:P26&gt;=$R$9:$Z$9)*$R$9:$Z$9)),H26-MIN($R$9,H26)))</f>
        <v>0</v>
      </c>
      <c r="S26" s="33">
        <f>IF($B26="","",MIN($S$9,I26)+MIN(MAX(0,'Debt Payoff'!$D$24-SUM(Q26:R26)-SUMPRODUCT((I26:P26&lt;$S$9:$Z$9)*I26:P26+(I26:P26&gt;=$S$9:$Z$9)*$S$9:$Z$9)),I26-MIN($S$9,I26)))</f>
        <v>0</v>
      </c>
      <c r="T26" s="33">
        <f>IF($B26="","",MIN($T$9,J26)+MIN(MAX(0,'Debt Payoff'!$D$24-SUM(Q26:S26)-SUMPRODUCT((J26:P26&lt;$T$9:$Z$9)*J26:P26+(J26:P26&gt;=$T$9:$Z$9)*$T$9:$Z$9)),J26-MIN($T$9,J26)))</f>
        <v>0</v>
      </c>
      <c r="U26" s="33">
        <f>IF($B26="","",MIN($U$9,K26)+MIN(MAX(0,'Debt Payoff'!$D$24-SUM(Q26:T26)-SUMPRODUCT((K26:P26&lt;$U$9:$Z$9)*K26:P26+(K26:P26&gt;=$U$9:$Z$9)*$U$9:$Z$9)),K26-MIN($U$9,K26)))</f>
        <v>0</v>
      </c>
      <c r="V26" s="33">
        <f>IF($B26="","",MIN($V$9,L26)+MIN(MAX(0,'Debt Payoff'!$D$24-SUM(Q26:U26)-SUMPRODUCT((L26:P26&lt;$V$9:$Z$9)*L26:P26+(L26:P26&gt;=$V$9:$Z$9)*$V$9:$Z$9)),L26-MIN($V$9,L26)))</f>
        <v>0</v>
      </c>
      <c r="W26" s="33">
        <f>IF($B26="","",MIN($W$9,M26)+MIN(MAX(0,'Debt Payoff'!$D$24-SUM(Q26:V26)-SUMPRODUCT((M26:P26&lt;$W$9:$Z$9)*M26:P26+(M26:P26&gt;=$W$9:$Z$9)*$W$9:$Z$9)),M26-MIN($W$9,M26)))</f>
        <v>0</v>
      </c>
      <c r="X26" s="33">
        <f>IF($B26="","",MIN($X$9,N26)+MIN(MAX(0,'Debt Payoff'!$D$24-SUM(Q26:W26)-SUMPRODUCT((N26:P26&lt;$X$9:$Z$9)*N26:P26+(N26:P26&gt;=$X$9:$Z$9)*$X$9:$Z$9)),N26-MIN($X$9,N26)))</f>
        <v>0</v>
      </c>
      <c r="Y26" s="33">
        <f>IF($B26="","",MIN($Y$9,O26)+MIN(MAX(0,'Debt Payoff'!$D$24-SUM(Q26:X26)-SUMPRODUCT((O26:P26&lt;$Y$9:$Z$9)*O26:P26+(O26:P26&gt;=$Y$9:$Z$9)*$Y$9:$Z$9)),O26-MIN($Y$9,O26)))</f>
        <v>0</v>
      </c>
      <c r="Z26" s="33">
        <f>IF($B26="","",MIN($Z$9,P26)+MIN(MAX(0,'Debt Payoff'!$D$24-SUM(Q26:Y26)-SUMPRODUCT((P26:P26&lt;$Z$9:$Z$9)*P26:P26+(P26:P26&gt;=$Z$9:$Z$9)*$Z$9:$Z$9)),P26-MIN($Z$9,P26)))</f>
        <v>0</v>
      </c>
      <c r="AA26" s="33">
        <f>IF($B26="","",ROUND(G26-Q26,2))</f>
        <v>0</v>
      </c>
      <c r="AB26" s="33">
        <f>IF($B26="","",ROUND(H26-R26,2))</f>
        <v>0</v>
      </c>
      <c r="AC26" s="33">
        <f>IF($B26="","",ROUND(I26-S26,2))</f>
        <v>0</v>
      </c>
      <c r="AD26" s="33">
        <f>IF($B26="","",ROUND(J26-T26,2))</f>
        <v>0</v>
      </c>
      <c r="AE26" s="33">
        <f>IF($B26="","",ROUND(K26-U26,2))</f>
        <v>0</v>
      </c>
      <c r="AF26" s="33">
        <f>IF($B26="","",ROUND(L26-V26,2))</f>
        <v>0</v>
      </c>
      <c r="AG26" s="33">
        <f>IF($B26="","",ROUND(M26-W26,2))</f>
        <v>0</v>
      </c>
      <c r="AH26" s="33">
        <f>IF($B26="","",ROUND(N26-X26,2))</f>
        <v>0</v>
      </c>
      <c r="AI26" s="33">
        <f>IF($B26="","",ROUND(O26-Y26,2))</f>
        <v>0</v>
      </c>
      <c r="AJ26" s="33">
        <f>IF($B26="","",ROUND(P26-Z26,2))</f>
        <v>0</v>
      </c>
    </row>
    <row r="27" spans="2:36">
      <c r="B27" s="15">
        <f>IF(B26="","",IF(F26&gt;0.005,B26+1,""))</f>
        <v>0</v>
      </c>
      <c r="C27" s="46">
        <f>IF($B27="","",EDATE('Debt Payoff'!$D$23,$B27-1))</f>
        <v>0</v>
      </c>
      <c r="D27" s="47">
        <f>IF($B27="","",SUM(Q27:Z27))</f>
        <v>0</v>
      </c>
      <c r="E27" s="48">
        <f>IF($B27="","",SUM(G27:P27)-F26)</f>
        <v>0</v>
      </c>
      <c r="F27" s="47">
        <f>IF($B27="","",SUM(AA27:AJ27))</f>
        <v>0</v>
      </c>
      <c r="G27" s="48">
        <f>IF($B27="","",ROUND(N(AA26)*(1+$Q$8/12),2))</f>
        <v>0</v>
      </c>
      <c r="H27" s="48">
        <f>IF($B27="","",ROUND(N(AB26)*(1+$R$8/12),2))</f>
        <v>0</v>
      </c>
      <c r="I27" s="48">
        <f>IF($B27="","",ROUND(N(AC26)*(1+$S$8/12),2))</f>
        <v>0</v>
      </c>
      <c r="J27" s="48">
        <f>IF($B27="","",ROUND(N(AD26)*(1+$T$8/12),2))</f>
        <v>0</v>
      </c>
      <c r="K27" s="48">
        <f>IF($B27="","",ROUND(N(AE26)*(1+$U$8/12),2))</f>
        <v>0</v>
      </c>
      <c r="L27" s="48">
        <f>IF($B27="","",ROUND(N(AF26)*(1+$V$8/12),2))</f>
        <v>0</v>
      </c>
      <c r="M27" s="48">
        <f>IF($B27="","",ROUND(N(AG26)*(1+$W$8/12),2))</f>
        <v>0</v>
      </c>
      <c r="N27" s="48">
        <f>IF($B27="","",ROUND(N(AH26)*(1+$X$8/12),2))</f>
        <v>0</v>
      </c>
      <c r="O27" s="48">
        <f>IF($B27="","",ROUND(N(AI26)*(1+$Y$8/12),2))</f>
        <v>0</v>
      </c>
      <c r="P27" s="48">
        <f>IF($B27="","",ROUND(N(AJ26)*(1+$Z$8/12),2))</f>
        <v>0</v>
      </c>
      <c r="Q27" s="33">
        <f>IF($B27="","",MIN($Q$9,G27)+MIN(MAX(0,'Debt Payoff'!$D$24-0-SUMPRODUCT((G27:P27&lt;$Q$9:$Z$9)*G27:P27+(G27:P27&gt;=$Q$9:$Z$9)*$Q$9:$Z$9)),G27-MIN($Q$9,G27)))</f>
        <v>0</v>
      </c>
      <c r="R27" s="33">
        <f>IF($B27="","",MIN($R$9,H27)+MIN(MAX(0,'Debt Payoff'!$D$24-SUM(Q27:Q27)-SUMPRODUCT((H27:P27&lt;$R$9:$Z$9)*H27:P27+(H27:P27&gt;=$R$9:$Z$9)*$R$9:$Z$9)),H27-MIN($R$9,H27)))</f>
        <v>0</v>
      </c>
      <c r="S27" s="33">
        <f>IF($B27="","",MIN($S$9,I27)+MIN(MAX(0,'Debt Payoff'!$D$24-SUM(Q27:R27)-SUMPRODUCT((I27:P27&lt;$S$9:$Z$9)*I27:P27+(I27:P27&gt;=$S$9:$Z$9)*$S$9:$Z$9)),I27-MIN($S$9,I27)))</f>
        <v>0</v>
      </c>
      <c r="T27" s="33">
        <f>IF($B27="","",MIN($T$9,J27)+MIN(MAX(0,'Debt Payoff'!$D$24-SUM(Q27:S27)-SUMPRODUCT((J27:P27&lt;$T$9:$Z$9)*J27:P27+(J27:P27&gt;=$T$9:$Z$9)*$T$9:$Z$9)),J27-MIN($T$9,J27)))</f>
        <v>0</v>
      </c>
      <c r="U27" s="33">
        <f>IF($B27="","",MIN($U$9,K27)+MIN(MAX(0,'Debt Payoff'!$D$24-SUM(Q27:T27)-SUMPRODUCT((K27:P27&lt;$U$9:$Z$9)*K27:P27+(K27:P27&gt;=$U$9:$Z$9)*$U$9:$Z$9)),K27-MIN($U$9,K27)))</f>
        <v>0</v>
      </c>
      <c r="V27" s="33">
        <f>IF($B27="","",MIN($V$9,L27)+MIN(MAX(0,'Debt Payoff'!$D$24-SUM(Q27:U27)-SUMPRODUCT((L27:P27&lt;$V$9:$Z$9)*L27:P27+(L27:P27&gt;=$V$9:$Z$9)*$V$9:$Z$9)),L27-MIN($V$9,L27)))</f>
        <v>0</v>
      </c>
      <c r="W27" s="33">
        <f>IF($B27="","",MIN($W$9,M27)+MIN(MAX(0,'Debt Payoff'!$D$24-SUM(Q27:V27)-SUMPRODUCT((M27:P27&lt;$W$9:$Z$9)*M27:P27+(M27:P27&gt;=$W$9:$Z$9)*$W$9:$Z$9)),M27-MIN($W$9,M27)))</f>
        <v>0</v>
      </c>
      <c r="X27" s="33">
        <f>IF($B27="","",MIN($X$9,N27)+MIN(MAX(0,'Debt Payoff'!$D$24-SUM(Q27:W27)-SUMPRODUCT((N27:P27&lt;$X$9:$Z$9)*N27:P27+(N27:P27&gt;=$X$9:$Z$9)*$X$9:$Z$9)),N27-MIN($X$9,N27)))</f>
        <v>0</v>
      </c>
      <c r="Y27" s="33">
        <f>IF($B27="","",MIN($Y$9,O27)+MIN(MAX(0,'Debt Payoff'!$D$24-SUM(Q27:X27)-SUMPRODUCT((O27:P27&lt;$Y$9:$Z$9)*O27:P27+(O27:P27&gt;=$Y$9:$Z$9)*$Y$9:$Z$9)),O27-MIN($Y$9,O27)))</f>
        <v>0</v>
      </c>
      <c r="Z27" s="33">
        <f>IF($B27="","",MIN($Z$9,P27)+MIN(MAX(0,'Debt Payoff'!$D$24-SUM(Q27:Y27)-SUMPRODUCT((P27:P27&lt;$Z$9:$Z$9)*P27:P27+(P27:P27&gt;=$Z$9:$Z$9)*$Z$9:$Z$9)),P27-MIN($Z$9,P27)))</f>
        <v>0</v>
      </c>
      <c r="AA27" s="33">
        <f>IF($B27="","",ROUND(G27-Q27,2))</f>
        <v>0</v>
      </c>
      <c r="AB27" s="33">
        <f>IF($B27="","",ROUND(H27-R27,2))</f>
        <v>0</v>
      </c>
      <c r="AC27" s="33">
        <f>IF($B27="","",ROUND(I27-S27,2))</f>
        <v>0</v>
      </c>
      <c r="AD27" s="33">
        <f>IF($B27="","",ROUND(J27-T27,2))</f>
        <v>0</v>
      </c>
      <c r="AE27" s="33">
        <f>IF($B27="","",ROUND(K27-U27,2))</f>
        <v>0</v>
      </c>
      <c r="AF27" s="33">
        <f>IF($B27="","",ROUND(L27-V27,2))</f>
        <v>0</v>
      </c>
      <c r="AG27" s="33">
        <f>IF($B27="","",ROUND(M27-W27,2))</f>
        <v>0</v>
      </c>
      <c r="AH27" s="33">
        <f>IF($B27="","",ROUND(N27-X27,2))</f>
        <v>0</v>
      </c>
      <c r="AI27" s="33">
        <f>IF($B27="","",ROUND(O27-Y27,2))</f>
        <v>0</v>
      </c>
      <c r="AJ27" s="33">
        <f>IF($B27="","",ROUND(P27-Z27,2))</f>
        <v>0</v>
      </c>
    </row>
    <row r="28" spans="2:36">
      <c r="B28" s="15">
        <f>IF(B27="","",IF(F27&gt;0.005,B27+1,""))</f>
        <v>0</v>
      </c>
      <c r="C28" s="46">
        <f>IF($B28="","",EDATE('Debt Payoff'!$D$23,$B28-1))</f>
        <v>0</v>
      </c>
      <c r="D28" s="47">
        <f>IF($B28="","",SUM(Q28:Z28))</f>
        <v>0</v>
      </c>
      <c r="E28" s="48">
        <f>IF($B28="","",SUM(G28:P28)-F27)</f>
        <v>0</v>
      </c>
      <c r="F28" s="47">
        <f>IF($B28="","",SUM(AA28:AJ28))</f>
        <v>0</v>
      </c>
      <c r="G28" s="48">
        <f>IF($B28="","",ROUND(N(AA27)*(1+$Q$8/12),2))</f>
        <v>0</v>
      </c>
      <c r="H28" s="48">
        <f>IF($B28="","",ROUND(N(AB27)*(1+$R$8/12),2))</f>
        <v>0</v>
      </c>
      <c r="I28" s="48">
        <f>IF($B28="","",ROUND(N(AC27)*(1+$S$8/12),2))</f>
        <v>0</v>
      </c>
      <c r="J28" s="48">
        <f>IF($B28="","",ROUND(N(AD27)*(1+$T$8/12),2))</f>
        <v>0</v>
      </c>
      <c r="K28" s="48">
        <f>IF($B28="","",ROUND(N(AE27)*(1+$U$8/12),2))</f>
        <v>0</v>
      </c>
      <c r="L28" s="48">
        <f>IF($B28="","",ROUND(N(AF27)*(1+$V$8/12),2))</f>
        <v>0</v>
      </c>
      <c r="M28" s="48">
        <f>IF($B28="","",ROUND(N(AG27)*(1+$W$8/12),2))</f>
        <v>0</v>
      </c>
      <c r="N28" s="48">
        <f>IF($B28="","",ROUND(N(AH27)*(1+$X$8/12),2))</f>
        <v>0</v>
      </c>
      <c r="O28" s="48">
        <f>IF($B28="","",ROUND(N(AI27)*(1+$Y$8/12),2))</f>
        <v>0</v>
      </c>
      <c r="P28" s="48">
        <f>IF($B28="","",ROUND(N(AJ27)*(1+$Z$8/12),2))</f>
        <v>0</v>
      </c>
      <c r="Q28" s="33">
        <f>IF($B28="","",MIN($Q$9,G28)+MIN(MAX(0,'Debt Payoff'!$D$24-0-SUMPRODUCT((G28:P28&lt;$Q$9:$Z$9)*G28:P28+(G28:P28&gt;=$Q$9:$Z$9)*$Q$9:$Z$9)),G28-MIN($Q$9,G28)))</f>
        <v>0</v>
      </c>
      <c r="R28" s="33">
        <f>IF($B28="","",MIN($R$9,H28)+MIN(MAX(0,'Debt Payoff'!$D$24-SUM(Q28:Q28)-SUMPRODUCT((H28:P28&lt;$R$9:$Z$9)*H28:P28+(H28:P28&gt;=$R$9:$Z$9)*$R$9:$Z$9)),H28-MIN($R$9,H28)))</f>
        <v>0</v>
      </c>
      <c r="S28" s="33">
        <f>IF($B28="","",MIN($S$9,I28)+MIN(MAX(0,'Debt Payoff'!$D$24-SUM(Q28:R28)-SUMPRODUCT((I28:P28&lt;$S$9:$Z$9)*I28:P28+(I28:P28&gt;=$S$9:$Z$9)*$S$9:$Z$9)),I28-MIN($S$9,I28)))</f>
        <v>0</v>
      </c>
      <c r="T28" s="33">
        <f>IF($B28="","",MIN($T$9,J28)+MIN(MAX(0,'Debt Payoff'!$D$24-SUM(Q28:S28)-SUMPRODUCT((J28:P28&lt;$T$9:$Z$9)*J28:P28+(J28:P28&gt;=$T$9:$Z$9)*$T$9:$Z$9)),J28-MIN($T$9,J28)))</f>
        <v>0</v>
      </c>
      <c r="U28" s="33">
        <f>IF($B28="","",MIN($U$9,K28)+MIN(MAX(0,'Debt Payoff'!$D$24-SUM(Q28:T28)-SUMPRODUCT((K28:P28&lt;$U$9:$Z$9)*K28:P28+(K28:P28&gt;=$U$9:$Z$9)*$U$9:$Z$9)),K28-MIN($U$9,K28)))</f>
        <v>0</v>
      </c>
      <c r="V28" s="33">
        <f>IF($B28="","",MIN($V$9,L28)+MIN(MAX(0,'Debt Payoff'!$D$24-SUM(Q28:U28)-SUMPRODUCT((L28:P28&lt;$V$9:$Z$9)*L28:P28+(L28:P28&gt;=$V$9:$Z$9)*$V$9:$Z$9)),L28-MIN($V$9,L28)))</f>
        <v>0</v>
      </c>
      <c r="W28" s="33">
        <f>IF($B28="","",MIN($W$9,M28)+MIN(MAX(0,'Debt Payoff'!$D$24-SUM(Q28:V28)-SUMPRODUCT((M28:P28&lt;$W$9:$Z$9)*M28:P28+(M28:P28&gt;=$W$9:$Z$9)*$W$9:$Z$9)),M28-MIN($W$9,M28)))</f>
        <v>0</v>
      </c>
      <c r="X28" s="33">
        <f>IF($B28="","",MIN($X$9,N28)+MIN(MAX(0,'Debt Payoff'!$D$24-SUM(Q28:W28)-SUMPRODUCT((N28:P28&lt;$X$9:$Z$9)*N28:P28+(N28:P28&gt;=$X$9:$Z$9)*$X$9:$Z$9)),N28-MIN($X$9,N28)))</f>
        <v>0</v>
      </c>
      <c r="Y28" s="33">
        <f>IF($B28="","",MIN($Y$9,O28)+MIN(MAX(0,'Debt Payoff'!$D$24-SUM(Q28:X28)-SUMPRODUCT((O28:P28&lt;$Y$9:$Z$9)*O28:P28+(O28:P28&gt;=$Y$9:$Z$9)*$Y$9:$Z$9)),O28-MIN($Y$9,O28)))</f>
        <v>0</v>
      </c>
      <c r="Z28" s="33">
        <f>IF($B28="","",MIN($Z$9,P28)+MIN(MAX(0,'Debt Payoff'!$D$24-SUM(Q28:Y28)-SUMPRODUCT((P28:P28&lt;$Z$9:$Z$9)*P28:P28+(P28:P28&gt;=$Z$9:$Z$9)*$Z$9:$Z$9)),P28-MIN($Z$9,P28)))</f>
        <v>0</v>
      </c>
      <c r="AA28" s="33">
        <f>IF($B28="","",ROUND(G28-Q28,2))</f>
        <v>0</v>
      </c>
      <c r="AB28" s="33">
        <f>IF($B28="","",ROUND(H28-R28,2))</f>
        <v>0</v>
      </c>
      <c r="AC28" s="33">
        <f>IF($B28="","",ROUND(I28-S28,2))</f>
        <v>0</v>
      </c>
      <c r="AD28" s="33">
        <f>IF($B28="","",ROUND(J28-T28,2))</f>
        <v>0</v>
      </c>
      <c r="AE28" s="33">
        <f>IF($B28="","",ROUND(K28-U28,2))</f>
        <v>0</v>
      </c>
      <c r="AF28" s="33">
        <f>IF($B28="","",ROUND(L28-V28,2))</f>
        <v>0</v>
      </c>
      <c r="AG28" s="33">
        <f>IF($B28="","",ROUND(M28-W28,2))</f>
        <v>0</v>
      </c>
      <c r="AH28" s="33">
        <f>IF($B28="","",ROUND(N28-X28,2))</f>
        <v>0</v>
      </c>
      <c r="AI28" s="33">
        <f>IF($B28="","",ROUND(O28-Y28,2))</f>
        <v>0</v>
      </c>
      <c r="AJ28" s="33">
        <f>IF($B28="","",ROUND(P28-Z28,2))</f>
        <v>0</v>
      </c>
    </row>
    <row r="29" spans="2:36">
      <c r="B29" s="15">
        <f>IF(B28="","",IF(F28&gt;0.005,B28+1,""))</f>
        <v>0</v>
      </c>
      <c r="C29" s="46">
        <f>IF($B29="","",EDATE('Debt Payoff'!$D$23,$B29-1))</f>
        <v>0</v>
      </c>
      <c r="D29" s="47">
        <f>IF($B29="","",SUM(Q29:Z29))</f>
        <v>0</v>
      </c>
      <c r="E29" s="48">
        <f>IF($B29="","",SUM(G29:P29)-F28)</f>
        <v>0</v>
      </c>
      <c r="F29" s="47">
        <f>IF($B29="","",SUM(AA29:AJ29))</f>
        <v>0</v>
      </c>
      <c r="G29" s="48">
        <f>IF($B29="","",ROUND(N(AA28)*(1+$Q$8/12),2))</f>
        <v>0</v>
      </c>
      <c r="H29" s="48">
        <f>IF($B29="","",ROUND(N(AB28)*(1+$R$8/12),2))</f>
        <v>0</v>
      </c>
      <c r="I29" s="48">
        <f>IF($B29="","",ROUND(N(AC28)*(1+$S$8/12),2))</f>
        <v>0</v>
      </c>
      <c r="J29" s="48">
        <f>IF($B29="","",ROUND(N(AD28)*(1+$T$8/12),2))</f>
        <v>0</v>
      </c>
      <c r="K29" s="48">
        <f>IF($B29="","",ROUND(N(AE28)*(1+$U$8/12),2))</f>
        <v>0</v>
      </c>
      <c r="L29" s="48">
        <f>IF($B29="","",ROUND(N(AF28)*(1+$V$8/12),2))</f>
        <v>0</v>
      </c>
      <c r="M29" s="48">
        <f>IF($B29="","",ROUND(N(AG28)*(1+$W$8/12),2))</f>
        <v>0</v>
      </c>
      <c r="N29" s="48">
        <f>IF($B29="","",ROUND(N(AH28)*(1+$X$8/12),2))</f>
        <v>0</v>
      </c>
      <c r="O29" s="48">
        <f>IF($B29="","",ROUND(N(AI28)*(1+$Y$8/12),2))</f>
        <v>0</v>
      </c>
      <c r="P29" s="48">
        <f>IF($B29="","",ROUND(N(AJ28)*(1+$Z$8/12),2))</f>
        <v>0</v>
      </c>
      <c r="Q29" s="33">
        <f>IF($B29="","",MIN($Q$9,G29)+MIN(MAX(0,'Debt Payoff'!$D$24-0-SUMPRODUCT((G29:P29&lt;$Q$9:$Z$9)*G29:P29+(G29:P29&gt;=$Q$9:$Z$9)*$Q$9:$Z$9)),G29-MIN($Q$9,G29)))</f>
        <v>0</v>
      </c>
      <c r="R29" s="33">
        <f>IF($B29="","",MIN($R$9,H29)+MIN(MAX(0,'Debt Payoff'!$D$24-SUM(Q29:Q29)-SUMPRODUCT((H29:P29&lt;$R$9:$Z$9)*H29:P29+(H29:P29&gt;=$R$9:$Z$9)*$R$9:$Z$9)),H29-MIN($R$9,H29)))</f>
        <v>0</v>
      </c>
      <c r="S29" s="33">
        <f>IF($B29="","",MIN($S$9,I29)+MIN(MAX(0,'Debt Payoff'!$D$24-SUM(Q29:R29)-SUMPRODUCT((I29:P29&lt;$S$9:$Z$9)*I29:P29+(I29:P29&gt;=$S$9:$Z$9)*$S$9:$Z$9)),I29-MIN($S$9,I29)))</f>
        <v>0</v>
      </c>
      <c r="T29" s="33">
        <f>IF($B29="","",MIN($T$9,J29)+MIN(MAX(0,'Debt Payoff'!$D$24-SUM(Q29:S29)-SUMPRODUCT((J29:P29&lt;$T$9:$Z$9)*J29:P29+(J29:P29&gt;=$T$9:$Z$9)*$T$9:$Z$9)),J29-MIN($T$9,J29)))</f>
        <v>0</v>
      </c>
      <c r="U29" s="33">
        <f>IF($B29="","",MIN($U$9,K29)+MIN(MAX(0,'Debt Payoff'!$D$24-SUM(Q29:T29)-SUMPRODUCT((K29:P29&lt;$U$9:$Z$9)*K29:P29+(K29:P29&gt;=$U$9:$Z$9)*$U$9:$Z$9)),K29-MIN($U$9,K29)))</f>
        <v>0</v>
      </c>
      <c r="V29" s="33">
        <f>IF($B29="","",MIN($V$9,L29)+MIN(MAX(0,'Debt Payoff'!$D$24-SUM(Q29:U29)-SUMPRODUCT((L29:P29&lt;$V$9:$Z$9)*L29:P29+(L29:P29&gt;=$V$9:$Z$9)*$V$9:$Z$9)),L29-MIN($V$9,L29)))</f>
        <v>0</v>
      </c>
      <c r="W29" s="33">
        <f>IF($B29="","",MIN($W$9,M29)+MIN(MAX(0,'Debt Payoff'!$D$24-SUM(Q29:V29)-SUMPRODUCT((M29:P29&lt;$W$9:$Z$9)*M29:P29+(M29:P29&gt;=$W$9:$Z$9)*$W$9:$Z$9)),M29-MIN($W$9,M29)))</f>
        <v>0</v>
      </c>
      <c r="X29" s="33">
        <f>IF($B29="","",MIN($X$9,N29)+MIN(MAX(0,'Debt Payoff'!$D$24-SUM(Q29:W29)-SUMPRODUCT((N29:P29&lt;$X$9:$Z$9)*N29:P29+(N29:P29&gt;=$X$9:$Z$9)*$X$9:$Z$9)),N29-MIN($X$9,N29)))</f>
        <v>0</v>
      </c>
      <c r="Y29" s="33">
        <f>IF($B29="","",MIN($Y$9,O29)+MIN(MAX(0,'Debt Payoff'!$D$24-SUM(Q29:X29)-SUMPRODUCT((O29:P29&lt;$Y$9:$Z$9)*O29:P29+(O29:P29&gt;=$Y$9:$Z$9)*$Y$9:$Z$9)),O29-MIN($Y$9,O29)))</f>
        <v>0</v>
      </c>
      <c r="Z29" s="33">
        <f>IF($B29="","",MIN($Z$9,P29)+MIN(MAX(0,'Debt Payoff'!$D$24-SUM(Q29:Y29)-SUMPRODUCT((P29:P29&lt;$Z$9:$Z$9)*P29:P29+(P29:P29&gt;=$Z$9:$Z$9)*$Z$9:$Z$9)),P29-MIN($Z$9,P29)))</f>
        <v>0</v>
      </c>
      <c r="AA29" s="33">
        <f>IF($B29="","",ROUND(G29-Q29,2))</f>
        <v>0</v>
      </c>
      <c r="AB29" s="33">
        <f>IF($B29="","",ROUND(H29-R29,2))</f>
        <v>0</v>
      </c>
      <c r="AC29" s="33">
        <f>IF($B29="","",ROUND(I29-S29,2))</f>
        <v>0</v>
      </c>
      <c r="AD29" s="33">
        <f>IF($B29="","",ROUND(J29-T29,2))</f>
        <v>0</v>
      </c>
      <c r="AE29" s="33">
        <f>IF($B29="","",ROUND(K29-U29,2))</f>
        <v>0</v>
      </c>
      <c r="AF29" s="33">
        <f>IF($B29="","",ROUND(L29-V29,2))</f>
        <v>0</v>
      </c>
      <c r="AG29" s="33">
        <f>IF($B29="","",ROUND(M29-W29,2))</f>
        <v>0</v>
      </c>
      <c r="AH29" s="33">
        <f>IF($B29="","",ROUND(N29-X29,2))</f>
        <v>0</v>
      </c>
      <c r="AI29" s="33">
        <f>IF($B29="","",ROUND(O29-Y29,2))</f>
        <v>0</v>
      </c>
      <c r="AJ29" s="33">
        <f>IF($B29="","",ROUND(P29-Z29,2))</f>
        <v>0</v>
      </c>
    </row>
    <row r="30" spans="2:36">
      <c r="B30" s="15">
        <f>IF(B29="","",IF(F29&gt;0.005,B29+1,""))</f>
        <v>0</v>
      </c>
      <c r="C30" s="46">
        <f>IF($B30="","",EDATE('Debt Payoff'!$D$23,$B30-1))</f>
        <v>0</v>
      </c>
      <c r="D30" s="47">
        <f>IF($B30="","",SUM(Q30:Z30))</f>
        <v>0</v>
      </c>
      <c r="E30" s="48">
        <f>IF($B30="","",SUM(G30:P30)-F29)</f>
        <v>0</v>
      </c>
      <c r="F30" s="47">
        <f>IF($B30="","",SUM(AA30:AJ30))</f>
        <v>0</v>
      </c>
      <c r="G30" s="48">
        <f>IF($B30="","",ROUND(N(AA29)*(1+$Q$8/12),2))</f>
        <v>0</v>
      </c>
      <c r="H30" s="48">
        <f>IF($B30="","",ROUND(N(AB29)*(1+$R$8/12),2))</f>
        <v>0</v>
      </c>
      <c r="I30" s="48">
        <f>IF($B30="","",ROUND(N(AC29)*(1+$S$8/12),2))</f>
        <v>0</v>
      </c>
      <c r="J30" s="48">
        <f>IF($B30="","",ROUND(N(AD29)*(1+$T$8/12),2))</f>
        <v>0</v>
      </c>
      <c r="K30" s="48">
        <f>IF($B30="","",ROUND(N(AE29)*(1+$U$8/12),2))</f>
        <v>0</v>
      </c>
      <c r="L30" s="48">
        <f>IF($B30="","",ROUND(N(AF29)*(1+$V$8/12),2))</f>
        <v>0</v>
      </c>
      <c r="M30" s="48">
        <f>IF($B30="","",ROUND(N(AG29)*(1+$W$8/12),2))</f>
        <v>0</v>
      </c>
      <c r="N30" s="48">
        <f>IF($B30="","",ROUND(N(AH29)*(1+$X$8/12),2))</f>
        <v>0</v>
      </c>
      <c r="O30" s="48">
        <f>IF($B30="","",ROUND(N(AI29)*(1+$Y$8/12),2))</f>
        <v>0</v>
      </c>
      <c r="P30" s="48">
        <f>IF($B30="","",ROUND(N(AJ29)*(1+$Z$8/12),2))</f>
        <v>0</v>
      </c>
      <c r="Q30" s="33">
        <f>IF($B30="","",MIN($Q$9,G30)+MIN(MAX(0,'Debt Payoff'!$D$24-0-SUMPRODUCT((G30:P30&lt;$Q$9:$Z$9)*G30:P30+(G30:P30&gt;=$Q$9:$Z$9)*$Q$9:$Z$9)),G30-MIN($Q$9,G30)))</f>
        <v>0</v>
      </c>
      <c r="R30" s="33">
        <f>IF($B30="","",MIN($R$9,H30)+MIN(MAX(0,'Debt Payoff'!$D$24-SUM(Q30:Q30)-SUMPRODUCT((H30:P30&lt;$R$9:$Z$9)*H30:P30+(H30:P30&gt;=$R$9:$Z$9)*$R$9:$Z$9)),H30-MIN($R$9,H30)))</f>
        <v>0</v>
      </c>
      <c r="S30" s="33">
        <f>IF($B30="","",MIN($S$9,I30)+MIN(MAX(0,'Debt Payoff'!$D$24-SUM(Q30:R30)-SUMPRODUCT((I30:P30&lt;$S$9:$Z$9)*I30:P30+(I30:P30&gt;=$S$9:$Z$9)*$S$9:$Z$9)),I30-MIN($S$9,I30)))</f>
        <v>0</v>
      </c>
      <c r="T30" s="33">
        <f>IF($B30="","",MIN($T$9,J30)+MIN(MAX(0,'Debt Payoff'!$D$24-SUM(Q30:S30)-SUMPRODUCT((J30:P30&lt;$T$9:$Z$9)*J30:P30+(J30:P30&gt;=$T$9:$Z$9)*$T$9:$Z$9)),J30-MIN($T$9,J30)))</f>
        <v>0</v>
      </c>
      <c r="U30" s="33">
        <f>IF($B30="","",MIN($U$9,K30)+MIN(MAX(0,'Debt Payoff'!$D$24-SUM(Q30:T30)-SUMPRODUCT((K30:P30&lt;$U$9:$Z$9)*K30:P30+(K30:P30&gt;=$U$9:$Z$9)*$U$9:$Z$9)),K30-MIN($U$9,K30)))</f>
        <v>0</v>
      </c>
      <c r="V30" s="33">
        <f>IF($B30="","",MIN($V$9,L30)+MIN(MAX(0,'Debt Payoff'!$D$24-SUM(Q30:U30)-SUMPRODUCT((L30:P30&lt;$V$9:$Z$9)*L30:P30+(L30:P30&gt;=$V$9:$Z$9)*$V$9:$Z$9)),L30-MIN($V$9,L30)))</f>
        <v>0</v>
      </c>
      <c r="W30" s="33">
        <f>IF($B30="","",MIN($W$9,M30)+MIN(MAX(0,'Debt Payoff'!$D$24-SUM(Q30:V30)-SUMPRODUCT((M30:P30&lt;$W$9:$Z$9)*M30:P30+(M30:P30&gt;=$W$9:$Z$9)*$W$9:$Z$9)),M30-MIN($W$9,M30)))</f>
        <v>0</v>
      </c>
      <c r="X30" s="33">
        <f>IF($B30="","",MIN($X$9,N30)+MIN(MAX(0,'Debt Payoff'!$D$24-SUM(Q30:W30)-SUMPRODUCT((N30:P30&lt;$X$9:$Z$9)*N30:P30+(N30:P30&gt;=$X$9:$Z$9)*$X$9:$Z$9)),N30-MIN($X$9,N30)))</f>
        <v>0</v>
      </c>
      <c r="Y30" s="33">
        <f>IF($B30="","",MIN($Y$9,O30)+MIN(MAX(0,'Debt Payoff'!$D$24-SUM(Q30:X30)-SUMPRODUCT((O30:P30&lt;$Y$9:$Z$9)*O30:P30+(O30:P30&gt;=$Y$9:$Z$9)*$Y$9:$Z$9)),O30-MIN($Y$9,O30)))</f>
        <v>0</v>
      </c>
      <c r="Z30" s="33">
        <f>IF($B30="","",MIN($Z$9,P30)+MIN(MAX(0,'Debt Payoff'!$D$24-SUM(Q30:Y30)-SUMPRODUCT((P30:P30&lt;$Z$9:$Z$9)*P30:P30+(P30:P30&gt;=$Z$9:$Z$9)*$Z$9:$Z$9)),P30-MIN($Z$9,P30)))</f>
        <v>0</v>
      </c>
      <c r="AA30" s="33">
        <f>IF($B30="","",ROUND(G30-Q30,2))</f>
        <v>0</v>
      </c>
      <c r="AB30" s="33">
        <f>IF($B30="","",ROUND(H30-R30,2))</f>
        <v>0</v>
      </c>
      <c r="AC30" s="33">
        <f>IF($B30="","",ROUND(I30-S30,2))</f>
        <v>0</v>
      </c>
      <c r="AD30" s="33">
        <f>IF($B30="","",ROUND(J30-T30,2))</f>
        <v>0</v>
      </c>
      <c r="AE30" s="33">
        <f>IF($B30="","",ROUND(K30-U30,2))</f>
        <v>0</v>
      </c>
      <c r="AF30" s="33">
        <f>IF($B30="","",ROUND(L30-V30,2))</f>
        <v>0</v>
      </c>
      <c r="AG30" s="33">
        <f>IF($B30="","",ROUND(M30-W30,2))</f>
        <v>0</v>
      </c>
      <c r="AH30" s="33">
        <f>IF($B30="","",ROUND(N30-X30,2))</f>
        <v>0</v>
      </c>
      <c r="AI30" s="33">
        <f>IF($B30="","",ROUND(O30-Y30,2))</f>
        <v>0</v>
      </c>
      <c r="AJ30" s="33">
        <f>IF($B30="","",ROUND(P30-Z30,2))</f>
        <v>0</v>
      </c>
    </row>
    <row r="31" spans="2:36">
      <c r="B31" s="15">
        <f>IF(B30="","",IF(F30&gt;0.005,B30+1,""))</f>
        <v>0</v>
      </c>
      <c r="C31" s="46">
        <f>IF($B31="","",EDATE('Debt Payoff'!$D$23,$B31-1))</f>
        <v>0</v>
      </c>
      <c r="D31" s="47">
        <f>IF($B31="","",SUM(Q31:Z31))</f>
        <v>0</v>
      </c>
      <c r="E31" s="48">
        <f>IF($B31="","",SUM(G31:P31)-F30)</f>
        <v>0</v>
      </c>
      <c r="F31" s="47">
        <f>IF($B31="","",SUM(AA31:AJ31))</f>
        <v>0</v>
      </c>
      <c r="G31" s="48">
        <f>IF($B31="","",ROUND(N(AA30)*(1+$Q$8/12),2))</f>
        <v>0</v>
      </c>
      <c r="H31" s="48">
        <f>IF($B31="","",ROUND(N(AB30)*(1+$R$8/12),2))</f>
        <v>0</v>
      </c>
      <c r="I31" s="48">
        <f>IF($B31="","",ROUND(N(AC30)*(1+$S$8/12),2))</f>
        <v>0</v>
      </c>
      <c r="J31" s="48">
        <f>IF($B31="","",ROUND(N(AD30)*(1+$T$8/12),2))</f>
        <v>0</v>
      </c>
      <c r="K31" s="48">
        <f>IF($B31="","",ROUND(N(AE30)*(1+$U$8/12),2))</f>
        <v>0</v>
      </c>
      <c r="L31" s="48">
        <f>IF($B31="","",ROUND(N(AF30)*(1+$V$8/12),2))</f>
        <v>0</v>
      </c>
      <c r="M31" s="48">
        <f>IF($B31="","",ROUND(N(AG30)*(1+$W$8/12),2))</f>
        <v>0</v>
      </c>
      <c r="N31" s="48">
        <f>IF($B31="","",ROUND(N(AH30)*(1+$X$8/12),2))</f>
        <v>0</v>
      </c>
      <c r="O31" s="48">
        <f>IF($B31="","",ROUND(N(AI30)*(1+$Y$8/12),2))</f>
        <v>0</v>
      </c>
      <c r="P31" s="48">
        <f>IF($B31="","",ROUND(N(AJ30)*(1+$Z$8/12),2))</f>
        <v>0</v>
      </c>
      <c r="Q31" s="33">
        <f>IF($B31="","",MIN($Q$9,G31)+MIN(MAX(0,'Debt Payoff'!$D$24-0-SUMPRODUCT((G31:P31&lt;$Q$9:$Z$9)*G31:P31+(G31:P31&gt;=$Q$9:$Z$9)*$Q$9:$Z$9)),G31-MIN($Q$9,G31)))</f>
        <v>0</v>
      </c>
      <c r="R31" s="33">
        <f>IF($B31="","",MIN($R$9,H31)+MIN(MAX(0,'Debt Payoff'!$D$24-SUM(Q31:Q31)-SUMPRODUCT((H31:P31&lt;$R$9:$Z$9)*H31:P31+(H31:P31&gt;=$R$9:$Z$9)*$R$9:$Z$9)),H31-MIN($R$9,H31)))</f>
        <v>0</v>
      </c>
      <c r="S31" s="33">
        <f>IF($B31="","",MIN($S$9,I31)+MIN(MAX(0,'Debt Payoff'!$D$24-SUM(Q31:R31)-SUMPRODUCT((I31:P31&lt;$S$9:$Z$9)*I31:P31+(I31:P31&gt;=$S$9:$Z$9)*$S$9:$Z$9)),I31-MIN($S$9,I31)))</f>
        <v>0</v>
      </c>
      <c r="T31" s="33">
        <f>IF($B31="","",MIN($T$9,J31)+MIN(MAX(0,'Debt Payoff'!$D$24-SUM(Q31:S31)-SUMPRODUCT((J31:P31&lt;$T$9:$Z$9)*J31:P31+(J31:P31&gt;=$T$9:$Z$9)*$T$9:$Z$9)),J31-MIN($T$9,J31)))</f>
        <v>0</v>
      </c>
      <c r="U31" s="33">
        <f>IF($B31="","",MIN($U$9,K31)+MIN(MAX(0,'Debt Payoff'!$D$24-SUM(Q31:T31)-SUMPRODUCT((K31:P31&lt;$U$9:$Z$9)*K31:P31+(K31:P31&gt;=$U$9:$Z$9)*$U$9:$Z$9)),K31-MIN($U$9,K31)))</f>
        <v>0</v>
      </c>
      <c r="V31" s="33">
        <f>IF($B31="","",MIN($V$9,L31)+MIN(MAX(0,'Debt Payoff'!$D$24-SUM(Q31:U31)-SUMPRODUCT((L31:P31&lt;$V$9:$Z$9)*L31:P31+(L31:P31&gt;=$V$9:$Z$9)*$V$9:$Z$9)),L31-MIN($V$9,L31)))</f>
        <v>0</v>
      </c>
      <c r="W31" s="33">
        <f>IF($B31="","",MIN($W$9,M31)+MIN(MAX(0,'Debt Payoff'!$D$24-SUM(Q31:V31)-SUMPRODUCT((M31:P31&lt;$W$9:$Z$9)*M31:P31+(M31:P31&gt;=$W$9:$Z$9)*$W$9:$Z$9)),M31-MIN($W$9,M31)))</f>
        <v>0</v>
      </c>
      <c r="X31" s="33">
        <f>IF($B31="","",MIN($X$9,N31)+MIN(MAX(0,'Debt Payoff'!$D$24-SUM(Q31:W31)-SUMPRODUCT((N31:P31&lt;$X$9:$Z$9)*N31:P31+(N31:P31&gt;=$X$9:$Z$9)*$X$9:$Z$9)),N31-MIN($X$9,N31)))</f>
        <v>0</v>
      </c>
      <c r="Y31" s="33">
        <f>IF($B31="","",MIN($Y$9,O31)+MIN(MAX(0,'Debt Payoff'!$D$24-SUM(Q31:X31)-SUMPRODUCT((O31:P31&lt;$Y$9:$Z$9)*O31:P31+(O31:P31&gt;=$Y$9:$Z$9)*$Y$9:$Z$9)),O31-MIN($Y$9,O31)))</f>
        <v>0</v>
      </c>
      <c r="Z31" s="33">
        <f>IF($B31="","",MIN($Z$9,P31)+MIN(MAX(0,'Debt Payoff'!$D$24-SUM(Q31:Y31)-SUMPRODUCT((P31:P31&lt;$Z$9:$Z$9)*P31:P31+(P31:P31&gt;=$Z$9:$Z$9)*$Z$9:$Z$9)),P31-MIN($Z$9,P31)))</f>
        <v>0</v>
      </c>
      <c r="AA31" s="33">
        <f>IF($B31="","",ROUND(G31-Q31,2))</f>
        <v>0</v>
      </c>
      <c r="AB31" s="33">
        <f>IF($B31="","",ROUND(H31-R31,2))</f>
        <v>0</v>
      </c>
      <c r="AC31" s="33">
        <f>IF($B31="","",ROUND(I31-S31,2))</f>
        <v>0</v>
      </c>
      <c r="AD31" s="33">
        <f>IF($B31="","",ROUND(J31-T31,2))</f>
        <v>0</v>
      </c>
      <c r="AE31" s="33">
        <f>IF($B31="","",ROUND(K31-U31,2))</f>
        <v>0</v>
      </c>
      <c r="AF31" s="33">
        <f>IF($B31="","",ROUND(L31-V31,2))</f>
        <v>0</v>
      </c>
      <c r="AG31" s="33">
        <f>IF($B31="","",ROUND(M31-W31,2))</f>
        <v>0</v>
      </c>
      <c r="AH31" s="33">
        <f>IF($B31="","",ROUND(N31-X31,2))</f>
        <v>0</v>
      </c>
      <c r="AI31" s="33">
        <f>IF($B31="","",ROUND(O31-Y31,2))</f>
        <v>0</v>
      </c>
      <c r="AJ31" s="33">
        <f>IF($B31="","",ROUND(P31-Z31,2))</f>
        <v>0</v>
      </c>
    </row>
    <row r="32" spans="2:36">
      <c r="B32" s="15">
        <f>IF(B31="","",IF(F31&gt;0.005,B31+1,""))</f>
        <v>0</v>
      </c>
      <c r="C32" s="46">
        <f>IF($B32="","",EDATE('Debt Payoff'!$D$23,$B32-1))</f>
        <v>0</v>
      </c>
      <c r="D32" s="47">
        <f>IF($B32="","",SUM(Q32:Z32))</f>
        <v>0</v>
      </c>
      <c r="E32" s="48">
        <f>IF($B32="","",SUM(G32:P32)-F31)</f>
        <v>0</v>
      </c>
      <c r="F32" s="47">
        <f>IF($B32="","",SUM(AA32:AJ32))</f>
        <v>0</v>
      </c>
      <c r="G32" s="48">
        <f>IF($B32="","",ROUND(N(AA31)*(1+$Q$8/12),2))</f>
        <v>0</v>
      </c>
      <c r="H32" s="48">
        <f>IF($B32="","",ROUND(N(AB31)*(1+$R$8/12),2))</f>
        <v>0</v>
      </c>
      <c r="I32" s="48">
        <f>IF($B32="","",ROUND(N(AC31)*(1+$S$8/12),2))</f>
        <v>0</v>
      </c>
      <c r="J32" s="48">
        <f>IF($B32="","",ROUND(N(AD31)*(1+$T$8/12),2))</f>
        <v>0</v>
      </c>
      <c r="K32" s="48">
        <f>IF($B32="","",ROUND(N(AE31)*(1+$U$8/12),2))</f>
        <v>0</v>
      </c>
      <c r="L32" s="48">
        <f>IF($B32="","",ROUND(N(AF31)*(1+$V$8/12),2))</f>
        <v>0</v>
      </c>
      <c r="M32" s="48">
        <f>IF($B32="","",ROUND(N(AG31)*(1+$W$8/12),2))</f>
        <v>0</v>
      </c>
      <c r="N32" s="48">
        <f>IF($B32="","",ROUND(N(AH31)*(1+$X$8/12),2))</f>
        <v>0</v>
      </c>
      <c r="O32" s="48">
        <f>IF($B32="","",ROUND(N(AI31)*(1+$Y$8/12),2))</f>
        <v>0</v>
      </c>
      <c r="P32" s="48">
        <f>IF($B32="","",ROUND(N(AJ31)*(1+$Z$8/12),2))</f>
        <v>0</v>
      </c>
      <c r="Q32" s="33">
        <f>IF($B32="","",MIN($Q$9,G32)+MIN(MAX(0,'Debt Payoff'!$D$24-0-SUMPRODUCT((G32:P32&lt;$Q$9:$Z$9)*G32:P32+(G32:P32&gt;=$Q$9:$Z$9)*$Q$9:$Z$9)),G32-MIN($Q$9,G32)))</f>
        <v>0</v>
      </c>
      <c r="R32" s="33">
        <f>IF($B32="","",MIN($R$9,H32)+MIN(MAX(0,'Debt Payoff'!$D$24-SUM(Q32:Q32)-SUMPRODUCT((H32:P32&lt;$R$9:$Z$9)*H32:P32+(H32:P32&gt;=$R$9:$Z$9)*$R$9:$Z$9)),H32-MIN($R$9,H32)))</f>
        <v>0</v>
      </c>
      <c r="S32" s="33">
        <f>IF($B32="","",MIN($S$9,I32)+MIN(MAX(0,'Debt Payoff'!$D$24-SUM(Q32:R32)-SUMPRODUCT((I32:P32&lt;$S$9:$Z$9)*I32:P32+(I32:P32&gt;=$S$9:$Z$9)*$S$9:$Z$9)),I32-MIN($S$9,I32)))</f>
        <v>0</v>
      </c>
      <c r="T32" s="33">
        <f>IF($B32="","",MIN($T$9,J32)+MIN(MAX(0,'Debt Payoff'!$D$24-SUM(Q32:S32)-SUMPRODUCT((J32:P32&lt;$T$9:$Z$9)*J32:P32+(J32:P32&gt;=$T$9:$Z$9)*$T$9:$Z$9)),J32-MIN($T$9,J32)))</f>
        <v>0</v>
      </c>
      <c r="U32" s="33">
        <f>IF($B32="","",MIN($U$9,K32)+MIN(MAX(0,'Debt Payoff'!$D$24-SUM(Q32:T32)-SUMPRODUCT((K32:P32&lt;$U$9:$Z$9)*K32:P32+(K32:P32&gt;=$U$9:$Z$9)*$U$9:$Z$9)),K32-MIN($U$9,K32)))</f>
        <v>0</v>
      </c>
      <c r="V32" s="33">
        <f>IF($B32="","",MIN($V$9,L32)+MIN(MAX(0,'Debt Payoff'!$D$24-SUM(Q32:U32)-SUMPRODUCT((L32:P32&lt;$V$9:$Z$9)*L32:P32+(L32:P32&gt;=$V$9:$Z$9)*$V$9:$Z$9)),L32-MIN($V$9,L32)))</f>
        <v>0</v>
      </c>
      <c r="W32" s="33">
        <f>IF($B32="","",MIN($W$9,M32)+MIN(MAX(0,'Debt Payoff'!$D$24-SUM(Q32:V32)-SUMPRODUCT((M32:P32&lt;$W$9:$Z$9)*M32:P32+(M32:P32&gt;=$W$9:$Z$9)*$W$9:$Z$9)),M32-MIN($W$9,M32)))</f>
        <v>0</v>
      </c>
      <c r="X32" s="33">
        <f>IF($B32="","",MIN($X$9,N32)+MIN(MAX(0,'Debt Payoff'!$D$24-SUM(Q32:W32)-SUMPRODUCT((N32:P32&lt;$X$9:$Z$9)*N32:P32+(N32:P32&gt;=$X$9:$Z$9)*$X$9:$Z$9)),N32-MIN($X$9,N32)))</f>
        <v>0</v>
      </c>
      <c r="Y32" s="33">
        <f>IF($B32="","",MIN($Y$9,O32)+MIN(MAX(0,'Debt Payoff'!$D$24-SUM(Q32:X32)-SUMPRODUCT((O32:P32&lt;$Y$9:$Z$9)*O32:P32+(O32:P32&gt;=$Y$9:$Z$9)*$Y$9:$Z$9)),O32-MIN($Y$9,O32)))</f>
        <v>0</v>
      </c>
      <c r="Z32" s="33">
        <f>IF($B32="","",MIN($Z$9,P32)+MIN(MAX(0,'Debt Payoff'!$D$24-SUM(Q32:Y32)-SUMPRODUCT((P32:P32&lt;$Z$9:$Z$9)*P32:P32+(P32:P32&gt;=$Z$9:$Z$9)*$Z$9:$Z$9)),P32-MIN($Z$9,P32)))</f>
        <v>0</v>
      </c>
      <c r="AA32" s="33">
        <f>IF($B32="","",ROUND(G32-Q32,2))</f>
        <v>0</v>
      </c>
      <c r="AB32" s="33">
        <f>IF($B32="","",ROUND(H32-R32,2))</f>
        <v>0</v>
      </c>
      <c r="AC32" s="33">
        <f>IF($B32="","",ROUND(I32-S32,2))</f>
        <v>0</v>
      </c>
      <c r="AD32" s="33">
        <f>IF($B32="","",ROUND(J32-T32,2))</f>
        <v>0</v>
      </c>
      <c r="AE32" s="33">
        <f>IF($B32="","",ROUND(K32-U32,2))</f>
        <v>0</v>
      </c>
      <c r="AF32" s="33">
        <f>IF($B32="","",ROUND(L32-V32,2))</f>
        <v>0</v>
      </c>
      <c r="AG32" s="33">
        <f>IF($B32="","",ROUND(M32-W32,2))</f>
        <v>0</v>
      </c>
      <c r="AH32" s="33">
        <f>IF($B32="","",ROUND(N32-X32,2))</f>
        <v>0</v>
      </c>
      <c r="AI32" s="33">
        <f>IF($B32="","",ROUND(O32-Y32,2))</f>
        <v>0</v>
      </c>
      <c r="AJ32" s="33">
        <f>IF($B32="","",ROUND(P32-Z32,2))</f>
        <v>0</v>
      </c>
    </row>
    <row r="33" spans="2:36">
      <c r="B33" s="15">
        <f>IF(B32="","",IF(F32&gt;0.005,B32+1,""))</f>
        <v>0</v>
      </c>
      <c r="C33" s="46">
        <f>IF($B33="","",EDATE('Debt Payoff'!$D$23,$B33-1))</f>
        <v>0</v>
      </c>
      <c r="D33" s="47">
        <f>IF($B33="","",SUM(Q33:Z33))</f>
        <v>0</v>
      </c>
      <c r="E33" s="48">
        <f>IF($B33="","",SUM(G33:P33)-F32)</f>
        <v>0</v>
      </c>
      <c r="F33" s="47">
        <f>IF($B33="","",SUM(AA33:AJ33))</f>
        <v>0</v>
      </c>
      <c r="G33" s="48">
        <f>IF($B33="","",ROUND(N(AA32)*(1+$Q$8/12),2))</f>
        <v>0</v>
      </c>
      <c r="H33" s="48">
        <f>IF($B33="","",ROUND(N(AB32)*(1+$R$8/12),2))</f>
        <v>0</v>
      </c>
      <c r="I33" s="48">
        <f>IF($B33="","",ROUND(N(AC32)*(1+$S$8/12),2))</f>
        <v>0</v>
      </c>
      <c r="J33" s="48">
        <f>IF($B33="","",ROUND(N(AD32)*(1+$T$8/12),2))</f>
        <v>0</v>
      </c>
      <c r="K33" s="48">
        <f>IF($B33="","",ROUND(N(AE32)*(1+$U$8/12),2))</f>
        <v>0</v>
      </c>
      <c r="L33" s="48">
        <f>IF($B33="","",ROUND(N(AF32)*(1+$V$8/12),2))</f>
        <v>0</v>
      </c>
      <c r="M33" s="48">
        <f>IF($B33="","",ROUND(N(AG32)*(1+$W$8/12),2))</f>
        <v>0</v>
      </c>
      <c r="N33" s="48">
        <f>IF($B33="","",ROUND(N(AH32)*(1+$X$8/12),2))</f>
        <v>0</v>
      </c>
      <c r="O33" s="48">
        <f>IF($B33="","",ROUND(N(AI32)*(1+$Y$8/12),2))</f>
        <v>0</v>
      </c>
      <c r="P33" s="48">
        <f>IF($B33="","",ROUND(N(AJ32)*(1+$Z$8/12),2))</f>
        <v>0</v>
      </c>
      <c r="Q33" s="33">
        <f>IF($B33="","",MIN($Q$9,G33)+MIN(MAX(0,'Debt Payoff'!$D$24-0-SUMPRODUCT((G33:P33&lt;$Q$9:$Z$9)*G33:P33+(G33:P33&gt;=$Q$9:$Z$9)*$Q$9:$Z$9)),G33-MIN($Q$9,G33)))</f>
        <v>0</v>
      </c>
      <c r="R33" s="33">
        <f>IF($B33="","",MIN($R$9,H33)+MIN(MAX(0,'Debt Payoff'!$D$24-SUM(Q33:Q33)-SUMPRODUCT((H33:P33&lt;$R$9:$Z$9)*H33:P33+(H33:P33&gt;=$R$9:$Z$9)*$R$9:$Z$9)),H33-MIN($R$9,H33)))</f>
        <v>0</v>
      </c>
      <c r="S33" s="33">
        <f>IF($B33="","",MIN($S$9,I33)+MIN(MAX(0,'Debt Payoff'!$D$24-SUM(Q33:R33)-SUMPRODUCT((I33:P33&lt;$S$9:$Z$9)*I33:P33+(I33:P33&gt;=$S$9:$Z$9)*$S$9:$Z$9)),I33-MIN($S$9,I33)))</f>
        <v>0</v>
      </c>
      <c r="T33" s="33">
        <f>IF($B33="","",MIN($T$9,J33)+MIN(MAX(0,'Debt Payoff'!$D$24-SUM(Q33:S33)-SUMPRODUCT((J33:P33&lt;$T$9:$Z$9)*J33:P33+(J33:P33&gt;=$T$9:$Z$9)*$T$9:$Z$9)),J33-MIN($T$9,J33)))</f>
        <v>0</v>
      </c>
      <c r="U33" s="33">
        <f>IF($B33="","",MIN($U$9,K33)+MIN(MAX(0,'Debt Payoff'!$D$24-SUM(Q33:T33)-SUMPRODUCT((K33:P33&lt;$U$9:$Z$9)*K33:P33+(K33:P33&gt;=$U$9:$Z$9)*$U$9:$Z$9)),K33-MIN($U$9,K33)))</f>
        <v>0</v>
      </c>
      <c r="V33" s="33">
        <f>IF($B33="","",MIN($V$9,L33)+MIN(MAX(0,'Debt Payoff'!$D$24-SUM(Q33:U33)-SUMPRODUCT((L33:P33&lt;$V$9:$Z$9)*L33:P33+(L33:P33&gt;=$V$9:$Z$9)*$V$9:$Z$9)),L33-MIN($V$9,L33)))</f>
        <v>0</v>
      </c>
      <c r="W33" s="33">
        <f>IF($B33="","",MIN($W$9,M33)+MIN(MAX(0,'Debt Payoff'!$D$24-SUM(Q33:V33)-SUMPRODUCT((M33:P33&lt;$W$9:$Z$9)*M33:P33+(M33:P33&gt;=$W$9:$Z$9)*$W$9:$Z$9)),M33-MIN($W$9,M33)))</f>
        <v>0</v>
      </c>
      <c r="X33" s="33">
        <f>IF($B33="","",MIN($X$9,N33)+MIN(MAX(0,'Debt Payoff'!$D$24-SUM(Q33:W33)-SUMPRODUCT((N33:P33&lt;$X$9:$Z$9)*N33:P33+(N33:P33&gt;=$X$9:$Z$9)*$X$9:$Z$9)),N33-MIN($X$9,N33)))</f>
        <v>0</v>
      </c>
      <c r="Y33" s="33">
        <f>IF($B33="","",MIN($Y$9,O33)+MIN(MAX(0,'Debt Payoff'!$D$24-SUM(Q33:X33)-SUMPRODUCT((O33:P33&lt;$Y$9:$Z$9)*O33:P33+(O33:P33&gt;=$Y$9:$Z$9)*$Y$9:$Z$9)),O33-MIN($Y$9,O33)))</f>
        <v>0</v>
      </c>
      <c r="Z33" s="33">
        <f>IF($B33="","",MIN($Z$9,P33)+MIN(MAX(0,'Debt Payoff'!$D$24-SUM(Q33:Y33)-SUMPRODUCT((P33:P33&lt;$Z$9:$Z$9)*P33:P33+(P33:P33&gt;=$Z$9:$Z$9)*$Z$9:$Z$9)),P33-MIN($Z$9,P33)))</f>
        <v>0</v>
      </c>
      <c r="AA33" s="33">
        <f>IF($B33="","",ROUND(G33-Q33,2))</f>
        <v>0</v>
      </c>
      <c r="AB33" s="33">
        <f>IF($B33="","",ROUND(H33-R33,2))</f>
        <v>0</v>
      </c>
      <c r="AC33" s="33">
        <f>IF($B33="","",ROUND(I33-S33,2))</f>
        <v>0</v>
      </c>
      <c r="AD33" s="33">
        <f>IF($B33="","",ROUND(J33-T33,2))</f>
        <v>0</v>
      </c>
      <c r="AE33" s="33">
        <f>IF($B33="","",ROUND(K33-U33,2))</f>
        <v>0</v>
      </c>
      <c r="AF33" s="33">
        <f>IF($B33="","",ROUND(L33-V33,2))</f>
        <v>0</v>
      </c>
      <c r="AG33" s="33">
        <f>IF($B33="","",ROUND(M33-W33,2))</f>
        <v>0</v>
      </c>
      <c r="AH33" s="33">
        <f>IF($B33="","",ROUND(N33-X33,2))</f>
        <v>0</v>
      </c>
      <c r="AI33" s="33">
        <f>IF($B33="","",ROUND(O33-Y33,2))</f>
        <v>0</v>
      </c>
      <c r="AJ33" s="33">
        <f>IF($B33="","",ROUND(P33-Z33,2))</f>
        <v>0</v>
      </c>
    </row>
    <row r="34" spans="2:36">
      <c r="B34" s="15">
        <f>IF(B33="","",IF(F33&gt;0.005,B33+1,""))</f>
        <v>0</v>
      </c>
      <c r="C34" s="46">
        <f>IF($B34="","",EDATE('Debt Payoff'!$D$23,$B34-1))</f>
        <v>0</v>
      </c>
      <c r="D34" s="47">
        <f>IF($B34="","",SUM(Q34:Z34))</f>
        <v>0</v>
      </c>
      <c r="E34" s="48">
        <f>IF($B34="","",SUM(G34:P34)-F33)</f>
        <v>0</v>
      </c>
      <c r="F34" s="47">
        <f>IF($B34="","",SUM(AA34:AJ34))</f>
        <v>0</v>
      </c>
      <c r="G34" s="48">
        <f>IF($B34="","",ROUND(N(AA33)*(1+$Q$8/12),2))</f>
        <v>0</v>
      </c>
      <c r="H34" s="48">
        <f>IF($B34="","",ROUND(N(AB33)*(1+$R$8/12),2))</f>
        <v>0</v>
      </c>
      <c r="I34" s="48">
        <f>IF($B34="","",ROUND(N(AC33)*(1+$S$8/12),2))</f>
        <v>0</v>
      </c>
      <c r="J34" s="48">
        <f>IF($B34="","",ROUND(N(AD33)*(1+$T$8/12),2))</f>
        <v>0</v>
      </c>
      <c r="K34" s="48">
        <f>IF($B34="","",ROUND(N(AE33)*(1+$U$8/12),2))</f>
        <v>0</v>
      </c>
      <c r="L34" s="48">
        <f>IF($B34="","",ROUND(N(AF33)*(1+$V$8/12),2))</f>
        <v>0</v>
      </c>
      <c r="M34" s="48">
        <f>IF($B34="","",ROUND(N(AG33)*(1+$W$8/12),2))</f>
        <v>0</v>
      </c>
      <c r="N34" s="48">
        <f>IF($B34="","",ROUND(N(AH33)*(1+$X$8/12),2))</f>
        <v>0</v>
      </c>
      <c r="O34" s="48">
        <f>IF($B34="","",ROUND(N(AI33)*(1+$Y$8/12),2))</f>
        <v>0</v>
      </c>
      <c r="P34" s="48">
        <f>IF($B34="","",ROUND(N(AJ33)*(1+$Z$8/12),2))</f>
        <v>0</v>
      </c>
      <c r="Q34" s="33">
        <f>IF($B34="","",MIN($Q$9,G34)+MIN(MAX(0,'Debt Payoff'!$D$24-0-SUMPRODUCT((G34:P34&lt;$Q$9:$Z$9)*G34:P34+(G34:P34&gt;=$Q$9:$Z$9)*$Q$9:$Z$9)),G34-MIN($Q$9,G34)))</f>
        <v>0</v>
      </c>
      <c r="R34" s="33">
        <f>IF($B34="","",MIN($R$9,H34)+MIN(MAX(0,'Debt Payoff'!$D$24-SUM(Q34:Q34)-SUMPRODUCT((H34:P34&lt;$R$9:$Z$9)*H34:P34+(H34:P34&gt;=$R$9:$Z$9)*$R$9:$Z$9)),H34-MIN($R$9,H34)))</f>
        <v>0</v>
      </c>
      <c r="S34" s="33">
        <f>IF($B34="","",MIN($S$9,I34)+MIN(MAX(0,'Debt Payoff'!$D$24-SUM(Q34:R34)-SUMPRODUCT((I34:P34&lt;$S$9:$Z$9)*I34:P34+(I34:P34&gt;=$S$9:$Z$9)*$S$9:$Z$9)),I34-MIN($S$9,I34)))</f>
        <v>0</v>
      </c>
      <c r="T34" s="33">
        <f>IF($B34="","",MIN($T$9,J34)+MIN(MAX(0,'Debt Payoff'!$D$24-SUM(Q34:S34)-SUMPRODUCT((J34:P34&lt;$T$9:$Z$9)*J34:P34+(J34:P34&gt;=$T$9:$Z$9)*$T$9:$Z$9)),J34-MIN($T$9,J34)))</f>
        <v>0</v>
      </c>
      <c r="U34" s="33">
        <f>IF($B34="","",MIN($U$9,K34)+MIN(MAX(0,'Debt Payoff'!$D$24-SUM(Q34:T34)-SUMPRODUCT((K34:P34&lt;$U$9:$Z$9)*K34:P34+(K34:P34&gt;=$U$9:$Z$9)*$U$9:$Z$9)),K34-MIN($U$9,K34)))</f>
        <v>0</v>
      </c>
      <c r="V34" s="33">
        <f>IF($B34="","",MIN($V$9,L34)+MIN(MAX(0,'Debt Payoff'!$D$24-SUM(Q34:U34)-SUMPRODUCT((L34:P34&lt;$V$9:$Z$9)*L34:P34+(L34:P34&gt;=$V$9:$Z$9)*$V$9:$Z$9)),L34-MIN($V$9,L34)))</f>
        <v>0</v>
      </c>
      <c r="W34" s="33">
        <f>IF($B34="","",MIN($W$9,M34)+MIN(MAX(0,'Debt Payoff'!$D$24-SUM(Q34:V34)-SUMPRODUCT((M34:P34&lt;$W$9:$Z$9)*M34:P34+(M34:P34&gt;=$W$9:$Z$9)*$W$9:$Z$9)),M34-MIN($W$9,M34)))</f>
        <v>0</v>
      </c>
      <c r="X34" s="33">
        <f>IF($B34="","",MIN($X$9,N34)+MIN(MAX(0,'Debt Payoff'!$D$24-SUM(Q34:W34)-SUMPRODUCT((N34:P34&lt;$X$9:$Z$9)*N34:P34+(N34:P34&gt;=$X$9:$Z$9)*$X$9:$Z$9)),N34-MIN($X$9,N34)))</f>
        <v>0</v>
      </c>
      <c r="Y34" s="33">
        <f>IF($B34="","",MIN($Y$9,O34)+MIN(MAX(0,'Debt Payoff'!$D$24-SUM(Q34:X34)-SUMPRODUCT((O34:P34&lt;$Y$9:$Z$9)*O34:P34+(O34:P34&gt;=$Y$9:$Z$9)*$Y$9:$Z$9)),O34-MIN($Y$9,O34)))</f>
        <v>0</v>
      </c>
      <c r="Z34" s="33">
        <f>IF($B34="","",MIN($Z$9,P34)+MIN(MAX(0,'Debt Payoff'!$D$24-SUM(Q34:Y34)-SUMPRODUCT((P34:P34&lt;$Z$9:$Z$9)*P34:P34+(P34:P34&gt;=$Z$9:$Z$9)*$Z$9:$Z$9)),P34-MIN($Z$9,P34)))</f>
        <v>0</v>
      </c>
      <c r="AA34" s="33">
        <f>IF($B34="","",ROUND(G34-Q34,2))</f>
        <v>0</v>
      </c>
      <c r="AB34" s="33">
        <f>IF($B34="","",ROUND(H34-R34,2))</f>
        <v>0</v>
      </c>
      <c r="AC34" s="33">
        <f>IF($B34="","",ROUND(I34-S34,2))</f>
        <v>0</v>
      </c>
      <c r="AD34" s="33">
        <f>IF($B34="","",ROUND(J34-T34,2))</f>
        <v>0</v>
      </c>
      <c r="AE34" s="33">
        <f>IF($B34="","",ROUND(K34-U34,2))</f>
        <v>0</v>
      </c>
      <c r="AF34" s="33">
        <f>IF($B34="","",ROUND(L34-V34,2))</f>
        <v>0</v>
      </c>
      <c r="AG34" s="33">
        <f>IF($B34="","",ROUND(M34-W34,2))</f>
        <v>0</v>
      </c>
      <c r="AH34" s="33">
        <f>IF($B34="","",ROUND(N34-X34,2))</f>
        <v>0</v>
      </c>
      <c r="AI34" s="33">
        <f>IF($B34="","",ROUND(O34-Y34,2))</f>
        <v>0</v>
      </c>
      <c r="AJ34" s="33">
        <f>IF($B34="","",ROUND(P34-Z34,2))</f>
        <v>0</v>
      </c>
    </row>
    <row r="35" spans="2:36">
      <c r="B35" s="15">
        <f>IF(B34="","",IF(F34&gt;0.005,B34+1,""))</f>
        <v>0</v>
      </c>
      <c r="C35" s="46">
        <f>IF($B35="","",EDATE('Debt Payoff'!$D$23,$B35-1))</f>
        <v>0</v>
      </c>
      <c r="D35" s="47">
        <f>IF($B35="","",SUM(Q35:Z35))</f>
        <v>0</v>
      </c>
      <c r="E35" s="48">
        <f>IF($B35="","",SUM(G35:P35)-F34)</f>
        <v>0</v>
      </c>
      <c r="F35" s="47">
        <f>IF($B35="","",SUM(AA35:AJ35))</f>
        <v>0</v>
      </c>
      <c r="G35" s="48">
        <f>IF($B35="","",ROUND(N(AA34)*(1+$Q$8/12),2))</f>
        <v>0</v>
      </c>
      <c r="H35" s="48">
        <f>IF($B35="","",ROUND(N(AB34)*(1+$R$8/12),2))</f>
        <v>0</v>
      </c>
      <c r="I35" s="48">
        <f>IF($B35="","",ROUND(N(AC34)*(1+$S$8/12),2))</f>
        <v>0</v>
      </c>
      <c r="J35" s="48">
        <f>IF($B35="","",ROUND(N(AD34)*(1+$T$8/12),2))</f>
        <v>0</v>
      </c>
      <c r="K35" s="48">
        <f>IF($B35="","",ROUND(N(AE34)*(1+$U$8/12),2))</f>
        <v>0</v>
      </c>
      <c r="L35" s="48">
        <f>IF($B35="","",ROUND(N(AF34)*(1+$V$8/12),2))</f>
        <v>0</v>
      </c>
      <c r="M35" s="48">
        <f>IF($B35="","",ROUND(N(AG34)*(1+$W$8/12),2))</f>
        <v>0</v>
      </c>
      <c r="N35" s="48">
        <f>IF($B35="","",ROUND(N(AH34)*(1+$X$8/12),2))</f>
        <v>0</v>
      </c>
      <c r="O35" s="48">
        <f>IF($B35="","",ROUND(N(AI34)*(1+$Y$8/12),2))</f>
        <v>0</v>
      </c>
      <c r="P35" s="48">
        <f>IF($B35="","",ROUND(N(AJ34)*(1+$Z$8/12),2))</f>
        <v>0</v>
      </c>
      <c r="Q35" s="33">
        <f>IF($B35="","",MIN($Q$9,G35)+MIN(MAX(0,'Debt Payoff'!$D$24-0-SUMPRODUCT((G35:P35&lt;$Q$9:$Z$9)*G35:P35+(G35:P35&gt;=$Q$9:$Z$9)*$Q$9:$Z$9)),G35-MIN($Q$9,G35)))</f>
        <v>0</v>
      </c>
      <c r="R35" s="33">
        <f>IF($B35="","",MIN($R$9,H35)+MIN(MAX(0,'Debt Payoff'!$D$24-SUM(Q35:Q35)-SUMPRODUCT((H35:P35&lt;$R$9:$Z$9)*H35:P35+(H35:P35&gt;=$R$9:$Z$9)*$R$9:$Z$9)),H35-MIN($R$9,H35)))</f>
        <v>0</v>
      </c>
      <c r="S35" s="33">
        <f>IF($B35="","",MIN($S$9,I35)+MIN(MAX(0,'Debt Payoff'!$D$24-SUM(Q35:R35)-SUMPRODUCT((I35:P35&lt;$S$9:$Z$9)*I35:P35+(I35:P35&gt;=$S$9:$Z$9)*$S$9:$Z$9)),I35-MIN($S$9,I35)))</f>
        <v>0</v>
      </c>
      <c r="T35" s="33">
        <f>IF($B35="","",MIN($T$9,J35)+MIN(MAX(0,'Debt Payoff'!$D$24-SUM(Q35:S35)-SUMPRODUCT((J35:P35&lt;$T$9:$Z$9)*J35:P35+(J35:P35&gt;=$T$9:$Z$9)*$T$9:$Z$9)),J35-MIN($T$9,J35)))</f>
        <v>0</v>
      </c>
      <c r="U35" s="33">
        <f>IF($B35="","",MIN($U$9,K35)+MIN(MAX(0,'Debt Payoff'!$D$24-SUM(Q35:T35)-SUMPRODUCT((K35:P35&lt;$U$9:$Z$9)*K35:P35+(K35:P35&gt;=$U$9:$Z$9)*$U$9:$Z$9)),K35-MIN($U$9,K35)))</f>
        <v>0</v>
      </c>
      <c r="V35" s="33">
        <f>IF($B35="","",MIN($V$9,L35)+MIN(MAX(0,'Debt Payoff'!$D$24-SUM(Q35:U35)-SUMPRODUCT((L35:P35&lt;$V$9:$Z$9)*L35:P35+(L35:P35&gt;=$V$9:$Z$9)*$V$9:$Z$9)),L35-MIN($V$9,L35)))</f>
        <v>0</v>
      </c>
      <c r="W35" s="33">
        <f>IF($B35="","",MIN($W$9,M35)+MIN(MAX(0,'Debt Payoff'!$D$24-SUM(Q35:V35)-SUMPRODUCT((M35:P35&lt;$W$9:$Z$9)*M35:P35+(M35:P35&gt;=$W$9:$Z$9)*$W$9:$Z$9)),M35-MIN($W$9,M35)))</f>
        <v>0</v>
      </c>
      <c r="X35" s="33">
        <f>IF($B35="","",MIN($X$9,N35)+MIN(MAX(0,'Debt Payoff'!$D$24-SUM(Q35:W35)-SUMPRODUCT((N35:P35&lt;$X$9:$Z$9)*N35:P35+(N35:P35&gt;=$X$9:$Z$9)*$X$9:$Z$9)),N35-MIN($X$9,N35)))</f>
        <v>0</v>
      </c>
      <c r="Y35" s="33">
        <f>IF($B35="","",MIN($Y$9,O35)+MIN(MAX(0,'Debt Payoff'!$D$24-SUM(Q35:X35)-SUMPRODUCT((O35:P35&lt;$Y$9:$Z$9)*O35:P35+(O35:P35&gt;=$Y$9:$Z$9)*$Y$9:$Z$9)),O35-MIN($Y$9,O35)))</f>
        <v>0</v>
      </c>
      <c r="Z35" s="33">
        <f>IF($B35="","",MIN($Z$9,P35)+MIN(MAX(0,'Debt Payoff'!$D$24-SUM(Q35:Y35)-SUMPRODUCT((P35:P35&lt;$Z$9:$Z$9)*P35:P35+(P35:P35&gt;=$Z$9:$Z$9)*$Z$9:$Z$9)),P35-MIN($Z$9,P35)))</f>
        <v>0</v>
      </c>
      <c r="AA35" s="33">
        <f>IF($B35="","",ROUND(G35-Q35,2))</f>
        <v>0</v>
      </c>
      <c r="AB35" s="33">
        <f>IF($B35="","",ROUND(H35-R35,2))</f>
        <v>0</v>
      </c>
      <c r="AC35" s="33">
        <f>IF($B35="","",ROUND(I35-S35,2))</f>
        <v>0</v>
      </c>
      <c r="AD35" s="33">
        <f>IF($B35="","",ROUND(J35-T35,2))</f>
        <v>0</v>
      </c>
      <c r="AE35" s="33">
        <f>IF($B35="","",ROUND(K35-U35,2))</f>
        <v>0</v>
      </c>
      <c r="AF35" s="33">
        <f>IF($B35="","",ROUND(L35-V35,2))</f>
        <v>0</v>
      </c>
      <c r="AG35" s="33">
        <f>IF($B35="","",ROUND(M35-W35,2))</f>
        <v>0</v>
      </c>
      <c r="AH35" s="33">
        <f>IF($B35="","",ROUND(N35-X35,2))</f>
        <v>0</v>
      </c>
      <c r="AI35" s="33">
        <f>IF($B35="","",ROUND(O35-Y35,2))</f>
        <v>0</v>
      </c>
      <c r="AJ35" s="33">
        <f>IF($B35="","",ROUND(P35-Z35,2))</f>
        <v>0</v>
      </c>
    </row>
    <row r="36" spans="2:36">
      <c r="B36" s="15">
        <f>IF(B35="","",IF(F35&gt;0.005,B35+1,""))</f>
        <v>0</v>
      </c>
      <c r="C36" s="46">
        <f>IF($B36="","",EDATE('Debt Payoff'!$D$23,$B36-1))</f>
        <v>0</v>
      </c>
      <c r="D36" s="47">
        <f>IF($B36="","",SUM(Q36:Z36))</f>
        <v>0</v>
      </c>
      <c r="E36" s="48">
        <f>IF($B36="","",SUM(G36:P36)-F35)</f>
        <v>0</v>
      </c>
      <c r="F36" s="47">
        <f>IF($B36="","",SUM(AA36:AJ36))</f>
        <v>0</v>
      </c>
      <c r="G36" s="48">
        <f>IF($B36="","",ROUND(N(AA35)*(1+$Q$8/12),2))</f>
        <v>0</v>
      </c>
      <c r="H36" s="48">
        <f>IF($B36="","",ROUND(N(AB35)*(1+$R$8/12),2))</f>
        <v>0</v>
      </c>
      <c r="I36" s="48">
        <f>IF($B36="","",ROUND(N(AC35)*(1+$S$8/12),2))</f>
        <v>0</v>
      </c>
      <c r="J36" s="48">
        <f>IF($B36="","",ROUND(N(AD35)*(1+$T$8/12),2))</f>
        <v>0</v>
      </c>
      <c r="K36" s="48">
        <f>IF($B36="","",ROUND(N(AE35)*(1+$U$8/12),2))</f>
        <v>0</v>
      </c>
      <c r="L36" s="48">
        <f>IF($B36="","",ROUND(N(AF35)*(1+$V$8/12),2))</f>
        <v>0</v>
      </c>
      <c r="M36" s="48">
        <f>IF($B36="","",ROUND(N(AG35)*(1+$W$8/12),2))</f>
        <v>0</v>
      </c>
      <c r="N36" s="48">
        <f>IF($B36="","",ROUND(N(AH35)*(1+$X$8/12),2))</f>
        <v>0</v>
      </c>
      <c r="O36" s="48">
        <f>IF($B36="","",ROUND(N(AI35)*(1+$Y$8/12),2))</f>
        <v>0</v>
      </c>
      <c r="P36" s="48">
        <f>IF($B36="","",ROUND(N(AJ35)*(1+$Z$8/12),2))</f>
        <v>0</v>
      </c>
      <c r="Q36" s="33">
        <f>IF($B36="","",MIN($Q$9,G36)+MIN(MAX(0,'Debt Payoff'!$D$24-0-SUMPRODUCT((G36:P36&lt;$Q$9:$Z$9)*G36:P36+(G36:P36&gt;=$Q$9:$Z$9)*$Q$9:$Z$9)),G36-MIN($Q$9,G36)))</f>
        <v>0</v>
      </c>
      <c r="R36" s="33">
        <f>IF($B36="","",MIN($R$9,H36)+MIN(MAX(0,'Debt Payoff'!$D$24-SUM(Q36:Q36)-SUMPRODUCT((H36:P36&lt;$R$9:$Z$9)*H36:P36+(H36:P36&gt;=$R$9:$Z$9)*$R$9:$Z$9)),H36-MIN($R$9,H36)))</f>
        <v>0</v>
      </c>
      <c r="S36" s="33">
        <f>IF($B36="","",MIN($S$9,I36)+MIN(MAX(0,'Debt Payoff'!$D$24-SUM(Q36:R36)-SUMPRODUCT((I36:P36&lt;$S$9:$Z$9)*I36:P36+(I36:P36&gt;=$S$9:$Z$9)*$S$9:$Z$9)),I36-MIN($S$9,I36)))</f>
        <v>0</v>
      </c>
      <c r="T36" s="33">
        <f>IF($B36="","",MIN($T$9,J36)+MIN(MAX(0,'Debt Payoff'!$D$24-SUM(Q36:S36)-SUMPRODUCT((J36:P36&lt;$T$9:$Z$9)*J36:P36+(J36:P36&gt;=$T$9:$Z$9)*$T$9:$Z$9)),J36-MIN($T$9,J36)))</f>
        <v>0</v>
      </c>
      <c r="U36" s="33">
        <f>IF($B36="","",MIN($U$9,K36)+MIN(MAX(0,'Debt Payoff'!$D$24-SUM(Q36:T36)-SUMPRODUCT((K36:P36&lt;$U$9:$Z$9)*K36:P36+(K36:P36&gt;=$U$9:$Z$9)*$U$9:$Z$9)),K36-MIN($U$9,K36)))</f>
        <v>0</v>
      </c>
      <c r="V36" s="33">
        <f>IF($B36="","",MIN($V$9,L36)+MIN(MAX(0,'Debt Payoff'!$D$24-SUM(Q36:U36)-SUMPRODUCT((L36:P36&lt;$V$9:$Z$9)*L36:P36+(L36:P36&gt;=$V$9:$Z$9)*$V$9:$Z$9)),L36-MIN($V$9,L36)))</f>
        <v>0</v>
      </c>
      <c r="W36" s="33">
        <f>IF($B36="","",MIN($W$9,M36)+MIN(MAX(0,'Debt Payoff'!$D$24-SUM(Q36:V36)-SUMPRODUCT((M36:P36&lt;$W$9:$Z$9)*M36:P36+(M36:P36&gt;=$W$9:$Z$9)*$W$9:$Z$9)),M36-MIN($W$9,M36)))</f>
        <v>0</v>
      </c>
      <c r="X36" s="33">
        <f>IF($B36="","",MIN($X$9,N36)+MIN(MAX(0,'Debt Payoff'!$D$24-SUM(Q36:W36)-SUMPRODUCT((N36:P36&lt;$X$9:$Z$9)*N36:P36+(N36:P36&gt;=$X$9:$Z$9)*$X$9:$Z$9)),N36-MIN($X$9,N36)))</f>
        <v>0</v>
      </c>
      <c r="Y36" s="33">
        <f>IF($B36="","",MIN($Y$9,O36)+MIN(MAX(0,'Debt Payoff'!$D$24-SUM(Q36:X36)-SUMPRODUCT((O36:P36&lt;$Y$9:$Z$9)*O36:P36+(O36:P36&gt;=$Y$9:$Z$9)*$Y$9:$Z$9)),O36-MIN($Y$9,O36)))</f>
        <v>0</v>
      </c>
      <c r="Z36" s="33">
        <f>IF($B36="","",MIN($Z$9,P36)+MIN(MAX(0,'Debt Payoff'!$D$24-SUM(Q36:Y36)-SUMPRODUCT((P36:P36&lt;$Z$9:$Z$9)*P36:P36+(P36:P36&gt;=$Z$9:$Z$9)*$Z$9:$Z$9)),P36-MIN($Z$9,P36)))</f>
        <v>0</v>
      </c>
      <c r="AA36" s="33">
        <f>IF($B36="","",ROUND(G36-Q36,2))</f>
        <v>0</v>
      </c>
      <c r="AB36" s="33">
        <f>IF($B36="","",ROUND(H36-R36,2))</f>
        <v>0</v>
      </c>
      <c r="AC36" s="33">
        <f>IF($B36="","",ROUND(I36-S36,2))</f>
        <v>0</v>
      </c>
      <c r="AD36" s="33">
        <f>IF($B36="","",ROUND(J36-T36,2))</f>
        <v>0</v>
      </c>
      <c r="AE36" s="33">
        <f>IF($B36="","",ROUND(K36-U36,2))</f>
        <v>0</v>
      </c>
      <c r="AF36" s="33">
        <f>IF($B36="","",ROUND(L36-V36,2))</f>
        <v>0</v>
      </c>
      <c r="AG36" s="33">
        <f>IF($B36="","",ROUND(M36-W36,2))</f>
        <v>0</v>
      </c>
      <c r="AH36" s="33">
        <f>IF($B36="","",ROUND(N36-X36,2))</f>
        <v>0</v>
      </c>
      <c r="AI36" s="33">
        <f>IF($B36="","",ROUND(O36-Y36,2))</f>
        <v>0</v>
      </c>
      <c r="AJ36" s="33">
        <f>IF($B36="","",ROUND(P36-Z36,2))</f>
        <v>0</v>
      </c>
    </row>
    <row r="37" spans="2:36">
      <c r="B37" s="15">
        <f>IF(B36="","",IF(F36&gt;0.005,B36+1,""))</f>
        <v>0</v>
      </c>
      <c r="C37" s="46">
        <f>IF($B37="","",EDATE('Debt Payoff'!$D$23,$B37-1))</f>
        <v>0</v>
      </c>
      <c r="D37" s="47">
        <f>IF($B37="","",SUM(Q37:Z37))</f>
        <v>0</v>
      </c>
      <c r="E37" s="48">
        <f>IF($B37="","",SUM(G37:P37)-F36)</f>
        <v>0</v>
      </c>
      <c r="F37" s="47">
        <f>IF($B37="","",SUM(AA37:AJ37))</f>
        <v>0</v>
      </c>
      <c r="G37" s="48">
        <f>IF($B37="","",ROUND(N(AA36)*(1+$Q$8/12),2))</f>
        <v>0</v>
      </c>
      <c r="H37" s="48">
        <f>IF($B37="","",ROUND(N(AB36)*(1+$R$8/12),2))</f>
        <v>0</v>
      </c>
      <c r="I37" s="48">
        <f>IF($B37="","",ROUND(N(AC36)*(1+$S$8/12),2))</f>
        <v>0</v>
      </c>
      <c r="J37" s="48">
        <f>IF($B37="","",ROUND(N(AD36)*(1+$T$8/12),2))</f>
        <v>0</v>
      </c>
      <c r="K37" s="48">
        <f>IF($B37="","",ROUND(N(AE36)*(1+$U$8/12),2))</f>
        <v>0</v>
      </c>
      <c r="L37" s="48">
        <f>IF($B37="","",ROUND(N(AF36)*(1+$V$8/12),2))</f>
        <v>0</v>
      </c>
      <c r="M37" s="48">
        <f>IF($B37="","",ROUND(N(AG36)*(1+$W$8/12),2))</f>
        <v>0</v>
      </c>
      <c r="N37" s="48">
        <f>IF($B37="","",ROUND(N(AH36)*(1+$X$8/12),2))</f>
        <v>0</v>
      </c>
      <c r="O37" s="48">
        <f>IF($B37="","",ROUND(N(AI36)*(1+$Y$8/12),2))</f>
        <v>0</v>
      </c>
      <c r="P37" s="48">
        <f>IF($B37="","",ROUND(N(AJ36)*(1+$Z$8/12),2))</f>
        <v>0</v>
      </c>
      <c r="Q37" s="33">
        <f>IF($B37="","",MIN($Q$9,G37)+MIN(MAX(0,'Debt Payoff'!$D$24-0-SUMPRODUCT((G37:P37&lt;$Q$9:$Z$9)*G37:P37+(G37:P37&gt;=$Q$9:$Z$9)*$Q$9:$Z$9)),G37-MIN($Q$9,G37)))</f>
        <v>0</v>
      </c>
      <c r="R37" s="33">
        <f>IF($B37="","",MIN($R$9,H37)+MIN(MAX(0,'Debt Payoff'!$D$24-SUM(Q37:Q37)-SUMPRODUCT((H37:P37&lt;$R$9:$Z$9)*H37:P37+(H37:P37&gt;=$R$9:$Z$9)*$R$9:$Z$9)),H37-MIN($R$9,H37)))</f>
        <v>0</v>
      </c>
      <c r="S37" s="33">
        <f>IF($B37="","",MIN($S$9,I37)+MIN(MAX(0,'Debt Payoff'!$D$24-SUM(Q37:R37)-SUMPRODUCT((I37:P37&lt;$S$9:$Z$9)*I37:P37+(I37:P37&gt;=$S$9:$Z$9)*$S$9:$Z$9)),I37-MIN($S$9,I37)))</f>
        <v>0</v>
      </c>
      <c r="T37" s="33">
        <f>IF($B37="","",MIN($T$9,J37)+MIN(MAX(0,'Debt Payoff'!$D$24-SUM(Q37:S37)-SUMPRODUCT((J37:P37&lt;$T$9:$Z$9)*J37:P37+(J37:P37&gt;=$T$9:$Z$9)*$T$9:$Z$9)),J37-MIN($T$9,J37)))</f>
        <v>0</v>
      </c>
      <c r="U37" s="33">
        <f>IF($B37="","",MIN($U$9,K37)+MIN(MAX(0,'Debt Payoff'!$D$24-SUM(Q37:T37)-SUMPRODUCT((K37:P37&lt;$U$9:$Z$9)*K37:P37+(K37:P37&gt;=$U$9:$Z$9)*$U$9:$Z$9)),K37-MIN($U$9,K37)))</f>
        <v>0</v>
      </c>
      <c r="V37" s="33">
        <f>IF($B37="","",MIN($V$9,L37)+MIN(MAX(0,'Debt Payoff'!$D$24-SUM(Q37:U37)-SUMPRODUCT((L37:P37&lt;$V$9:$Z$9)*L37:P37+(L37:P37&gt;=$V$9:$Z$9)*$V$9:$Z$9)),L37-MIN($V$9,L37)))</f>
        <v>0</v>
      </c>
      <c r="W37" s="33">
        <f>IF($B37="","",MIN($W$9,M37)+MIN(MAX(0,'Debt Payoff'!$D$24-SUM(Q37:V37)-SUMPRODUCT((M37:P37&lt;$W$9:$Z$9)*M37:P37+(M37:P37&gt;=$W$9:$Z$9)*$W$9:$Z$9)),M37-MIN($W$9,M37)))</f>
        <v>0</v>
      </c>
      <c r="X37" s="33">
        <f>IF($B37="","",MIN($X$9,N37)+MIN(MAX(0,'Debt Payoff'!$D$24-SUM(Q37:W37)-SUMPRODUCT((N37:P37&lt;$X$9:$Z$9)*N37:P37+(N37:P37&gt;=$X$9:$Z$9)*$X$9:$Z$9)),N37-MIN($X$9,N37)))</f>
        <v>0</v>
      </c>
      <c r="Y37" s="33">
        <f>IF($B37="","",MIN($Y$9,O37)+MIN(MAX(0,'Debt Payoff'!$D$24-SUM(Q37:X37)-SUMPRODUCT((O37:P37&lt;$Y$9:$Z$9)*O37:P37+(O37:P37&gt;=$Y$9:$Z$9)*$Y$9:$Z$9)),O37-MIN($Y$9,O37)))</f>
        <v>0</v>
      </c>
      <c r="Z37" s="33">
        <f>IF($B37="","",MIN($Z$9,P37)+MIN(MAX(0,'Debt Payoff'!$D$24-SUM(Q37:Y37)-SUMPRODUCT((P37:P37&lt;$Z$9:$Z$9)*P37:P37+(P37:P37&gt;=$Z$9:$Z$9)*$Z$9:$Z$9)),P37-MIN($Z$9,P37)))</f>
        <v>0</v>
      </c>
      <c r="AA37" s="33">
        <f>IF($B37="","",ROUND(G37-Q37,2))</f>
        <v>0</v>
      </c>
      <c r="AB37" s="33">
        <f>IF($B37="","",ROUND(H37-R37,2))</f>
        <v>0</v>
      </c>
      <c r="AC37" s="33">
        <f>IF($B37="","",ROUND(I37-S37,2))</f>
        <v>0</v>
      </c>
      <c r="AD37" s="33">
        <f>IF($B37="","",ROUND(J37-T37,2))</f>
        <v>0</v>
      </c>
      <c r="AE37" s="33">
        <f>IF($B37="","",ROUND(K37-U37,2))</f>
        <v>0</v>
      </c>
      <c r="AF37" s="33">
        <f>IF($B37="","",ROUND(L37-V37,2))</f>
        <v>0</v>
      </c>
      <c r="AG37" s="33">
        <f>IF($B37="","",ROUND(M37-W37,2))</f>
        <v>0</v>
      </c>
      <c r="AH37" s="33">
        <f>IF($B37="","",ROUND(N37-X37,2))</f>
        <v>0</v>
      </c>
      <c r="AI37" s="33">
        <f>IF($B37="","",ROUND(O37-Y37,2))</f>
        <v>0</v>
      </c>
      <c r="AJ37" s="33">
        <f>IF($B37="","",ROUND(P37-Z37,2))</f>
        <v>0</v>
      </c>
    </row>
    <row r="38" spans="2:36">
      <c r="B38" s="15">
        <f>IF(B37="","",IF(F37&gt;0.005,B37+1,""))</f>
        <v>0</v>
      </c>
      <c r="C38" s="46">
        <f>IF($B38="","",EDATE('Debt Payoff'!$D$23,$B38-1))</f>
        <v>0</v>
      </c>
      <c r="D38" s="47">
        <f>IF($B38="","",SUM(Q38:Z38))</f>
        <v>0</v>
      </c>
      <c r="E38" s="48">
        <f>IF($B38="","",SUM(G38:P38)-F37)</f>
        <v>0</v>
      </c>
      <c r="F38" s="47">
        <f>IF($B38="","",SUM(AA38:AJ38))</f>
        <v>0</v>
      </c>
      <c r="G38" s="48">
        <f>IF($B38="","",ROUND(N(AA37)*(1+$Q$8/12),2))</f>
        <v>0</v>
      </c>
      <c r="H38" s="48">
        <f>IF($B38="","",ROUND(N(AB37)*(1+$R$8/12),2))</f>
        <v>0</v>
      </c>
      <c r="I38" s="48">
        <f>IF($B38="","",ROUND(N(AC37)*(1+$S$8/12),2))</f>
        <v>0</v>
      </c>
      <c r="J38" s="48">
        <f>IF($B38="","",ROUND(N(AD37)*(1+$T$8/12),2))</f>
        <v>0</v>
      </c>
      <c r="K38" s="48">
        <f>IF($B38="","",ROUND(N(AE37)*(1+$U$8/12),2))</f>
        <v>0</v>
      </c>
      <c r="L38" s="48">
        <f>IF($B38="","",ROUND(N(AF37)*(1+$V$8/12),2))</f>
        <v>0</v>
      </c>
      <c r="M38" s="48">
        <f>IF($B38="","",ROUND(N(AG37)*(1+$W$8/12),2))</f>
        <v>0</v>
      </c>
      <c r="N38" s="48">
        <f>IF($B38="","",ROUND(N(AH37)*(1+$X$8/12),2))</f>
        <v>0</v>
      </c>
      <c r="O38" s="48">
        <f>IF($B38="","",ROUND(N(AI37)*(1+$Y$8/12),2))</f>
        <v>0</v>
      </c>
      <c r="P38" s="48">
        <f>IF($B38="","",ROUND(N(AJ37)*(1+$Z$8/12),2))</f>
        <v>0</v>
      </c>
      <c r="Q38" s="33">
        <f>IF($B38="","",MIN($Q$9,G38)+MIN(MAX(0,'Debt Payoff'!$D$24-0-SUMPRODUCT((G38:P38&lt;$Q$9:$Z$9)*G38:P38+(G38:P38&gt;=$Q$9:$Z$9)*$Q$9:$Z$9)),G38-MIN($Q$9,G38)))</f>
        <v>0</v>
      </c>
      <c r="R38" s="33">
        <f>IF($B38="","",MIN($R$9,H38)+MIN(MAX(0,'Debt Payoff'!$D$24-SUM(Q38:Q38)-SUMPRODUCT((H38:P38&lt;$R$9:$Z$9)*H38:P38+(H38:P38&gt;=$R$9:$Z$9)*$R$9:$Z$9)),H38-MIN($R$9,H38)))</f>
        <v>0</v>
      </c>
      <c r="S38" s="33">
        <f>IF($B38="","",MIN($S$9,I38)+MIN(MAX(0,'Debt Payoff'!$D$24-SUM(Q38:R38)-SUMPRODUCT((I38:P38&lt;$S$9:$Z$9)*I38:P38+(I38:P38&gt;=$S$9:$Z$9)*$S$9:$Z$9)),I38-MIN($S$9,I38)))</f>
        <v>0</v>
      </c>
      <c r="T38" s="33">
        <f>IF($B38="","",MIN($T$9,J38)+MIN(MAX(0,'Debt Payoff'!$D$24-SUM(Q38:S38)-SUMPRODUCT((J38:P38&lt;$T$9:$Z$9)*J38:P38+(J38:P38&gt;=$T$9:$Z$9)*$T$9:$Z$9)),J38-MIN($T$9,J38)))</f>
        <v>0</v>
      </c>
      <c r="U38" s="33">
        <f>IF($B38="","",MIN($U$9,K38)+MIN(MAX(0,'Debt Payoff'!$D$24-SUM(Q38:T38)-SUMPRODUCT((K38:P38&lt;$U$9:$Z$9)*K38:P38+(K38:P38&gt;=$U$9:$Z$9)*$U$9:$Z$9)),K38-MIN($U$9,K38)))</f>
        <v>0</v>
      </c>
      <c r="V38" s="33">
        <f>IF($B38="","",MIN($V$9,L38)+MIN(MAX(0,'Debt Payoff'!$D$24-SUM(Q38:U38)-SUMPRODUCT((L38:P38&lt;$V$9:$Z$9)*L38:P38+(L38:P38&gt;=$V$9:$Z$9)*$V$9:$Z$9)),L38-MIN($V$9,L38)))</f>
        <v>0</v>
      </c>
      <c r="W38" s="33">
        <f>IF($B38="","",MIN($W$9,M38)+MIN(MAX(0,'Debt Payoff'!$D$24-SUM(Q38:V38)-SUMPRODUCT((M38:P38&lt;$W$9:$Z$9)*M38:P38+(M38:P38&gt;=$W$9:$Z$9)*$W$9:$Z$9)),M38-MIN($W$9,M38)))</f>
        <v>0</v>
      </c>
      <c r="X38" s="33">
        <f>IF($B38="","",MIN($X$9,N38)+MIN(MAX(0,'Debt Payoff'!$D$24-SUM(Q38:W38)-SUMPRODUCT((N38:P38&lt;$X$9:$Z$9)*N38:P38+(N38:P38&gt;=$X$9:$Z$9)*$X$9:$Z$9)),N38-MIN($X$9,N38)))</f>
        <v>0</v>
      </c>
      <c r="Y38" s="33">
        <f>IF($B38="","",MIN($Y$9,O38)+MIN(MAX(0,'Debt Payoff'!$D$24-SUM(Q38:X38)-SUMPRODUCT((O38:P38&lt;$Y$9:$Z$9)*O38:P38+(O38:P38&gt;=$Y$9:$Z$9)*$Y$9:$Z$9)),O38-MIN($Y$9,O38)))</f>
        <v>0</v>
      </c>
      <c r="Z38" s="33">
        <f>IF($B38="","",MIN($Z$9,P38)+MIN(MAX(0,'Debt Payoff'!$D$24-SUM(Q38:Y38)-SUMPRODUCT((P38:P38&lt;$Z$9:$Z$9)*P38:P38+(P38:P38&gt;=$Z$9:$Z$9)*$Z$9:$Z$9)),P38-MIN($Z$9,P38)))</f>
        <v>0</v>
      </c>
      <c r="AA38" s="33">
        <f>IF($B38="","",ROUND(G38-Q38,2))</f>
        <v>0</v>
      </c>
      <c r="AB38" s="33">
        <f>IF($B38="","",ROUND(H38-R38,2))</f>
        <v>0</v>
      </c>
      <c r="AC38" s="33">
        <f>IF($B38="","",ROUND(I38-S38,2))</f>
        <v>0</v>
      </c>
      <c r="AD38" s="33">
        <f>IF($B38="","",ROUND(J38-T38,2))</f>
        <v>0</v>
      </c>
      <c r="AE38" s="33">
        <f>IF($B38="","",ROUND(K38-U38,2))</f>
        <v>0</v>
      </c>
      <c r="AF38" s="33">
        <f>IF($B38="","",ROUND(L38-V38,2))</f>
        <v>0</v>
      </c>
      <c r="AG38" s="33">
        <f>IF($B38="","",ROUND(M38-W38,2))</f>
        <v>0</v>
      </c>
      <c r="AH38" s="33">
        <f>IF($B38="","",ROUND(N38-X38,2))</f>
        <v>0</v>
      </c>
      <c r="AI38" s="33">
        <f>IF($B38="","",ROUND(O38-Y38,2))</f>
        <v>0</v>
      </c>
      <c r="AJ38" s="33">
        <f>IF($B38="","",ROUND(P38-Z38,2))</f>
        <v>0</v>
      </c>
    </row>
    <row r="39" spans="2:36">
      <c r="B39" s="15">
        <f>IF(B38="","",IF(F38&gt;0.005,B38+1,""))</f>
        <v>0</v>
      </c>
      <c r="C39" s="46">
        <f>IF($B39="","",EDATE('Debt Payoff'!$D$23,$B39-1))</f>
        <v>0</v>
      </c>
      <c r="D39" s="47">
        <f>IF($B39="","",SUM(Q39:Z39))</f>
        <v>0</v>
      </c>
      <c r="E39" s="48">
        <f>IF($B39="","",SUM(G39:P39)-F38)</f>
        <v>0</v>
      </c>
      <c r="F39" s="47">
        <f>IF($B39="","",SUM(AA39:AJ39))</f>
        <v>0</v>
      </c>
      <c r="G39" s="48">
        <f>IF($B39="","",ROUND(N(AA38)*(1+$Q$8/12),2))</f>
        <v>0</v>
      </c>
      <c r="H39" s="48">
        <f>IF($B39="","",ROUND(N(AB38)*(1+$R$8/12),2))</f>
        <v>0</v>
      </c>
      <c r="I39" s="48">
        <f>IF($B39="","",ROUND(N(AC38)*(1+$S$8/12),2))</f>
        <v>0</v>
      </c>
      <c r="J39" s="48">
        <f>IF($B39="","",ROUND(N(AD38)*(1+$T$8/12),2))</f>
        <v>0</v>
      </c>
      <c r="K39" s="48">
        <f>IF($B39="","",ROUND(N(AE38)*(1+$U$8/12),2))</f>
        <v>0</v>
      </c>
      <c r="L39" s="48">
        <f>IF($B39="","",ROUND(N(AF38)*(1+$V$8/12),2))</f>
        <v>0</v>
      </c>
      <c r="M39" s="48">
        <f>IF($B39="","",ROUND(N(AG38)*(1+$W$8/12),2))</f>
        <v>0</v>
      </c>
      <c r="N39" s="48">
        <f>IF($B39="","",ROUND(N(AH38)*(1+$X$8/12),2))</f>
        <v>0</v>
      </c>
      <c r="O39" s="48">
        <f>IF($B39="","",ROUND(N(AI38)*(1+$Y$8/12),2))</f>
        <v>0</v>
      </c>
      <c r="P39" s="48">
        <f>IF($B39="","",ROUND(N(AJ38)*(1+$Z$8/12),2))</f>
        <v>0</v>
      </c>
      <c r="Q39" s="33">
        <f>IF($B39="","",MIN($Q$9,G39)+MIN(MAX(0,'Debt Payoff'!$D$24-0-SUMPRODUCT((G39:P39&lt;$Q$9:$Z$9)*G39:P39+(G39:P39&gt;=$Q$9:$Z$9)*$Q$9:$Z$9)),G39-MIN($Q$9,G39)))</f>
        <v>0</v>
      </c>
      <c r="R39" s="33">
        <f>IF($B39="","",MIN($R$9,H39)+MIN(MAX(0,'Debt Payoff'!$D$24-SUM(Q39:Q39)-SUMPRODUCT((H39:P39&lt;$R$9:$Z$9)*H39:P39+(H39:P39&gt;=$R$9:$Z$9)*$R$9:$Z$9)),H39-MIN($R$9,H39)))</f>
        <v>0</v>
      </c>
      <c r="S39" s="33">
        <f>IF($B39="","",MIN($S$9,I39)+MIN(MAX(0,'Debt Payoff'!$D$24-SUM(Q39:R39)-SUMPRODUCT((I39:P39&lt;$S$9:$Z$9)*I39:P39+(I39:P39&gt;=$S$9:$Z$9)*$S$9:$Z$9)),I39-MIN($S$9,I39)))</f>
        <v>0</v>
      </c>
      <c r="T39" s="33">
        <f>IF($B39="","",MIN($T$9,J39)+MIN(MAX(0,'Debt Payoff'!$D$24-SUM(Q39:S39)-SUMPRODUCT((J39:P39&lt;$T$9:$Z$9)*J39:P39+(J39:P39&gt;=$T$9:$Z$9)*$T$9:$Z$9)),J39-MIN($T$9,J39)))</f>
        <v>0</v>
      </c>
      <c r="U39" s="33">
        <f>IF($B39="","",MIN($U$9,K39)+MIN(MAX(0,'Debt Payoff'!$D$24-SUM(Q39:T39)-SUMPRODUCT((K39:P39&lt;$U$9:$Z$9)*K39:P39+(K39:P39&gt;=$U$9:$Z$9)*$U$9:$Z$9)),K39-MIN($U$9,K39)))</f>
        <v>0</v>
      </c>
      <c r="V39" s="33">
        <f>IF($B39="","",MIN($V$9,L39)+MIN(MAX(0,'Debt Payoff'!$D$24-SUM(Q39:U39)-SUMPRODUCT((L39:P39&lt;$V$9:$Z$9)*L39:P39+(L39:P39&gt;=$V$9:$Z$9)*$V$9:$Z$9)),L39-MIN($V$9,L39)))</f>
        <v>0</v>
      </c>
      <c r="W39" s="33">
        <f>IF($B39="","",MIN($W$9,M39)+MIN(MAX(0,'Debt Payoff'!$D$24-SUM(Q39:V39)-SUMPRODUCT((M39:P39&lt;$W$9:$Z$9)*M39:P39+(M39:P39&gt;=$W$9:$Z$9)*$W$9:$Z$9)),M39-MIN($W$9,M39)))</f>
        <v>0</v>
      </c>
      <c r="X39" s="33">
        <f>IF($B39="","",MIN($X$9,N39)+MIN(MAX(0,'Debt Payoff'!$D$24-SUM(Q39:W39)-SUMPRODUCT((N39:P39&lt;$X$9:$Z$9)*N39:P39+(N39:P39&gt;=$X$9:$Z$9)*$X$9:$Z$9)),N39-MIN($X$9,N39)))</f>
        <v>0</v>
      </c>
      <c r="Y39" s="33">
        <f>IF($B39="","",MIN($Y$9,O39)+MIN(MAX(0,'Debt Payoff'!$D$24-SUM(Q39:X39)-SUMPRODUCT((O39:P39&lt;$Y$9:$Z$9)*O39:P39+(O39:P39&gt;=$Y$9:$Z$9)*$Y$9:$Z$9)),O39-MIN($Y$9,O39)))</f>
        <v>0</v>
      </c>
      <c r="Z39" s="33">
        <f>IF($B39="","",MIN($Z$9,P39)+MIN(MAX(0,'Debt Payoff'!$D$24-SUM(Q39:Y39)-SUMPRODUCT((P39:P39&lt;$Z$9:$Z$9)*P39:P39+(P39:P39&gt;=$Z$9:$Z$9)*$Z$9:$Z$9)),P39-MIN($Z$9,P39)))</f>
        <v>0</v>
      </c>
      <c r="AA39" s="33">
        <f>IF($B39="","",ROUND(G39-Q39,2))</f>
        <v>0</v>
      </c>
      <c r="AB39" s="33">
        <f>IF($B39="","",ROUND(H39-R39,2))</f>
        <v>0</v>
      </c>
      <c r="AC39" s="33">
        <f>IF($B39="","",ROUND(I39-S39,2))</f>
        <v>0</v>
      </c>
      <c r="AD39" s="33">
        <f>IF($B39="","",ROUND(J39-T39,2))</f>
        <v>0</v>
      </c>
      <c r="AE39" s="33">
        <f>IF($B39="","",ROUND(K39-U39,2))</f>
        <v>0</v>
      </c>
      <c r="AF39" s="33">
        <f>IF($B39="","",ROUND(L39-V39,2))</f>
        <v>0</v>
      </c>
      <c r="AG39" s="33">
        <f>IF($B39="","",ROUND(M39-W39,2))</f>
        <v>0</v>
      </c>
      <c r="AH39" s="33">
        <f>IF($B39="","",ROUND(N39-X39,2))</f>
        <v>0</v>
      </c>
      <c r="AI39" s="33">
        <f>IF($B39="","",ROUND(O39-Y39,2))</f>
        <v>0</v>
      </c>
      <c r="AJ39" s="33">
        <f>IF($B39="","",ROUND(P39-Z39,2))</f>
        <v>0</v>
      </c>
    </row>
    <row r="40" spans="2:36">
      <c r="B40" s="15">
        <f>IF(B39="","",IF(F39&gt;0.005,B39+1,""))</f>
        <v>0</v>
      </c>
      <c r="C40" s="46">
        <f>IF($B40="","",EDATE('Debt Payoff'!$D$23,$B40-1))</f>
        <v>0</v>
      </c>
      <c r="D40" s="47">
        <f>IF($B40="","",SUM(Q40:Z40))</f>
        <v>0</v>
      </c>
      <c r="E40" s="48">
        <f>IF($B40="","",SUM(G40:P40)-F39)</f>
        <v>0</v>
      </c>
      <c r="F40" s="47">
        <f>IF($B40="","",SUM(AA40:AJ40))</f>
        <v>0</v>
      </c>
      <c r="G40" s="48">
        <f>IF($B40="","",ROUND(N(AA39)*(1+$Q$8/12),2))</f>
        <v>0</v>
      </c>
      <c r="H40" s="48">
        <f>IF($B40="","",ROUND(N(AB39)*(1+$R$8/12),2))</f>
        <v>0</v>
      </c>
      <c r="I40" s="48">
        <f>IF($B40="","",ROUND(N(AC39)*(1+$S$8/12),2))</f>
        <v>0</v>
      </c>
      <c r="J40" s="48">
        <f>IF($B40="","",ROUND(N(AD39)*(1+$T$8/12),2))</f>
        <v>0</v>
      </c>
      <c r="K40" s="48">
        <f>IF($B40="","",ROUND(N(AE39)*(1+$U$8/12),2))</f>
        <v>0</v>
      </c>
      <c r="L40" s="48">
        <f>IF($B40="","",ROUND(N(AF39)*(1+$V$8/12),2))</f>
        <v>0</v>
      </c>
      <c r="M40" s="48">
        <f>IF($B40="","",ROUND(N(AG39)*(1+$W$8/12),2))</f>
        <v>0</v>
      </c>
      <c r="N40" s="48">
        <f>IF($B40="","",ROUND(N(AH39)*(1+$X$8/12),2))</f>
        <v>0</v>
      </c>
      <c r="O40" s="48">
        <f>IF($B40="","",ROUND(N(AI39)*(1+$Y$8/12),2))</f>
        <v>0</v>
      </c>
      <c r="P40" s="48">
        <f>IF($B40="","",ROUND(N(AJ39)*(1+$Z$8/12),2))</f>
        <v>0</v>
      </c>
      <c r="Q40" s="33">
        <f>IF($B40="","",MIN($Q$9,G40)+MIN(MAX(0,'Debt Payoff'!$D$24-0-SUMPRODUCT((G40:P40&lt;$Q$9:$Z$9)*G40:P40+(G40:P40&gt;=$Q$9:$Z$9)*$Q$9:$Z$9)),G40-MIN($Q$9,G40)))</f>
        <v>0</v>
      </c>
      <c r="R40" s="33">
        <f>IF($B40="","",MIN($R$9,H40)+MIN(MAX(0,'Debt Payoff'!$D$24-SUM(Q40:Q40)-SUMPRODUCT((H40:P40&lt;$R$9:$Z$9)*H40:P40+(H40:P40&gt;=$R$9:$Z$9)*$R$9:$Z$9)),H40-MIN($R$9,H40)))</f>
        <v>0</v>
      </c>
      <c r="S40" s="33">
        <f>IF($B40="","",MIN($S$9,I40)+MIN(MAX(0,'Debt Payoff'!$D$24-SUM(Q40:R40)-SUMPRODUCT((I40:P40&lt;$S$9:$Z$9)*I40:P40+(I40:P40&gt;=$S$9:$Z$9)*$S$9:$Z$9)),I40-MIN($S$9,I40)))</f>
        <v>0</v>
      </c>
      <c r="T40" s="33">
        <f>IF($B40="","",MIN($T$9,J40)+MIN(MAX(0,'Debt Payoff'!$D$24-SUM(Q40:S40)-SUMPRODUCT((J40:P40&lt;$T$9:$Z$9)*J40:P40+(J40:P40&gt;=$T$9:$Z$9)*$T$9:$Z$9)),J40-MIN($T$9,J40)))</f>
        <v>0</v>
      </c>
      <c r="U40" s="33">
        <f>IF($B40="","",MIN($U$9,K40)+MIN(MAX(0,'Debt Payoff'!$D$24-SUM(Q40:T40)-SUMPRODUCT((K40:P40&lt;$U$9:$Z$9)*K40:P40+(K40:P40&gt;=$U$9:$Z$9)*$U$9:$Z$9)),K40-MIN($U$9,K40)))</f>
        <v>0</v>
      </c>
      <c r="V40" s="33">
        <f>IF($B40="","",MIN($V$9,L40)+MIN(MAX(0,'Debt Payoff'!$D$24-SUM(Q40:U40)-SUMPRODUCT((L40:P40&lt;$V$9:$Z$9)*L40:P40+(L40:P40&gt;=$V$9:$Z$9)*$V$9:$Z$9)),L40-MIN($V$9,L40)))</f>
        <v>0</v>
      </c>
      <c r="W40" s="33">
        <f>IF($B40="","",MIN($W$9,M40)+MIN(MAX(0,'Debt Payoff'!$D$24-SUM(Q40:V40)-SUMPRODUCT((M40:P40&lt;$W$9:$Z$9)*M40:P40+(M40:P40&gt;=$W$9:$Z$9)*$W$9:$Z$9)),M40-MIN($W$9,M40)))</f>
        <v>0</v>
      </c>
      <c r="X40" s="33">
        <f>IF($B40="","",MIN($X$9,N40)+MIN(MAX(0,'Debt Payoff'!$D$24-SUM(Q40:W40)-SUMPRODUCT((N40:P40&lt;$X$9:$Z$9)*N40:P40+(N40:P40&gt;=$X$9:$Z$9)*$X$9:$Z$9)),N40-MIN($X$9,N40)))</f>
        <v>0</v>
      </c>
      <c r="Y40" s="33">
        <f>IF($B40="","",MIN($Y$9,O40)+MIN(MAX(0,'Debt Payoff'!$D$24-SUM(Q40:X40)-SUMPRODUCT((O40:P40&lt;$Y$9:$Z$9)*O40:P40+(O40:P40&gt;=$Y$9:$Z$9)*$Y$9:$Z$9)),O40-MIN($Y$9,O40)))</f>
        <v>0</v>
      </c>
      <c r="Z40" s="33">
        <f>IF($B40="","",MIN($Z$9,P40)+MIN(MAX(0,'Debt Payoff'!$D$24-SUM(Q40:Y40)-SUMPRODUCT((P40:P40&lt;$Z$9:$Z$9)*P40:P40+(P40:P40&gt;=$Z$9:$Z$9)*$Z$9:$Z$9)),P40-MIN($Z$9,P40)))</f>
        <v>0</v>
      </c>
      <c r="AA40" s="33">
        <f>IF($B40="","",ROUND(G40-Q40,2))</f>
        <v>0</v>
      </c>
      <c r="AB40" s="33">
        <f>IF($B40="","",ROUND(H40-R40,2))</f>
        <v>0</v>
      </c>
      <c r="AC40" s="33">
        <f>IF($B40="","",ROUND(I40-S40,2))</f>
        <v>0</v>
      </c>
      <c r="AD40" s="33">
        <f>IF($B40="","",ROUND(J40-T40,2))</f>
        <v>0</v>
      </c>
      <c r="AE40" s="33">
        <f>IF($B40="","",ROUND(K40-U40,2))</f>
        <v>0</v>
      </c>
      <c r="AF40" s="33">
        <f>IF($B40="","",ROUND(L40-V40,2))</f>
        <v>0</v>
      </c>
      <c r="AG40" s="33">
        <f>IF($B40="","",ROUND(M40-W40,2))</f>
        <v>0</v>
      </c>
      <c r="AH40" s="33">
        <f>IF($B40="","",ROUND(N40-X40,2))</f>
        <v>0</v>
      </c>
      <c r="AI40" s="33">
        <f>IF($B40="","",ROUND(O40-Y40,2))</f>
        <v>0</v>
      </c>
      <c r="AJ40" s="33">
        <f>IF($B40="","",ROUND(P40-Z40,2))</f>
        <v>0</v>
      </c>
    </row>
    <row r="41" spans="2:36">
      <c r="B41" s="15">
        <f>IF(B40="","",IF(F40&gt;0.005,B40+1,""))</f>
        <v>0</v>
      </c>
      <c r="C41" s="46">
        <f>IF($B41="","",EDATE('Debt Payoff'!$D$23,$B41-1))</f>
        <v>0</v>
      </c>
      <c r="D41" s="47">
        <f>IF($B41="","",SUM(Q41:Z41))</f>
        <v>0</v>
      </c>
      <c r="E41" s="48">
        <f>IF($B41="","",SUM(G41:P41)-F40)</f>
        <v>0</v>
      </c>
      <c r="F41" s="47">
        <f>IF($B41="","",SUM(AA41:AJ41))</f>
        <v>0</v>
      </c>
      <c r="G41" s="48">
        <f>IF($B41="","",ROUND(N(AA40)*(1+$Q$8/12),2))</f>
        <v>0</v>
      </c>
      <c r="H41" s="48">
        <f>IF($B41="","",ROUND(N(AB40)*(1+$R$8/12),2))</f>
        <v>0</v>
      </c>
      <c r="I41" s="48">
        <f>IF($B41="","",ROUND(N(AC40)*(1+$S$8/12),2))</f>
        <v>0</v>
      </c>
      <c r="J41" s="48">
        <f>IF($B41="","",ROUND(N(AD40)*(1+$T$8/12),2))</f>
        <v>0</v>
      </c>
      <c r="K41" s="48">
        <f>IF($B41="","",ROUND(N(AE40)*(1+$U$8/12),2))</f>
        <v>0</v>
      </c>
      <c r="L41" s="48">
        <f>IF($B41="","",ROUND(N(AF40)*(1+$V$8/12),2))</f>
        <v>0</v>
      </c>
      <c r="M41" s="48">
        <f>IF($B41="","",ROUND(N(AG40)*(1+$W$8/12),2))</f>
        <v>0</v>
      </c>
      <c r="N41" s="48">
        <f>IF($B41="","",ROUND(N(AH40)*(1+$X$8/12),2))</f>
        <v>0</v>
      </c>
      <c r="O41" s="48">
        <f>IF($B41="","",ROUND(N(AI40)*(1+$Y$8/12),2))</f>
        <v>0</v>
      </c>
      <c r="P41" s="48">
        <f>IF($B41="","",ROUND(N(AJ40)*(1+$Z$8/12),2))</f>
        <v>0</v>
      </c>
      <c r="Q41" s="33">
        <f>IF($B41="","",MIN($Q$9,G41)+MIN(MAX(0,'Debt Payoff'!$D$24-0-SUMPRODUCT((G41:P41&lt;$Q$9:$Z$9)*G41:P41+(G41:P41&gt;=$Q$9:$Z$9)*$Q$9:$Z$9)),G41-MIN($Q$9,G41)))</f>
        <v>0</v>
      </c>
      <c r="R41" s="33">
        <f>IF($B41="","",MIN($R$9,H41)+MIN(MAX(0,'Debt Payoff'!$D$24-SUM(Q41:Q41)-SUMPRODUCT((H41:P41&lt;$R$9:$Z$9)*H41:P41+(H41:P41&gt;=$R$9:$Z$9)*$R$9:$Z$9)),H41-MIN($R$9,H41)))</f>
        <v>0</v>
      </c>
      <c r="S41" s="33">
        <f>IF($B41="","",MIN($S$9,I41)+MIN(MAX(0,'Debt Payoff'!$D$24-SUM(Q41:R41)-SUMPRODUCT((I41:P41&lt;$S$9:$Z$9)*I41:P41+(I41:P41&gt;=$S$9:$Z$9)*$S$9:$Z$9)),I41-MIN($S$9,I41)))</f>
        <v>0</v>
      </c>
      <c r="T41" s="33">
        <f>IF($B41="","",MIN($T$9,J41)+MIN(MAX(0,'Debt Payoff'!$D$24-SUM(Q41:S41)-SUMPRODUCT((J41:P41&lt;$T$9:$Z$9)*J41:P41+(J41:P41&gt;=$T$9:$Z$9)*$T$9:$Z$9)),J41-MIN($T$9,J41)))</f>
        <v>0</v>
      </c>
      <c r="U41" s="33">
        <f>IF($B41="","",MIN($U$9,K41)+MIN(MAX(0,'Debt Payoff'!$D$24-SUM(Q41:T41)-SUMPRODUCT((K41:P41&lt;$U$9:$Z$9)*K41:P41+(K41:P41&gt;=$U$9:$Z$9)*$U$9:$Z$9)),K41-MIN($U$9,K41)))</f>
        <v>0</v>
      </c>
      <c r="V41" s="33">
        <f>IF($B41="","",MIN($V$9,L41)+MIN(MAX(0,'Debt Payoff'!$D$24-SUM(Q41:U41)-SUMPRODUCT((L41:P41&lt;$V$9:$Z$9)*L41:P41+(L41:P41&gt;=$V$9:$Z$9)*$V$9:$Z$9)),L41-MIN($V$9,L41)))</f>
        <v>0</v>
      </c>
      <c r="W41" s="33">
        <f>IF($B41="","",MIN($W$9,M41)+MIN(MAX(0,'Debt Payoff'!$D$24-SUM(Q41:V41)-SUMPRODUCT((M41:P41&lt;$W$9:$Z$9)*M41:P41+(M41:P41&gt;=$W$9:$Z$9)*$W$9:$Z$9)),M41-MIN($W$9,M41)))</f>
        <v>0</v>
      </c>
      <c r="X41" s="33">
        <f>IF($B41="","",MIN($X$9,N41)+MIN(MAX(0,'Debt Payoff'!$D$24-SUM(Q41:W41)-SUMPRODUCT((N41:P41&lt;$X$9:$Z$9)*N41:P41+(N41:P41&gt;=$X$9:$Z$9)*$X$9:$Z$9)),N41-MIN($X$9,N41)))</f>
        <v>0</v>
      </c>
      <c r="Y41" s="33">
        <f>IF($B41="","",MIN($Y$9,O41)+MIN(MAX(0,'Debt Payoff'!$D$24-SUM(Q41:X41)-SUMPRODUCT((O41:P41&lt;$Y$9:$Z$9)*O41:P41+(O41:P41&gt;=$Y$9:$Z$9)*$Y$9:$Z$9)),O41-MIN($Y$9,O41)))</f>
        <v>0</v>
      </c>
      <c r="Z41" s="33">
        <f>IF($B41="","",MIN($Z$9,P41)+MIN(MAX(0,'Debt Payoff'!$D$24-SUM(Q41:Y41)-SUMPRODUCT((P41:P41&lt;$Z$9:$Z$9)*P41:P41+(P41:P41&gt;=$Z$9:$Z$9)*$Z$9:$Z$9)),P41-MIN($Z$9,P41)))</f>
        <v>0</v>
      </c>
      <c r="AA41" s="33">
        <f>IF($B41="","",ROUND(G41-Q41,2))</f>
        <v>0</v>
      </c>
      <c r="AB41" s="33">
        <f>IF($B41="","",ROUND(H41-R41,2))</f>
        <v>0</v>
      </c>
      <c r="AC41" s="33">
        <f>IF($B41="","",ROUND(I41-S41,2))</f>
        <v>0</v>
      </c>
      <c r="AD41" s="33">
        <f>IF($B41="","",ROUND(J41-T41,2))</f>
        <v>0</v>
      </c>
      <c r="AE41" s="33">
        <f>IF($B41="","",ROUND(K41-U41,2))</f>
        <v>0</v>
      </c>
      <c r="AF41" s="33">
        <f>IF($B41="","",ROUND(L41-V41,2))</f>
        <v>0</v>
      </c>
      <c r="AG41" s="33">
        <f>IF($B41="","",ROUND(M41-W41,2))</f>
        <v>0</v>
      </c>
      <c r="AH41" s="33">
        <f>IF($B41="","",ROUND(N41-X41,2))</f>
        <v>0</v>
      </c>
      <c r="AI41" s="33">
        <f>IF($B41="","",ROUND(O41-Y41,2))</f>
        <v>0</v>
      </c>
      <c r="AJ41" s="33">
        <f>IF($B41="","",ROUND(P41-Z41,2))</f>
        <v>0</v>
      </c>
    </row>
    <row r="42" spans="2:36">
      <c r="B42" s="15">
        <f>IF(B41="","",IF(F41&gt;0.005,B41+1,""))</f>
        <v>0</v>
      </c>
      <c r="C42" s="46">
        <f>IF($B42="","",EDATE('Debt Payoff'!$D$23,$B42-1))</f>
        <v>0</v>
      </c>
      <c r="D42" s="47">
        <f>IF($B42="","",SUM(Q42:Z42))</f>
        <v>0</v>
      </c>
      <c r="E42" s="48">
        <f>IF($B42="","",SUM(G42:P42)-F41)</f>
        <v>0</v>
      </c>
      <c r="F42" s="47">
        <f>IF($B42="","",SUM(AA42:AJ42))</f>
        <v>0</v>
      </c>
      <c r="G42" s="48">
        <f>IF($B42="","",ROUND(N(AA41)*(1+$Q$8/12),2))</f>
        <v>0</v>
      </c>
      <c r="H42" s="48">
        <f>IF($B42="","",ROUND(N(AB41)*(1+$R$8/12),2))</f>
        <v>0</v>
      </c>
      <c r="I42" s="48">
        <f>IF($B42="","",ROUND(N(AC41)*(1+$S$8/12),2))</f>
        <v>0</v>
      </c>
      <c r="J42" s="48">
        <f>IF($B42="","",ROUND(N(AD41)*(1+$T$8/12),2))</f>
        <v>0</v>
      </c>
      <c r="K42" s="48">
        <f>IF($B42="","",ROUND(N(AE41)*(1+$U$8/12),2))</f>
        <v>0</v>
      </c>
      <c r="L42" s="48">
        <f>IF($B42="","",ROUND(N(AF41)*(1+$V$8/12),2))</f>
        <v>0</v>
      </c>
      <c r="M42" s="48">
        <f>IF($B42="","",ROUND(N(AG41)*(1+$W$8/12),2))</f>
        <v>0</v>
      </c>
      <c r="N42" s="48">
        <f>IF($B42="","",ROUND(N(AH41)*(1+$X$8/12),2))</f>
        <v>0</v>
      </c>
      <c r="O42" s="48">
        <f>IF($B42="","",ROUND(N(AI41)*(1+$Y$8/12),2))</f>
        <v>0</v>
      </c>
      <c r="P42" s="48">
        <f>IF($B42="","",ROUND(N(AJ41)*(1+$Z$8/12),2))</f>
        <v>0</v>
      </c>
      <c r="Q42" s="33">
        <f>IF($B42="","",MIN($Q$9,G42)+MIN(MAX(0,'Debt Payoff'!$D$24-0-SUMPRODUCT((G42:P42&lt;$Q$9:$Z$9)*G42:P42+(G42:P42&gt;=$Q$9:$Z$9)*$Q$9:$Z$9)),G42-MIN($Q$9,G42)))</f>
        <v>0</v>
      </c>
      <c r="R42" s="33">
        <f>IF($B42="","",MIN($R$9,H42)+MIN(MAX(0,'Debt Payoff'!$D$24-SUM(Q42:Q42)-SUMPRODUCT((H42:P42&lt;$R$9:$Z$9)*H42:P42+(H42:P42&gt;=$R$9:$Z$9)*$R$9:$Z$9)),H42-MIN($R$9,H42)))</f>
        <v>0</v>
      </c>
      <c r="S42" s="33">
        <f>IF($B42="","",MIN($S$9,I42)+MIN(MAX(0,'Debt Payoff'!$D$24-SUM(Q42:R42)-SUMPRODUCT((I42:P42&lt;$S$9:$Z$9)*I42:P42+(I42:P42&gt;=$S$9:$Z$9)*$S$9:$Z$9)),I42-MIN($S$9,I42)))</f>
        <v>0</v>
      </c>
      <c r="T42" s="33">
        <f>IF($B42="","",MIN($T$9,J42)+MIN(MAX(0,'Debt Payoff'!$D$24-SUM(Q42:S42)-SUMPRODUCT((J42:P42&lt;$T$9:$Z$9)*J42:P42+(J42:P42&gt;=$T$9:$Z$9)*$T$9:$Z$9)),J42-MIN($T$9,J42)))</f>
        <v>0</v>
      </c>
      <c r="U42" s="33">
        <f>IF($B42="","",MIN($U$9,K42)+MIN(MAX(0,'Debt Payoff'!$D$24-SUM(Q42:T42)-SUMPRODUCT((K42:P42&lt;$U$9:$Z$9)*K42:P42+(K42:P42&gt;=$U$9:$Z$9)*$U$9:$Z$9)),K42-MIN($U$9,K42)))</f>
        <v>0</v>
      </c>
      <c r="V42" s="33">
        <f>IF($B42="","",MIN($V$9,L42)+MIN(MAX(0,'Debt Payoff'!$D$24-SUM(Q42:U42)-SUMPRODUCT((L42:P42&lt;$V$9:$Z$9)*L42:P42+(L42:P42&gt;=$V$9:$Z$9)*$V$9:$Z$9)),L42-MIN($V$9,L42)))</f>
        <v>0</v>
      </c>
      <c r="W42" s="33">
        <f>IF($B42="","",MIN($W$9,M42)+MIN(MAX(0,'Debt Payoff'!$D$24-SUM(Q42:V42)-SUMPRODUCT((M42:P42&lt;$W$9:$Z$9)*M42:P42+(M42:P42&gt;=$W$9:$Z$9)*$W$9:$Z$9)),M42-MIN($W$9,M42)))</f>
        <v>0</v>
      </c>
      <c r="X42" s="33">
        <f>IF($B42="","",MIN($X$9,N42)+MIN(MAX(0,'Debt Payoff'!$D$24-SUM(Q42:W42)-SUMPRODUCT((N42:P42&lt;$X$9:$Z$9)*N42:P42+(N42:P42&gt;=$X$9:$Z$9)*$X$9:$Z$9)),N42-MIN($X$9,N42)))</f>
        <v>0</v>
      </c>
      <c r="Y42" s="33">
        <f>IF($B42="","",MIN($Y$9,O42)+MIN(MAX(0,'Debt Payoff'!$D$24-SUM(Q42:X42)-SUMPRODUCT((O42:P42&lt;$Y$9:$Z$9)*O42:P42+(O42:P42&gt;=$Y$9:$Z$9)*$Y$9:$Z$9)),O42-MIN($Y$9,O42)))</f>
        <v>0</v>
      </c>
      <c r="Z42" s="33">
        <f>IF($B42="","",MIN($Z$9,P42)+MIN(MAX(0,'Debt Payoff'!$D$24-SUM(Q42:Y42)-SUMPRODUCT((P42:P42&lt;$Z$9:$Z$9)*P42:P42+(P42:P42&gt;=$Z$9:$Z$9)*$Z$9:$Z$9)),P42-MIN($Z$9,P42)))</f>
        <v>0</v>
      </c>
      <c r="AA42" s="33">
        <f>IF($B42="","",ROUND(G42-Q42,2))</f>
        <v>0</v>
      </c>
      <c r="AB42" s="33">
        <f>IF($B42="","",ROUND(H42-R42,2))</f>
        <v>0</v>
      </c>
      <c r="AC42" s="33">
        <f>IF($B42="","",ROUND(I42-S42,2))</f>
        <v>0</v>
      </c>
      <c r="AD42" s="33">
        <f>IF($B42="","",ROUND(J42-T42,2))</f>
        <v>0</v>
      </c>
      <c r="AE42" s="33">
        <f>IF($B42="","",ROUND(K42-U42,2))</f>
        <v>0</v>
      </c>
      <c r="AF42" s="33">
        <f>IF($B42="","",ROUND(L42-V42,2))</f>
        <v>0</v>
      </c>
      <c r="AG42" s="33">
        <f>IF($B42="","",ROUND(M42-W42,2))</f>
        <v>0</v>
      </c>
      <c r="AH42" s="33">
        <f>IF($B42="","",ROUND(N42-X42,2))</f>
        <v>0</v>
      </c>
      <c r="AI42" s="33">
        <f>IF($B42="","",ROUND(O42-Y42,2))</f>
        <v>0</v>
      </c>
      <c r="AJ42" s="33">
        <f>IF($B42="","",ROUND(P42-Z42,2))</f>
        <v>0</v>
      </c>
    </row>
    <row r="43" spans="2:36">
      <c r="B43" s="15">
        <f>IF(B42="","",IF(F42&gt;0.005,B42+1,""))</f>
        <v>0</v>
      </c>
      <c r="C43" s="46">
        <f>IF($B43="","",EDATE('Debt Payoff'!$D$23,$B43-1))</f>
        <v>0</v>
      </c>
      <c r="D43" s="47">
        <f>IF($B43="","",SUM(Q43:Z43))</f>
        <v>0</v>
      </c>
      <c r="E43" s="48">
        <f>IF($B43="","",SUM(G43:P43)-F42)</f>
        <v>0</v>
      </c>
      <c r="F43" s="47">
        <f>IF($B43="","",SUM(AA43:AJ43))</f>
        <v>0</v>
      </c>
      <c r="G43" s="48">
        <f>IF($B43="","",ROUND(N(AA42)*(1+$Q$8/12),2))</f>
        <v>0</v>
      </c>
      <c r="H43" s="48">
        <f>IF($B43="","",ROUND(N(AB42)*(1+$R$8/12),2))</f>
        <v>0</v>
      </c>
      <c r="I43" s="48">
        <f>IF($B43="","",ROUND(N(AC42)*(1+$S$8/12),2))</f>
        <v>0</v>
      </c>
      <c r="J43" s="48">
        <f>IF($B43="","",ROUND(N(AD42)*(1+$T$8/12),2))</f>
        <v>0</v>
      </c>
      <c r="K43" s="48">
        <f>IF($B43="","",ROUND(N(AE42)*(1+$U$8/12),2))</f>
        <v>0</v>
      </c>
      <c r="L43" s="48">
        <f>IF($B43="","",ROUND(N(AF42)*(1+$V$8/12),2))</f>
        <v>0</v>
      </c>
      <c r="M43" s="48">
        <f>IF($B43="","",ROUND(N(AG42)*(1+$W$8/12),2))</f>
        <v>0</v>
      </c>
      <c r="N43" s="48">
        <f>IF($B43="","",ROUND(N(AH42)*(1+$X$8/12),2))</f>
        <v>0</v>
      </c>
      <c r="O43" s="48">
        <f>IF($B43="","",ROUND(N(AI42)*(1+$Y$8/12),2))</f>
        <v>0</v>
      </c>
      <c r="P43" s="48">
        <f>IF($B43="","",ROUND(N(AJ42)*(1+$Z$8/12),2))</f>
        <v>0</v>
      </c>
      <c r="Q43" s="33">
        <f>IF($B43="","",MIN($Q$9,G43)+MIN(MAX(0,'Debt Payoff'!$D$24-0-SUMPRODUCT((G43:P43&lt;$Q$9:$Z$9)*G43:P43+(G43:P43&gt;=$Q$9:$Z$9)*$Q$9:$Z$9)),G43-MIN($Q$9,G43)))</f>
        <v>0</v>
      </c>
      <c r="R43" s="33">
        <f>IF($B43="","",MIN($R$9,H43)+MIN(MAX(0,'Debt Payoff'!$D$24-SUM(Q43:Q43)-SUMPRODUCT((H43:P43&lt;$R$9:$Z$9)*H43:P43+(H43:P43&gt;=$R$9:$Z$9)*$R$9:$Z$9)),H43-MIN($R$9,H43)))</f>
        <v>0</v>
      </c>
      <c r="S43" s="33">
        <f>IF($B43="","",MIN($S$9,I43)+MIN(MAX(0,'Debt Payoff'!$D$24-SUM(Q43:R43)-SUMPRODUCT((I43:P43&lt;$S$9:$Z$9)*I43:P43+(I43:P43&gt;=$S$9:$Z$9)*$S$9:$Z$9)),I43-MIN($S$9,I43)))</f>
        <v>0</v>
      </c>
      <c r="T43" s="33">
        <f>IF($B43="","",MIN($T$9,J43)+MIN(MAX(0,'Debt Payoff'!$D$24-SUM(Q43:S43)-SUMPRODUCT((J43:P43&lt;$T$9:$Z$9)*J43:P43+(J43:P43&gt;=$T$9:$Z$9)*$T$9:$Z$9)),J43-MIN($T$9,J43)))</f>
        <v>0</v>
      </c>
      <c r="U43" s="33">
        <f>IF($B43="","",MIN($U$9,K43)+MIN(MAX(0,'Debt Payoff'!$D$24-SUM(Q43:T43)-SUMPRODUCT((K43:P43&lt;$U$9:$Z$9)*K43:P43+(K43:P43&gt;=$U$9:$Z$9)*$U$9:$Z$9)),K43-MIN($U$9,K43)))</f>
        <v>0</v>
      </c>
      <c r="V43" s="33">
        <f>IF($B43="","",MIN($V$9,L43)+MIN(MAX(0,'Debt Payoff'!$D$24-SUM(Q43:U43)-SUMPRODUCT((L43:P43&lt;$V$9:$Z$9)*L43:P43+(L43:P43&gt;=$V$9:$Z$9)*$V$9:$Z$9)),L43-MIN($V$9,L43)))</f>
        <v>0</v>
      </c>
      <c r="W43" s="33">
        <f>IF($B43="","",MIN($W$9,M43)+MIN(MAX(0,'Debt Payoff'!$D$24-SUM(Q43:V43)-SUMPRODUCT((M43:P43&lt;$W$9:$Z$9)*M43:P43+(M43:P43&gt;=$W$9:$Z$9)*$W$9:$Z$9)),M43-MIN($W$9,M43)))</f>
        <v>0</v>
      </c>
      <c r="X43" s="33">
        <f>IF($B43="","",MIN($X$9,N43)+MIN(MAX(0,'Debt Payoff'!$D$24-SUM(Q43:W43)-SUMPRODUCT((N43:P43&lt;$X$9:$Z$9)*N43:P43+(N43:P43&gt;=$X$9:$Z$9)*$X$9:$Z$9)),N43-MIN($X$9,N43)))</f>
        <v>0</v>
      </c>
      <c r="Y43" s="33">
        <f>IF($B43="","",MIN($Y$9,O43)+MIN(MAX(0,'Debt Payoff'!$D$24-SUM(Q43:X43)-SUMPRODUCT((O43:P43&lt;$Y$9:$Z$9)*O43:P43+(O43:P43&gt;=$Y$9:$Z$9)*$Y$9:$Z$9)),O43-MIN($Y$9,O43)))</f>
        <v>0</v>
      </c>
      <c r="Z43" s="33">
        <f>IF($B43="","",MIN($Z$9,P43)+MIN(MAX(0,'Debt Payoff'!$D$24-SUM(Q43:Y43)-SUMPRODUCT((P43:P43&lt;$Z$9:$Z$9)*P43:P43+(P43:P43&gt;=$Z$9:$Z$9)*$Z$9:$Z$9)),P43-MIN($Z$9,P43)))</f>
        <v>0</v>
      </c>
      <c r="AA43" s="33">
        <f>IF($B43="","",ROUND(G43-Q43,2))</f>
        <v>0</v>
      </c>
      <c r="AB43" s="33">
        <f>IF($B43="","",ROUND(H43-R43,2))</f>
        <v>0</v>
      </c>
      <c r="AC43" s="33">
        <f>IF($B43="","",ROUND(I43-S43,2))</f>
        <v>0</v>
      </c>
      <c r="AD43" s="33">
        <f>IF($B43="","",ROUND(J43-T43,2))</f>
        <v>0</v>
      </c>
      <c r="AE43" s="33">
        <f>IF($B43="","",ROUND(K43-U43,2))</f>
        <v>0</v>
      </c>
      <c r="AF43" s="33">
        <f>IF($B43="","",ROUND(L43-V43,2))</f>
        <v>0</v>
      </c>
      <c r="AG43" s="33">
        <f>IF($B43="","",ROUND(M43-W43,2))</f>
        <v>0</v>
      </c>
      <c r="AH43" s="33">
        <f>IF($B43="","",ROUND(N43-X43,2))</f>
        <v>0</v>
      </c>
      <c r="AI43" s="33">
        <f>IF($B43="","",ROUND(O43-Y43,2))</f>
        <v>0</v>
      </c>
      <c r="AJ43" s="33">
        <f>IF($B43="","",ROUND(P43-Z43,2))</f>
        <v>0</v>
      </c>
    </row>
    <row r="44" spans="2:36">
      <c r="B44" s="15">
        <f>IF(B43="","",IF(F43&gt;0.005,B43+1,""))</f>
        <v>0</v>
      </c>
      <c r="C44" s="46">
        <f>IF($B44="","",EDATE('Debt Payoff'!$D$23,$B44-1))</f>
        <v>0</v>
      </c>
      <c r="D44" s="47">
        <f>IF($B44="","",SUM(Q44:Z44))</f>
        <v>0</v>
      </c>
      <c r="E44" s="48">
        <f>IF($B44="","",SUM(G44:P44)-F43)</f>
        <v>0</v>
      </c>
      <c r="F44" s="47">
        <f>IF($B44="","",SUM(AA44:AJ44))</f>
        <v>0</v>
      </c>
      <c r="G44" s="48">
        <f>IF($B44="","",ROUND(N(AA43)*(1+$Q$8/12),2))</f>
        <v>0</v>
      </c>
      <c r="H44" s="48">
        <f>IF($B44="","",ROUND(N(AB43)*(1+$R$8/12),2))</f>
        <v>0</v>
      </c>
      <c r="I44" s="48">
        <f>IF($B44="","",ROUND(N(AC43)*(1+$S$8/12),2))</f>
        <v>0</v>
      </c>
      <c r="J44" s="48">
        <f>IF($B44="","",ROUND(N(AD43)*(1+$T$8/12),2))</f>
        <v>0</v>
      </c>
      <c r="K44" s="48">
        <f>IF($B44="","",ROUND(N(AE43)*(1+$U$8/12),2))</f>
        <v>0</v>
      </c>
      <c r="L44" s="48">
        <f>IF($B44="","",ROUND(N(AF43)*(1+$V$8/12),2))</f>
        <v>0</v>
      </c>
      <c r="M44" s="48">
        <f>IF($B44="","",ROUND(N(AG43)*(1+$W$8/12),2))</f>
        <v>0</v>
      </c>
      <c r="N44" s="48">
        <f>IF($B44="","",ROUND(N(AH43)*(1+$X$8/12),2))</f>
        <v>0</v>
      </c>
      <c r="O44" s="48">
        <f>IF($B44="","",ROUND(N(AI43)*(1+$Y$8/12),2))</f>
        <v>0</v>
      </c>
      <c r="P44" s="48">
        <f>IF($B44="","",ROUND(N(AJ43)*(1+$Z$8/12),2))</f>
        <v>0</v>
      </c>
      <c r="Q44" s="33">
        <f>IF($B44="","",MIN($Q$9,G44)+MIN(MAX(0,'Debt Payoff'!$D$24-0-SUMPRODUCT((G44:P44&lt;$Q$9:$Z$9)*G44:P44+(G44:P44&gt;=$Q$9:$Z$9)*$Q$9:$Z$9)),G44-MIN($Q$9,G44)))</f>
        <v>0</v>
      </c>
      <c r="R44" s="33">
        <f>IF($B44="","",MIN($R$9,H44)+MIN(MAX(0,'Debt Payoff'!$D$24-SUM(Q44:Q44)-SUMPRODUCT((H44:P44&lt;$R$9:$Z$9)*H44:P44+(H44:P44&gt;=$R$9:$Z$9)*$R$9:$Z$9)),H44-MIN($R$9,H44)))</f>
        <v>0</v>
      </c>
      <c r="S44" s="33">
        <f>IF($B44="","",MIN($S$9,I44)+MIN(MAX(0,'Debt Payoff'!$D$24-SUM(Q44:R44)-SUMPRODUCT((I44:P44&lt;$S$9:$Z$9)*I44:P44+(I44:P44&gt;=$S$9:$Z$9)*$S$9:$Z$9)),I44-MIN($S$9,I44)))</f>
        <v>0</v>
      </c>
      <c r="T44" s="33">
        <f>IF($B44="","",MIN($T$9,J44)+MIN(MAX(0,'Debt Payoff'!$D$24-SUM(Q44:S44)-SUMPRODUCT((J44:P44&lt;$T$9:$Z$9)*J44:P44+(J44:P44&gt;=$T$9:$Z$9)*$T$9:$Z$9)),J44-MIN($T$9,J44)))</f>
        <v>0</v>
      </c>
      <c r="U44" s="33">
        <f>IF($B44="","",MIN($U$9,K44)+MIN(MAX(0,'Debt Payoff'!$D$24-SUM(Q44:T44)-SUMPRODUCT((K44:P44&lt;$U$9:$Z$9)*K44:P44+(K44:P44&gt;=$U$9:$Z$9)*$U$9:$Z$9)),K44-MIN($U$9,K44)))</f>
        <v>0</v>
      </c>
      <c r="V44" s="33">
        <f>IF($B44="","",MIN($V$9,L44)+MIN(MAX(0,'Debt Payoff'!$D$24-SUM(Q44:U44)-SUMPRODUCT((L44:P44&lt;$V$9:$Z$9)*L44:P44+(L44:P44&gt;=$V$9:$Z$9)*$V$9:$Z$9)),L44-MIN($V$9,L44)))</f>
        <v>0</v>
      </c>
      <c r="W44" s="33">
        <f>IF($B44="","",MIN($W$9,M44)+MIN(MAX(0,'Debt Payoff'!$D$24-SUM(Q44:V44)-SUMPRODUCT((M44:P44&lt;$W$9:$Z$9)*M44:P44+(M44:P44&gt;=$W$9:$Z$9)*$W$9:$Z$9)),M44-MIN($W$9,M44)))</f>
        <v>0</v>
      </c>
      <c r="X44" s="33">
        <f>IF($B44="","",MIN($X$9,N44)+MIN(MAX(0,'Debt Payoff'!$D$24-SUM(Q44:W44)-SUMPRODUCT((N44:P44&lt;$X$9:$Z$9)*N44:P44+(N44:P44&gt;=$X$9:$Z$9)*$X$9:$Z$9)),N44-MIN($X$9,N44)))</f>
        <v>0</v>
      </c>
      <c r="Y44" s="33">
        <f>IF($B44="","",MIN($Y$9,O44)+MIN(MAX(0,'Debt Payoff'!$D$24-SUM(Q44:X44)-SUMPRODUCT((O44:P44&lt;$Y$9:$Z$9)*O44:P44+(O44:P44&gt;=$Y$9:$Z$9)*$Y$9:$Z$9)),O44-MIN($Y$9,O44)))</f>
        <v>0</v>
      </c>
      <c r="Z44" s="33">
        <f>IF($B44="","",MIN($Z$9,P44)+MIN(MAX(0,'Debt Payoff'!$D$24-SUM(Q44:Y44)-SUMPRODUCT((P44:P44&lt;$Z$9:$Z$9)*P44:P44+(P44:P44&gt;=$Z$9:$Z$9)*$Z$9:$Z$9)),P44-MIN($Z$9,P44)))</f>
        <v>0</v>
      </c>
      <c r="AA44" s="33">
        <f>IF($B44="","",ROUND(G44-Q44,2))</f>
        <v>0</v>
      </c>
      <c r="AB44" s="33">
        <f>IF($B44="","",ROUND(H44-R44,2))</f>
        <v>0</v>
      </c>
      <c r="AC44" s="33">
        <f>IF($B44="","",ROUND(I44-S44,2))</f>
        <v>0</v>
      </c>
      <c r="AD44" s="33">
        <f>IF($B44="","",ROUND(J44-T44,2))</f>
        <v>0</v>
      </c>
      <c r="AE44" s="33">
        <f>IF($B44="","",ROUND(K44-U44,2))</f>
        <v>0</v>
      </c>
      <c r="AF44" s="33">
        <f>IF($B44="","",ROUND(L44-V44,2))</f>
        <v>0</v>
      </c>
      <c r="AG44" s="33">
        <f>IF($B44="","",ROUND(M44-W44,2))</f>
        <v>0</v>
      </c>
      <c r="AH44" s="33">
        <f>IF($B44="","",ROUND(N44-X44,2))</f>
        <v>0</v>
      </c>
      <c r="AI44" s="33">
        <f>IF($B44="","",ROUND(O44-Y44,2))</f>
        <v>0</v>
      </c>
      <c r="AJ44" s="33">
        <f>IF($B44="","",ROUND(P44-Z44,2))</f>
        <v>0</v>
      </c>
    </row>
    <row r="45" spans="2:36">
      <c r="B45" s="15">
        <f>IF(B44="","",IF(F44&gt;0.005,B44+1,""))</f>
        <v>0</v>
      </c>
      <c r="C45" s="46">
        <f>IF($B45="","",EDATE('Debt Payoff'!$D$23,$B45-1))</f>
        <v>0</v>
      </c>
      <c r="D45" s="47">
        <f>IF($B45="","",SUM(Q45:Z45))</f>
        <v>0</v>
      </c>
      <c r="E45" s="48">
        <f>IF($B45="","",SUM(G45:P45)-F44)</f>
        <v>0</v>
      </c>
      <c r="F45" s="47">
        <f>IF($B45="","",SUM(AA45:AJ45))</f>
        <v>0</v>
      </c>
      <c r="G45" s="48">
        <f>IF($B45="","",ROUND(N(AA44)*(1+$Q$8/12),2))</f>
        <v>0</v>
      </c>
      <c r="H45" s="48">
        <f>IF($B45="","",ROUND(N(AB44)*(1+$R$8/12),2))</f>
        <v>0</v>
      </c>
      <c r="I45" s="48">
        <f>IF($B45="","",ROUND(N(AC44)*(1+$S$8/12),2))</f>
        <v>0</v>
      </c>
      <c r="J45" s="48">
        <f>IF($B45="","",ROUND(N(AD44)*(1+$T$8/12),2))</f>
        <v>0</v>
      </c>
      <c r="K45" s="48">
        <f>IF($B45="","",ROUND(N(AE44)*(1+$U$8/12),2))</f>
        <v>0</v>
      </c>
      <c r="L45" s="48">
        <f>IF($B45="","",ROUND(N(AF44)*(1+$V$8/12),2))</f>
        <v>0</v>
      </c>
      <c r="M45" s="48">
        <f>IF($B45="","",ROUND(N(AG44)*(1+$W$8/12),2))</f>
        <v>0</v>
      </c>
      <c r="N45" s="48">
        <f>IF($B45="","",ROUND(N(AH44)*(1+$X$8/12),2))</f>
        <v>0</v>
      </c>
      <c r="O45" s="48">
        <f>IF($B45="","",ROUND(N(AI44)*(1+$Y$8/12),2))</f>
        <v>0</v>
      </c>
      <c r="P45" s="48">
        <f>IF($B45="","",ROUND(N(AJ44)*(1+$Z$8/12),2))</f>
        <v>0</v>
      </c>
      <c r="Q45" s="33">
        <f>IF($B45="","",MIN($Q$9,G45)+MIN(MAX(0,'Debt Payoff'!$D$24-0-SUMPRODUCT((G45:P45&lt;$Q$9:$Z$9)*G45:P45+(G45:P45&gt;=$Q$9:$Z$9)*$Q$9:$Z$9)),G45-MIN($Q$9,G45)))</f>
        <v>0</v>
      </c>
      <c r="R45" s="33">
        <f>IF($B45="","",MIN($R$9,H45)+MIN(MAX(0,'Debt Payoff'!$D$24-SUM(Q45:Q45)-SUMPRODUCT((H45:P45&lt;$R$9:$Z$9)*H45:P45+(H45:P45&gt;=$R$9:$Z$9)*$R$9:$Z$9)),H45-MIN($R$9,H45)))</f>
        <v>0</v>
      </c>
      <c r="S45" s="33">
        <f>IF($B45="","",MIN($S$9,I45)+MIN(MAX(0,'Debt Payoff'!$D$24-SUM(Q45:R45)-SUMPRODUCT((I45:P45&lt;$S$9:$Z$9)*I45:P45+(I45:P45&gt;=$S$9:$Z$9)*$S$9:$Z$9)),I45-MIN($S$9,I45)))</f>
        <v>0</v>
      </c>
      <c r="T45" s="33">
        <f>IF($B45="","",MIN($T$9,J45)+MIN(MAX(0,'Debt Payoff'!$D$24-SUM(Q45:S45)-SUMPRODUCT((J45:P45&lt;$T$9:$Z$9)*J45:P45+(J45:P45&gt;=$T$9:$Z$9)*$T$9:$Z$9)),J45-MIN($T$9,J45)))</f>
        <v>0</v>
      </c>
      <c r="U45" s="33">
        <f>IF($B45="","",MIN($U$9,K45)+MIN(MAX(0,'Debt Payoff'!$D$24-SUM(Q45:T45)-SUMPRODUCT((K45:P45&lt;$U$9:$Z$9)*K45:P45+(K45:P45&gt;=$U$9:$Z$9)*$U$9:$Z$9)),K45-MIN($U$9,K45)))</f>
        <v>0</v>
      </c>
      <c r="V45" s="33">
        <f>IF($B45="","",MIN($V$9,L45)+MIN(MAX(0,'Debt Payoff'!$D$24-SUM(Q45:U45)-SUMPRODUCT((L45:P45&lt;$V$9:$Z$9)*L45:P45+(L45:P45&gt;=$V$9:$Z$9)*$V$9:$Z$9)),L45-MIN($V$9,L45)))</f>
        <v>0</v>
      </c>
      <c r="W45" s="33">
        <f>IF($B45="","",MIN($W$9,M45)+MIN(MAX(0,'Debt Payoff'!$D$24-SUM(Q45:V45)-SUMPRODUCT((M45:P45&lt;$W$9:$Z$9)*M45:P45+(M45:P45&gt;=$W$9:$Z$9)*$W$9:$Z$9)),M45-MIN($W$9,M45)))</f>
        <v>0</v>
      </c>
      <c r="X45" s="33">
        <f>IF($B45="","",MIN($X$9,N45)+MIN(MAX(0,'Debt Payoff'!$D$24-SUM(Q45:W45)-SUMPRODUCT((N45:P45&lt;$X$9:$Z$9)*N45:P45+(N45:P45&gt;=$X$9:$Z$9)*$X$9:$Z$9)),N45-MIN($X$9,N45)))</f>
        <v>0</v>
      </c>
      <c r="Y45" s="33">
        <f>IF($B45="","",MIN($Y$9,O45)+MIN(MAX(0,'Debt Payoff'!$D$24-SUM(Q45:X45)-SUMPRODUCT((O45:P45&lt;$Y$9:$Z$9)*O45:P45+(O45:P45&gt;=$Y$9:$Z$9)*$Y$9:$Z$9)),O45-MIN($Y$9,O45)))</f>
        <v>0</v>
      </c>
      <c r="Z45" s="33">
        <f>IF($B45="","",MIN($Z$9,P45)+MIN(MAX(0,'Debt Payoff'!$D$24-SUM(Q45:Y45)-SUMPRODUCT((P45:P45&lt;$Z$9:$Z$9)*P45:P45+(P45:P45&gt;=$Z$9:$Z$9)*$Z$9:$Z$9)),P45-MIN($Z$9,P45)))</f>
        <v>0</v>
      </c>
      <c r="AA45" s="33">
        <f>IF($B45="","",ROUND(G45-Q45,2))</f>
        <v>0</v>
      </c>
      <c r="AB45" s="33">
        <f>IF($B45="","",ROUND(H45-R45,2))</f>
        <v>0</v>
      </c>
      <c r="AC45" s="33">
        <f>IF($B45="","",ROUND(I45-S45,2))</f>
        <v>0</v>
      </c>
      <c r="AD45" s="33">
        <f>IF($B45="","",ROUND(J45-T45,2))</f>
        <v>0</v>
      </c>
      <c r="AE45" s="33">
        <f>IF($B45="","",ROUND(K45-U45,2))</f>
        <v>0</v>
      </c>
      <c r="AF45" s="33">
        <f>IF($B45="","",ROUND(L45-V45,2))</f>
        <v>0</v>
      </c>
      <c r="AG45" s="33">
        <f>IF($B45="","",ROUND(M45-W45,2))</f>
        <v>0</v>
      </c>
      <c r="AH45" s="33">
        <f>IF($B45="","",ROUND(N45-X45,2))</f>
        <v>0</v>
      </c>
      <c r="AI45" s="33">
        <f>IF($B45="","",ROUND(O45-Y45,2))</f>
        <v>0</v>
      </c>
      <c r="AJ45" s="33">
        <f>IF($B45="","",ROUND(P45-Z45,2))</f>
        <v>0</v>
      </c>
    </row>
    <row r="46" spans="2:36">
      <c r="B46" s="15">
        <f>IF(B45="","",IF(F45&gt;0.005,B45+1,""))</f>
        <v>0</v>
      </c>
      <c r="C46" s="46">
        <f>IF($B46="","",EDATE('Debt Payoff'!$D$23,$B46-1))</f>
        <v>0</v>
      </c>
      <c r="D46" s="47">
        <f>IF($B46="","",SUM(Q46:Z46))</f>
        <v>0</v>
      </c>
      <c r="E46" s="48">
        <f>IF($B46="","",SUM(G46:P46)-F45)</f>
        <v>0</v>
      </c>
      <c r="F46" s="47">
        <f>IF($B46="","",SUM(AA46:AJ46))</f>
        <v>0</v>
      </c>
      <c r="G46" s="48">
        <f>IF($B46="","",ROUND(N(AA45)*(1+$Q$8/12),2))</f>
        <v>0</v>
      </c>
      <c r="H46" s="48">
        <f>IF($B46="","",ROUND(N(AB45)*(1+$R$8/12),2))</f>
        <v>0</v>
      </c>
      <c r="I46" s="48">
        <f>IF($B46="","",ROUND(N(AC45)*(1+$S$8/12),2))</f>
        <v>0</v>
      </c>
      <c r="J46" s="48">
        <f>IF($B46="","",ROUND(N(AD45)*(1+$T$8/12),2))</f>
        <v>0</v>
      </c>
      <c r="K46" s="48">
        <f>IF($B46="","",ROUND(N(AE45)*(1+$U$8/12),2))</f>
        <v>0</v>
      </c>
      <c r="L46" s="48">
        <f>IF($B46="","",ROUND(N(AF45)*(1+$V$8/12),2))</f>
        <v>0</v>
      </c>
      <c r="M46" s="48">
        <f>IF($B46="","",ROUND(N(AG45)*(1+$W$8/12),2))</f>
        <v>0</v>
      </c>
      <c r="N46" s="48">
        <f>IF($B46="","",ROUND(N(AH45)*(1+$X$8/12),2))</f>
        <v>0</v>
      </c>
      <c r="O46" s="48">
        <f>IF($B46="","",ROUND(N(AI45)*(1+$Y$8/12),2))</f>
        <v>0</v>
      </c>
      <c r="P46" s="48">
        <f>IF($B46="","",ROUND(N(AJ45)*(1+$Z$8/12),2))</f>
        <v>0</v>
      </c>
      <c r="Q46" s="33">
        <f>IF($B46="","",MIN($Q$9,G46)+MIN(MAX(0,'Debt Payoff'!$D$24-0-SUMPRODUCT((G46:P46&lt;$Q$9:$Z$9)*G46:P46+(G46:P46&gt;=$Q$9:$Z$9)*$Q$9:$Z$9)),G46-MIN($Q$9,G46)))</f>
        <v>0</v>
      </c>
      <c r="R46" s="33">
        <f>IF($B46="","",MIN($R$9,H46)+MIN(MAX(0,'Debt Payoff'!$D$24-SUM(Q46:Q46)-SUMPRODUCT((H46:P46&lt;$R$9:$Z$9)*H46:P46+(H46:P46&gt;=$R$9:$Z$9)*$R$9:$Z$9)),H46-MIN($R$9,H46)))</f>
        <v>0</v>
      </c>
      <c r="S46" s="33">
        <f>IF($B46="","",MIN($S$9,I46)+MIN(MAX(0,'Debt Payoff'!$D$24-SUM(Q46:R46)-SUMPRODUCT((I46:P46&lt;$S$9:$Z$9)*I46:P46+(I46:P46&gt;=$S$9:$Z$9)*$S$9:$Z$9)),I46-MIN($S$9,I46)))</f>
        <v>0</v>
      </c>
      <c r="T46" s="33">
        <f>IF($B46="","",MIN($T$9,J46)+MIN(MAX(0,'Debt Payoff'!$D$24-SUM(Q46:S46)-SUMPRODUCT((J46:P46&lt;$T$9:$Z$9)*J46:P46+(J46:P46&gt;=$T$9:$Z$9)*$T$9:$Z$9)),J46-MIN($T$9,J46)))</f>
        <v>0</v>
      </c>
      <c r="U46" s="33">
        <f>IF($B46="","",MIN($U$9,K46)+MIN(MAX(0,'Debt Payoff'!$D$24-SUM(Q46:T46)-SUMPRODUCT((K46:P46&lt;$U$9:$Z$9)*K46:P46+(K46:P46&gt;=$U$9:$Z$9)*$U$9:$Z$9)),K46-MIN($U$9,K46)))</f>
        <v>0</v>
      </c>
      <c r="V46" s="33">
        <f>IF($B46="","",MIN($V$9,L46)+MIN(MAX(0,'Debt Payoff'!$D$24-SUM(Q46:U46)-SUMPRODUCT((L46:P46&lt;$V$9:$Z$9)*L46:P46+(L46:P46&gt;=$V$9:$Z$9)*$V$9:$Z$9)),L46-MIN($V$9,L46)))</f>
        <v>0</v>
      </c>
      <c r="W46" s="33">
        <f>IF($B46="","",MIN($W$9,M46)+MIN(MAX(0,'Debt Payoff'!$D$24-SUM(Q46:V46)-SUMPRODUCT((M46:P46&lt;$W$9:$Z$9)*M46:P46+(M46:P46&gt;=$W$9:$Z$9)*$W$9:$Z$9)),M46-MIN($W$9,M46)))</f>
        <v>0</v>
      </c>
      <c r="X46" s="33">
        <f>IF($B46="","",MIN($X$9,N46)+MIN(MAX(0,'Debt Payoff'!$D$24-SUM(Q46:W46)-SUMPRODUCT((N46:P46&lt;$X$9:$Z$9)*N46:P46+(N46:P46&gt;=$X$9:$Z$9)*$X$9:$Z$9)),N46-MIN($X$9,N46)))</f>
        <v>0</v>
      </c>
      <c r="Y46" s="33">
        <f>IF($B46="","",MIN($Y$9,O46)+MIN(MAX(0,'Debt Payoff'!$D$24-SUM(Q46:X46)-SUMPRODUCT((O46:P46&lt;$Y$9:$Z$9)*O46:P46+(O46:P46&gt;=$Y$9:$Z$9)*$Y$9:$Z$9)),O46-MIN($Y$9,O46)))</f>
        <v>0</v>
      </c>
      <c r="Z46" s="33">
        <f>IF($B46="","",MIN($Z$9,P46)+MIN(MAX(0,'Debt Payoff'!$D$24-SUM(Q46:Y46)-SUMPRODUCT((P46:P46&lt;$Z$9:$Z$9)*P46:P46+(P46:P46&gt;=$Z$9:$Z$9)*$Z$9:$Z$9)),P46-MIN($Z$9,P46)))</f>
        <v>0</v>
      </c>
      <c r="AA46" s="33">
        <f>IF($B46="","",ROUND(G46-Q46,2))</f>
        <v>0</v>
      </c>
      <c r="AB46" s="33">
        <f>IF($B46="","",ROUND(H46-R46,2))</f>
        <v>0</v>
      </c>
      <c r="AC46" s="33">
        <f>IF($B46="","",ROUND(I46-S46,2))</f>
        <v>0</v>
      </c>
      <c r="AD46" s="33">
        <f>IF($B46="","",ROUND(J46-T46,2))</f>
        <v>0</v>
      </c>
      <c r="AE46" s="33">
        <f>IF($B46="","",ROUND(K46-U46,2))</f>
        <v>0</v>
      </c>
      <c r="AF46" s="33">
        <f>IF($B46="","",ROUND(L46-V46,2))</f>
        <v>0</v>
      </c>
      <c r="AG46" s="33">
        <f>IF($B46="","",ROUND(M46-W46,2))</f>
        <v>0</v>
      </c>
      <c r="AH46" s="33">
        <f>IF($B46="","",ROUND(N46-X46,2))</f>
        <v>0</v>
      </c>
      <c r="AI46" s="33">
        <f>IF($B46="","",ROUND(O46-Y46,2))</f>
        <v>0</v>
      </c>
      <c r="AJ46" s="33">
        <f>IF($B46="","",ROUND(P46-Z46,2))</f>
        <v>0</v>
      </c>
    </row>
    <row r="47" spans="2:36">
      <c r="B47" s="15">
        <f>IF(B46="","",IF(F46&gt;0.005,B46+1,""))</f>
        <v>0</v>
      </c>
      <c r="C47" s="46">
        <f>IF($B47="","",EDATE('Debt Payoff'!$D$23,$B47-1))</f>
        <v>0</v>
      </c>
      <c r="D47" s="47">
        <f>IF($B47="","",SUM(Q47:Z47))</f>
        <v>0</v>
      </c>
      <c r="E47" s="48">
        <f>IF($B47="","",SUM(G47:P47)-F46)</f>
        <v>0</v>
      </c>
      <c r="F47" s="47">
        <f>IF($B47="","",SUM(AA47:AJ47))</f>
        <v>0</v>
      </c>
      <c r="G47" s="48">
        <f>IF($B47="","",ROUND(N(AA46)*(1+$Q$8/12),2))</f>
        <v>0</v>
      </c>
      <c r="H47" s="48">
        <f>IF($B47="","",ROUND(N(AB46)*(1+$R$8/12),2))</f>
        <v>0</v>
      </c>
      <c r="I47" s="48">
        <f>IF($B47="","",ROUND(N(AC46)*(1+$S$8/12),2))</f>
        <v>0</v>
      </c>
      <c r="J47" s="48">
        <f>IF($B47="","",ROUND(N(AD46)*(1+$T$8/12),2))</f>
        <v>0</v>
      </c>
      <c r="K47" s="48">
        <f>IF($B47="","",ROUND(N(AE46)*(1+$U$8/12),2))</f>
        <v>0</v>
      </c>
      <c r="L47" s="48">
        <f>IF($B47="","",ROUND(N(AF46)*(1+$V$8/12),2))</f>
        <v>0</v>
      </c>
      <c r="M47" s="48">
        <f>IF($B47="","",ROUND(N(AG46)*(1+$W$8/12),2))</f>
        <v>0</v>
      </c>
      <c r="N47" s="48">
        <f>IF($B47="","",ROUND(N(AH46)*(1+$X$8/12),2))</f>
        <v>0</v>
      </c>
      <c r="O47" s="48">
        <f>IF($B47="","",ROUND(N(AI46)*(1+$Y$8/12),2))</f>
        <v>0</v>
      </c>
      <c r="P47" s="48">
        <f>IF($B47="","",ROUND(N(AJ46)*(1+$Z$8/12),2))</f>
        <v>0</v>
      </c>
      <c r="Q47" s="33">
        <f>IF($B47="","",MIN($Q$9,G47)+MIN(MAX(0,'Debt Payoff'!$D$24-0-SUMPRODUCT((G47:P47&lt;$Q$9:$Z$9)*G47:P47+(G47:P47&gt;=$Q$9:$Z$9)*$Q$9:$Z$9)),G47-MIN($Q$9,G47)))</f>
        <v>0</v>
      </c>
      <c r="R47" s="33">
        <f>IF($B47="","",MIN($R$9,H47)+MIN(MAX(0,'Debt Payoff'!$D$24-SUM(Q47:Q47)-SUMPRODUCT((H47:P47&lt;$R$9:$Z$9)*H47:P47+(H47:P47&gt;=$R$9:$Z$9)*$R$9:$Z$9)),H47-MIN($R$9,H47)))</f>
        <v>0</v>
      </c>
      <c r="S47" s="33">
        <f>IF($B47="","",MIN($S$9,I47)+MIN(MAX(0,'Debt Payoff'!$D$24-SUM(Q47:R47)-SUMPRODUCT((I47:P47&lt;$S$9:$Z$9)*I47:P47+(I47:P47&gt;=$S$9:$Z$9)*$S$9:$Z$9)),I47-MIN($S$9,I47)))</f>
        <v>0</v>
      </c>
      <c r="T47" s="33">
        <f>IF($B47="","",MIN($T$9,J47)+MIN(MAX(0,'Debt Payoff'!$D$24-SUM(Q47:S47)-SUMPRODUCT((J47:P47&lt;$T$9:$Z$9)*J47:P47+(J47:P47&gt;=$T$9:$Z$9)*$T$9:$Z$9)),J47-MIN($T$9,J47)))</f>
        <v>0</v>
      </c>
      <c r="U47" s="33">
        <f>IF($B47="","",MIN($U$9,K47)+MIN(MAX(0,'Debt Payoff'!$D$24-SUM(Q47:T47)-SUMPRODUCT((K47:P47&lt;$U$9:$Z$9)*K47:P47+(K47:P47&gt;=$U$9:$Z$9)*$U$9:$Z$9)),K47-MIN($U$9,K47)))</f>
        <v>0</v>
      </c>
      <c r="V47" s="33">
        <f>IF($B47="","",MIN($V$9,L47)+MIN(MAX(0,'Debt Payoff'!$D$24-SUM(Q47:U47)-SUMPRODUCT((L47:P47&lt;$V$9:$Z$9)*L47:P47+(L47:P47&gt;=$V$9:$Z$9)*$V$9:$Z$9)),L47-MIN($V$9,L47)))</f>
        <v>0</v>
      </c>
      <c r="W47" s="33">
        <f>IF($B47="","",MIN($W$9,M47)+MIN(MAX(0,'Debt Payoff'!$D$24-SUM(Q47:V47)-SUMPRODUCT((M47:P47&lt;$W$9:$Z$9)*M47:P47+(M47:P47&gt;=$W$9:$Z$9)*$W$9:$Z$9)),M47-MIN($W$9,M47)))</f>
        <v>0</v>
      </c>
      <c r="X47" s="33">
        <f>IF($B47="","",MIN($X$9,N47)+MIN(MAX(0,'Debt Payoff'!$D$24-SUM(Q47:W47)-SUMPRODUCT((N47:P47&lt;$X$9:$Z$9)*N47:P47+(N47:P47&gt;=$X$9:$Z$9)*$X$9:$Z$9)),N47-MIN($X$9,N47)))</f>
        <v>0</v>
      </c>
      <c r="Y47" s="33">
        <f>IF($B47="","",MIN($Y$9,O47)+MIN(MAX(0,'Debt Payoff'!$D$24-SUM(Q47:X47)-SUMPRODUCT((O47:P47&lt;$Y$9:$Z$9)*O47:P47+(O47:P47&gt;=$Y$9:$Z$9)*$Y$9:$Z$9)),O47-MIN($Y$9,O47)))</f>
        <v>0</v>
      </c>
      <c r="Z47" s="33">
        <f>IF($B47="","",MIN($Z$9,P47)+MIN(MAX(0,'Debt Payoff'!$D$24-SUM(Q47:Y47)-SUMPRODUCT((P47:P47&lt;$Z$9:$Z$9)*P47:P47+(P47:P47&gt;=$Z$9:$Z$9)*$Z$9:$Z$9)),P47-MIN($Z$9,P47)))</f>
        <v>0</v>
      </c>
      <c r="AA47" s="33">
        <f>IF($B47="","",ROUND(G47-Q47,2))</f>
        <v>0</v>
      </c>
      <c r="AB47" s="33">
        <f>IF($B47="","",ROUND(H47-R47,2))</f>
        <v>0</v>
      </c>
      <c r="AC47" s="33">
        <f>IF($B47="","",ROUND(I47-S47,2))</f>
        <v>0</v>
      </c>
      <c r="AD47" s="33">
        <f>IF($B47="","",ROUND(J47-T47,2))</f>
        <v>0</v>
      </c>
      <c r="AE47" s="33">
        <f>IF($B47="","",ROUND(K47-U47,2))</f>
        <v>0</v>
      </c>
      <c r="AF47" s="33">
        <f>IF($B47="","",ROUND(L47-V47,2))</f>
        <v>0</v>
      </c>
      <c r="AG47" s="33">
        <f>IF($B47="","",ROUND(M47-W47,2))</f>
        <v>0</v>
      </c>
      <c r="AH47" s="33">
        <f>IF($B47="","",ROUND(N47-X47,2))</f>
        <v>0</v>
      </c>
      <c r="AI47" s="33">
        <f>IF($B47="","",ROUND(O47-Y47,2))</f>
        <v>0</v>
      </c>
      <c r="AJ47" s="33">
        <f>IF($B47="","",ROUND(P47-Z47,2))</f>
        <v>0</v>
      </c>
    </row>
    <row r="48" spans="2:36">
      <c r="B48" s="15">
        <f>IF(B47="","",IF(F47&gt;0.005,B47+1,""))</f>
        <v>0</v>
      </c>
      <c r="C48" s="46">
        <f>IF($B48="","",EDATE('Debt Payoff'!$D$23,$B48-1))</f>
        <v>0</v>
      </c>
      <c r="D48" s="47">
        <f>IF($B48="","",SUM(Q48:Z48))</f>
        <v>0</v>
      </c>
      <c r="E48" s="48">
        <f>IF($B48="","",SUM(G48:P48)-F47)</f>
        <v>0</v>
      </c>
      <c r="F48" s="47">
        <f>IF($B48="","",SUM(AA48:AJ48))</f>
        <v>0</v>
      </c>
      <c r="G48" s="48">
        <f>IF($B48="","",ROUND(N(AA47)*(1+$Q$8/12),2))</f>
        <v>0</v>
      </c>
      <c r="H48" s="48">
        <f>IF($B48="","",ROUND(N(AB47)*(1+$R$8/12),2))</f>
        <v>0</v>
      </c>
      <c r="I48" s="48">
        <f>IF($B48="","",ROUND(N(AC47)*(1+$S$8/12),2))</f>
        <v>0</v>
      </c>
      <c r="J48" s="48">
        <f>IF($B48="","",ROUND(N(AD47)*(1+$T$8/12),2))</f>
        <v>0</v>
      </c>
      <c r="K48" s="48">
        <f>IF($B48="","",ROUND(N(AE47)*(1+$U$8/12),2))</f>
        <v>0</v>
      </c>
      <c r="L48" s="48">
        <f>IF($B48="","",ROUND(N(AF47)*(1+$V$8/12),2))</f>
        <v>0</v>
      </c>
      <c r="M48" s="48">
        <f>IF($B48="","",ROUND(N(AG47)*(1+$W$8/12),2))</f>
        <v>0</v>
      </c>
      <c r="N48" s="48">
        <f>IF($B48="","",ROUND(N(AH47)*(1+$X$8/12),2))</f>
        <v>0</v>
      </c>
      <c r="O48" s="48">
        <f>IF($B48="","",ROUND(N(AI47)*(1+$Y$8/12),2))</f>
        <v>0</v>
      </c>
      <c r="P48" s="48">
        <f>IF($B48="","",ROUND(N(AJ47)*(1+$Z$8/12),2))</f>
        <v>0</v>
      </c>
      <c r="Q48" s="33">
        <f>IF($B48="","",MIN($Q$9,G48)+MIN(MAX(0,'Debt Payoff'!$D$24-0-SUMPRODUCT((G48:P48&lt;$Q$9:$Z$9)*G48:P48+(G48:P48&gt;=$Q$9:$Z$9)*$Q$9:$Z$9)),G48-MIN($Q$9,G48)))</f>
        <v>0</v>
      </c>
      <c r="R48" s="33">
        <f>IF($B48="","",MIN($R$9,H48)+MIN(MAX(0,'Debt Payoff'!$D$24-SUM(Q48:Q48)-SUMPRODUCT((H48:P48&lt;$R$9:$Z$9)*H48:P48+(H48:P48&gt;=$R$9:$Z$9)*$R$9:$Z$9)),H48-MIN($R$9,H48)))</f>
        <v>0</v>
      </c>
      <c r="S48" s="33">
        <f>IF($B48="","",MIN($S$9,I48)+MIN(MAX(0,'Debt Payoff'!$D$24-SUM(Q48:R48)-SUMPRODUCT((I48:P48&lt;$S$9:$Z$9)*I48:P48+(I48:P48&gt;=$S$9:$Z$9)*$S$9:$Z$9)),I48-MIN($S$9,I48)))</f>
        <v>0</v>
      </c>
      <c r="T48" s="33">
        <f>IF($B48="","",MIN($T$9,J48)+MIN(MAX(0,'Debt Payoff'!$D$24-SUM(Q48:S48)-SUMPRODUCT((J48:P48&lt;$T$9:$Z$9)*J48:P48+(J48:P48&gt;=$T$9:$Z$9)*$T$9:$Z$9)),J48-MIN($T$9,J48)))</f>
        <v>0</v>
      </c>
      <c r="U48" s="33">
        <f>IF($B48="","",MIN($U$9,K48)+MIN(MAX(0,'Debt Payoff'!$D$24-SUM(Q48:T48)-SUMPRODUCT((K48:P48&lt;$U$9:$Z$9)*K48:P48+(K48:P48&gt;=$U$9:$Z$9)*$U$9:$Z$9)),K48-MIN($U$9,K48)))</f>
        <v>0</v>
      </c>
      <c r="V48" s="33">
        <f>IF($B48="","",MIN($V$9,L48)+MIN(MAX(0,'Debt Payoff'!$D$24-SUM(Q48:U48)-SUMPRODUCT((L48:P48&lt;$V$9:$Z$9)*L48:P48+(L48:P48&gt;=$V$9:$Z$9)*$V$9:$Z$9)),L48-MIN($V$9,L48)))</f>
        <v>0</v>
      </c>
      <c r="W48" s="33">
        <f>IF($B48="","",MIN($W$9,M48)+MIN(MAX(0,'Debt Payoff'!$D$24-SUM(Q48:V48)-SUMPRODUCT((M48:P48&lt;$W$9:$Z$9)*M48:P48+(M48:P48&gt;=$W$9:$Z$9)*$W$9:$Z$9)),M48-MIN($W$9,M48)))</f>
        <v>0</v>
      </c>
      <c r="X48" s="33">
        <f>IF($B48="","",MIN($X$9,N48)+MIN(MAX(0,'Debt Payoff'!$D$24-SUM(Q48:W48)-SUMPRODUCT((N48:P48&lt;$X$9:$Z$9)*N48:P48+(N48:P48&gt;=$X$9:$Z$9)*$X$9:$Z$9)),N48-MIN($X$9,N48)))</f>
        <v>0</v>
      </c>
      <c r="Y48" s="33">
        <f>IF($B48="","",MIN($Y$9,O48)+MIN(MAX(0,'Debt Payoff'!$D$24-SUM(Q48:X48)-SUMPRODUCT((O48:P48&lt;$Y$9:$Z$9)*O48:P48+(O48:P48&gt;=$Y$9:$Z$9)*$Y$9:$Z$9)),O48-MIN($Y$9,O48)))</f>
        <v>0</v>
      </c>
      <c r="Z48" s="33">
        <f>IF($B48="","",MIN($Z$9,P48)+MIN(MAX(0,'Debt Payoff'!$D$24-SUM(Q48:Y48)-SUMPRODUCT((P48:P48&lt;$Z$9:$Z$9)*P48:P48+(P48:P48&gt;=$Z$9:$Z$9)*$Z$9:$Z$9)),P48-MIN($Z$9,P48)))</f>
        <v>0</v>
      </c>
      <c r="AA48" s="33">
        <f>IF($B48="","",ROUND(G48-Q48,2))</f>
        <v>0</v>
      </c>
      <c r="AB48" s="33">
        <f>IF($B48="","",ROUND(H48-R48,2))</f>
        <v>0</v>
      </c>
      <c r="AC48" s="33">
        <f>IF($B48="","",ROUND(I48-S48,2))</f>
        <v>0</v>
      </c>
      <c r="AD48" s="33">
        <f>IF($B48="","",ROUND(J48-T48,2))</f>
        <v>0</v>
      </c>
      <c r="AE48" s="33">
        <f>IF($B48="","",ROUND(K48-U48,2))</f>
        <v>0</v>
      </c>
      <c r="AF48" s="33">
        <f>IF($B48="","",ROUND(L48-V48,2))</f>
        <v>0</v>
      </c>
      <c r="AG48" s="33">
        <f>IF($B48="","",ROUND(M48-W48,2))</f>
        <v>0</v>
      </c>
      <c r="AH48" s="33">
        <f>IF($B48="","",ROUND(N48-X48,2))</f>
        <v>0</v>
      </c>
      <c r="AI48" s="33">
        <f>IF($B48="","",ROUND(O48-Y48,2))</f>
        <v>0</v>
      </c>
      <c r="AJ48" s="33">
        <f>IF($B48="","",ROUND(P48-Z48,2))</f>
        <v>0</v>
      </c>
    </row>
    <row r="49" spans="2:36">
      <c r="B49" s="15">
        <f>IF(B48="","",IF(F48&gt;0.005,B48+1,""))</f>
        <v>0</v>
      </c>
      <c r="C49" s="46">
        <f>IF($B49="","",EDATE('Debt Payoff'!$D$23,$B49-1))</f>
        <v>0</v>
      </c>
      <c r="D49" s="47">
        <f>IF($B49="","",SUM(Q49:Z49))</f>
        <v>0</v>
      </c>
      <c r="E49" s="48">
        <f>IF($B49="","",SUM(G49:P49)-F48)</f>
        <v>0</v>
      </c>
      <c r="F49" s="47">
        <f>IF($B49="","",SUM(AA49:AJ49))</f>
        <v>0</v>
      </c>
      <c r="G49" s="48">
        <f>IF($B49="","",ROUND(N(AA48)*(1+$Q$8/12),2))</f>
        <v>0</v>
      </c>
      <c r="H49" s="48">
        <f>IF($B49="","",ROUND(N(AB48)*(1+$R$8/12),2))</f>
        <v>0</v>
      </c>
      <c r="I49" s="48">
        <f>IF($B49="","",ROUND(N(AC48)*(1+$S$8/12),2))</f>
        <v>0</v>
      </c>
      <c r="J49" s="48">
        <f>IF($B49="","",ROUND(N(AD48)*(1+$T$8/12),2))</f>
        <v>0</v>
      </c>
      <c r="K49" s="48">
        <f>IF($B49="","",ROUND(N(AE48)*(1+$U$8/12),2))</f>
        <v>0</v>
      </c>
      <c r="L49" s="48">
        <f>IF($B49="","",ROUND(N(AF48)*(1+$V$8/12),2))</f>
        <v>0</v>
      </c>
      <c r="M49" s="48">
        <f>IF($B49="","",ROUND(N(AG48)*(1+$W$8/12),2))</f>
        <v>0</v>
      </c>
      <c r="N49" s="48">
        <f>IF($B49="","",ROUND(N(AH48)*(1+$X$8/12),2))</f>
        <v>0</v>
      </c>
      <c r="O49" s="48">
        <f>IF($B49="","",ROUND(N(AI48)*(1+$Y$8/12),2))</f>
        <v>0</v>
      </c>
      <c r="P49" s="48">
        <f>IF($B49="","",ROUND(N(AJ48)*(1+$Z$8/12),2))</f>
        <v>0</v>
      </c>
      <c r="Q49" s="33">
        <f>IF($B49="","",MIN($Q$9,G49)+MIN(MAX(0,'Debt Payoff'!$D$24-0-SUMPRODUCT((G49:P49&lt;$Q$9:$Z$9)*G49:P49+(G49:P49&gt;=$Q$9:$Z$9)*$Q$9:$Z$9)),G49-MIN($Q$9,G49)))</f>
        <v>0</v>
      </c>
      <c r="R49" s="33">
        <f>IF($B49="","",MIN($R$9,H49)+MIN(MAX(0,'Debt Payoff'!$D$24-SUM(Q49:Q49)-SUMPRODUCT((H49:P49&lt;$R$9:$Z$9)*H49:P49+(H49:P49&gt;=$R$9:$Z$9)*$R$9:$Z$9)),H49-MIN($R$9,H49)))</f>
        <v>0</v>
      </c>
      <c r="S49" s="33">
        <f>IF($B49="","",MIN($S$9,I49)+MIN(MAX(0,'Debt Payoff'!$D$24-SUM(Q49:R49)-SUMPRODUCT((I49:P49&lt;$S$9:$Z$9)*I49:P49+(I49:P49&gt;=$S$9:$Z$9)*$S$9:$Z$9)),I49-MIN($S$9,I49)))</f>
        <v>0</v>
      </c>
      <c r="T49" s="33">
        <f>IF($B49="","",MIN($T$9,J49)+MIN(MAX(0,'Debt Payoff'!$D$24-SUM(Q49:S49)-SUMPRODUCT((J49:P49&lt;$T$9:$Z$9)*J49:P49+(J49:P49&gt;=$T$9:$Z$9)*$T$9:$Z$9)),J49-MIN($T$9,J49)))</f>
        <v>0</v>
      </c>
      <c r="U49" s="33">
        <f>IF($B49="","",MIN($U$9,K49)+MIN(MAX(0,'Debt Payoff'!$D$24-SUM(Q49:T49)-SUMPRODUCT((K49:P49&lt;$U$9:$Z$9)*K49:P49+(K49:P49&gt;=$U$9:$Z$9)*$U$9:$Z$9)),K49-MIN($U$9,K49)))</f>
        <v>0</v>
      </c>
      <c r="V49" s="33">
        <f>IF($B49="","",MIN($V$9,L49)+MIN(MAX(0,'Debt Payoff'!$D$24-SUM(Q49:U49)-SUMPRODUCT((L49:P49&lt;$V$9:$Z$9)*L49:P49+(L49:P49&gt;=$V$9:$Z$9)*$V$9:$Z$9)),L49-MIN($V$9,L49)))</f>
        <v>0</v>
      </c>
      <c r="W49" s="33">
        <f>IF($B49="","",MIN($W$9,M49)+MIN(MAX(0,'Debt Payoff'!$D$24-SUM(Q49:V49)-SUMPRODUCT((M49:P49&lt;$W$9:$Z$9)*M49:P49+(M49:P49&gt;=$W$9:$Z$9)*$W$9:$Z$9)),M49-MIN($W$9,M49)))</f>
        <v>0</v>
      </c>
      <c r="X49" s="33">
        <f>IF($B49="","",MIN($X$9,N49)+MIN(MAX(0,'Debt Payoff'!$D$24-SUM(Q49:W49)-SUMPRODUCT((N49:P49&lt;$X$9:$Z$9)*N49:P49+(N49:P49&gt;=$X$9:$Z$9)*$X$9:$Z$9)),N49-MIN($X$9,N49)))</f>
        <v>0</v>
      </c>
      <c r="Y49" s="33">
        <f>IF($B49="","",MIN($Y$9,O49)+MIN(MAX(0,'Debt Payoff'!$D$24-SUM(Q49:X49)-SUMPRODUCT((O49:P49&lt;$Y$9:$Z$9)*O49:P49+(O49:P49&gt;=$Y$9:$Z$9)*$Y$9:$Z$9)),O49-MIN($Y$9,O49)))</f>
        <v>0</v>
      </c>
      <c r="Z49" s="33">
        <f>IF($B49="","",MIN($Z$9,P49)+MIN(MAX(0,'Debt Payoff'!$D$24-SUM(Q49:Y49)-SUMPRODUCT((P49:P49&lt;$Z$9:$Z$9)*P49:P49+(P49:P49&gt;=$Z$9:$Z$9)*$Z$9:$Z$9)),P49-MIN($Z$9,P49)))</f>
        <v>0</v>
      </c>
      <c r="AA49" s="33">
        <f>IF($B49="","",ROUND(G49-Q49,2))</f>
        <v>0</v>
      </c>
      <c r="AB49" s="33">
        <f>IF($B49="","",ROUND(H49-R49,2))</f>
        <v>0</v>
      </c>
      <c r="AC49" s="33">
        <f>IF($B49="","",ROUND(I49-S49,2))</f>
        <v>0</v>
      </c>
      <c r="AD49" s="33">
        <f>IF($B49="","",ROUND(J49-T49,2))</f>
        <v>0</v>
      </c>
      <c r="AE49" s="33">
        <f>IF($B49="","",ROUND(K49-U49,2))</f>
        <v>0</v>
      </c>
      <c r="AF49" s="33">
        <f>IF($B49="","",ROUND(L49-V49,2))</f>
        <v>0</v>
      </c>
      <c r="AG49" s="33">
        <f>IF($B49="","",ROUND(M49-W49,2))</f>
        <v>0</v>
      </c>
      <c r="AH49" s="33">
        <f>IF($B49="","",ROUND(N49-X49,2))</f>
        <v>0</v>
      </c>
      <c r="AI49" s="33">
        <f>IF($B49="","",ROUND(O49-Y49,2))</f>
        <v>0</v>
      </c>
      <c r="AJ49" s="33">
        <f>IF($B49="","",ROUND(P49-Z49,2))</f>
        <v>0</v>
      </c>
    </row>
    <row r="50" spans="2:36">
      <c r="B50" s="15">
        <f>IF(B49="","",IF(F49&gt;0.005,B49+1,""))</f>
        <v>0</v>
      </c>
      <c r="C50" s="46">
        <f>IF($B50="","",EDATE('Debt Payoff'!$D$23,$B50-1))</f>
        <v>0</v>
      </c>
      <c r="D50" s="47">
        <f>IF($B50="","",SUM(Q50:Z50))</f>
        <v>0</v>
      </c>
      <c r="E50" s="48">
        <f>IF($B50="","",SUM(G50:P50)-F49)</f>
        <v>0</v>
      </c>
      <c r="F50" s="47">
        <f>IF($B50="","",SUM(AA50:AJ50))</f>
        <v>0</v>
      </c>
      <c r="G50" s="48">
        <f>IF($B50="","",ROUND(N(AA49)*(1+$Q$8/12),2))</f>
        <v>0</v>
      </c>
      <c r="H50" s="48">
        <f>IF($B50="","",ROUND(N(AB49)*(1+$R$8/12),2))</f>
        <v>0</v>
      </c>
      <c r="I50" s="48">
        <f>IF($B50="","",ROUND(N(AC49)*(1+$S$8/12),2))</f>
        <v>0</v>
      </c>
      <c r="J50" s="48">
        <f>IF($B50="","",ROUND(N(AD49)*(1+$T$8/12),2))</f>
        <v>0</v>
      </c>
      <c r="K50" s="48">
        <f>IF($B50="","",ROUND(N(AE49)*(1+$U$8/12),2))</f>
        <v>0</v>
      </c>
      <c r="L50" s="48">
        <f>IF($B50="","",ROUND(N(AF49)*(1+$V$8/12),2))</f>
        <v>0</v>
      </c>
      <c r="M50" s="48">
        <f>IF($B50="","",ROUND(N(AG49)*(1+$W$8/12),2))</f>
        <v>0</v>
      </c>
      <c r="N50" s="48">
        <f>IF($B50="","",ROUND(N(AH49)*(1+$X$8/12),2))</f>
        <v>0</v>
      </c>
      <c r="O50" s="48">
        <f>IF($B50="","",ROUND(N(AI49)*(1+$Y$8/12),2))</f>
        <v>0</v>
      </c>
      <c r="P50" s="48">
        <f>IF($B50="","",ROUND(N(AJ49)*(1+$Z$8/12),2))</f>
        <v>0</v>
      </c>
      <c r="Q50" s="33">
        <f>IF($B50="","",MIN($Q$9,G50)+MIN(MAX(0,'Debt Payoff'!$D$24-0-SUMPRODUCT((G50:P50&lt;$Q$9:$Z$9)*G50:P50+(G50:P50&gt;=$Q$9:$Z$9)*$Q$9:$Z$9)),G50-MIN($Q$9,G50)))</f>
        <v>0</v>
      </c>
      <c r="R50" s="33">
        <f>IF($B50="","",MIN($R$9,H50)+MIN(MAX(0,'Debt Payoff'!$D$24-SUM(Q50:Q50)-SUMPRODUCT((H50:P50&lt;$R$9:$Z$9)*H50:P50+(H50:P50&gt;=$R$9:$Z$9)*$R$9:$Z$9)),H50-MIN($R$9,H50)))</f>
        <v>0</v>
      </c>
      <c r="S50" s="33">
        <f>IF($B50="","",MIN($S$9,I50)+MIN(MAX(0,'Debt Payoff'!$D$24-SUM(Q50:R50)-SUMPRODUCT((I50:P50&lt;$S$9:$Z$9)*I50:P50+(I50:P50&gt;=$S$9:$Z$9)*$S$9:$Z$9)),I50-MIN($S$9,I50)))</f>
        <v>0</v>
      </c>
      <c r="T50" s="33">
        <f>IF($B50="","",MIN($T$9,J50)+MIN(MAX(0,'Debt Payoff'!$D$24-SUM(Q50:S50)-SUMPRODUCT((J50:P50&lt;$T$9:$Z$9)*J50:P50+(J50:P50&gt;=$T$9:$Z$9)*$T$9:$Z$9)),J50-MIN($T$9,J50)))</f>
        <v>0</v>
      </c>
      <c r="U50" s="33">
        <f>IF($B50="","",MIN($U$9,K50)+MIN(MAX(0,'Debt Payoff'!$D$24-SUM(Q50:T50)-SUMPRODUCT((K50:P50&lt;$U$9:$Z$9)*K50:P50+(K50:P50&gt;=$U$9:$Z$9)*$U$9:$Z$9)),K50-MIN($U$9,K50)))</f>
        <v>0</v>
      </c>
      <c r="V50" s="33">
        <f>IF($B50="","",MIN($V$9,L50)+MIN(MAX(0,'Debt Payoff'!$D$24-SUM(Q50:U50)-SUMPRODUCT((L50:P50&lt;$V$9:$Z$9)*L50:P50+(L50:P50&gt;=$V$9:$Z$9)*$V$9:$Z$9)),L50-MIN($V$9,L50)))</f>
        <v>0</v>
      </c>
      <c r="W50" s="33">
        <f>IF($B50="","",MIN($W$9,M50)+MIN(MAX(0,'Debt Payoff'!$D$24-SUM(Q50:V50)-SUMPRODUCT((M50:P50&lt;$W$9:$Z$9)*M50:P50+(M50:P50&gt;=$W$9:$Z$9)*$W$9:$Z$9)),M50-MIN($W$9,M50)))</f>
        <v>0</v>
      </c>
      <c r="X50" s="33">
        <f>IF($B50="","",MIN($X$9,N50)+MIN(MAX(0,'Debt Payoff'!$D$24-SUM(Q50:W50)-SUMPRODUCT((N50:P50&lt;$X$9:$Z$9)*N50:P50+(N50:P50&gt;=$X$9:$Z$9)*$X$9:$Z$9)),N50-MIN($X$9,N50)))</f>
        <v>0</v>
      </c>
      <c r="Y50" s="33">
        <f>IF($B50="","",MIN($Y$9,O50)+MIN(MAX(0,'Debt Payoff'!$D$24-SUM(Q50:X50)-SUMPRODUCT((O50:P50&lt;$Y$9:$Z$9)*O50:P50+(O50:P50&gt;=$Y$9:$Z$9)*$Y$9:$Z$9)),O50-MIN($Y$9,O50)))</f>
        <v>0</v>
      </c>
      <c r="Z50" s="33">
        <f>IF($B50="","",MIN($Z$9,P50)+MIN(MAX(0,'Debt Payoff'!$D$24-SUM(Q50:Y50)-SUMPRODUCT((P50:P50&lt;$Z$9:$Z$9)*P50:P50+(P50:P50&gt;=$Z$9:$Z$9)*$Z$9:$Z$9)),P50-MIN($Z$9,P50)))</f>
        <v>0</v>
      </c>
      <c r="AA50" s="33">
        <f>IF($B50="","",ROUND(G50-Q50,2))</f>
        <v>0</v>
      </c>
      <c r="AB50" s="33">
        <f>IF($B50="","",ROUND(H50-R50,2))</f>
        <v>0</v>
      </c>
      <c r="AC50" s="33">
        <f>IF($B50="","",ROUND(I50-S50,2))</f>
        <v>0</v>
      </c>
      <c r="AD50" s="33">
        <f>IF($B50="","",ROUND(J50-T50,2))</f>
        <v>0</v>
      </c>
      <c r="AE50" s="33">
        <f>IF($B50="","",ROUND(K50-U50,2))</f>
        <v>0</v>
      </c>
      <c r="AF50" s="33">
        <f>IF($B50="","",ROUND(L50-V50,2))</f>
        <v>0</v>
      </c>
      <c r="AG50" s="33">
        <f>IF($B50="","",ROUND(M50-W50,2))</f>
        <v>0</v>
      </c>
      <c r="AH50" s="33">
        <f>IF($B50="","",ROUND(N50-X50,2))</f>
        <v>0</v>
      </c>
      <c r="AI50" s="33">
        <f>IF($B50="","",ROUND(O50-Y50,2))</f>
        <v>0</v>
      </c>
      <c r="AJ50" s="33">
        <f>IF($B50="","",ROUND(P50-Z50,2))</f>
        <v>0</v>
      </c>
    </row>
    <row r="51" spans="2:36">
      <c r="B51" s="15">
        <f>IF(B50="","",IF(F50&gt;0.005,B50+1,""))</f>
        <v>0</v>
      </c>
      <c r="C51" s="46">
        <f>IF($B51="","",EDATE('Debt Payoff'!$D$23,$B51-1))</f>
        <v>0</v>
      </c>
      <c r="D51" s="47">
        <f>IF($B51="","",SUM(Q51:Z51))</f>
        <v>0</v>
      </c>
      <c r="E51" s="48">
        <f>IF($B51="","",SUM(G51:P51)-F50)</f>
        <v>0</v>
      </c>
      <c r="F51" s="47">
        <f>IF($B51="","",SUM(AA51:AJ51))</f>
        <v>0</v>
      </c>
      <c r="G51" s="48">
        <f>IF($B51="","",ROUND(N(AA50)*(1+$Q$8/12),2))</f>
        <v>0</v>
      </c>
      <c r="H51" s="48">
        <f>IF($B51="","",ROUND(N(AB50)*(1+$R$8/12),2))</f>
        <v>0</v>
      </c>
      <c r="I51" s="48">
        <f>IF($B51="","",ROUND(N(AC50)*(1+$S$8/12),2))</f>
        <v>0</v>
      </c>
      <c r="J51" s="48">
        <f>IF($B51="","",ROUND(N(AD50)*(1+$T$8/12),2))</f>
        <v>0</v>
      </c>
      <c r="K51" s="48">
        <f>IF($B51="","",ROUND(N(AE50)*(1+$U$8/12),2))</f>
        <v>0</v>
      </c>
      <c r="L51" s="48">
        <f>IF($B51="","",ROUND(N(AF50)*(1+$V$8/12),2))</f>
        <v>0</v>
      </c>
      <c r="M51" s="48">
        <f>IF($B51="","",ROUND(N(AG50)*(1+$W$8/12),2))</f>
        <v>0</v>
      </c>
      <c r="N51" s="48">
        <f>IF($B51="","",ROUND(N(AH50)*(1+$X$8/12),2))</f>
        <v>0</v>
      </c>
      <c r="O51" s="48">
        <f>IF($B51="","",ROUND(N(AI50)*(1+$Y$8/12),2))</f>
        <v>0</v>
      </c>
      <c r="P51" s="48">
        <f>IF($B51="","",ROUND(N(AJ50)*(1+$Z$8/12),2))</f>
        <v>0</v>
      </c>
      <c r="Q51" s="33">
        <f>IF($B51="","",MIN($Q$9,G51)+MIN(MAX(0,'Debt Payoff'!$D$24-0-SUMPRODUCT((G51:P51&lt;$Q$9:$Z$9)*G51:P51+(G51:P51&gt;=$Q$9:$Z$9)*$Q$9:$Z$9)),G51-MIN($Q$9,G51)))</f>
        <v>0</v>
      </c>
      <c r="R51" s="33">
        <f>IF($B51="","",MIN($R$9,H51)+MIN(MAX(0,'Debt Payoff'!$D$24-SUM(Q51:Q51)-SUMPRODUCT((H51:P51&lt;$R$9:$Z$9)*H51:P51+(H51:P51&gt;=$R$9:$Z$9)*$R$9:$Z$9)),H51-MIN($R$9,H51)))</f>
        <v>0</v>
      </c>
      <c r="S51" s="33">
        <f>IF($B51="","",MIN($S$9,I51)+MIN(MAX(0,'Debt Payoff'!$D$24-SUM(Q51:R51)-SUMPRODUCT((I51:P51&lt;$S$9:$Z$9)*I51:P51+(I51:P51&gt;=$S$9:$Z$9)*$S$9:$Z$9)),I51-MIN($S$9,I51)))</f>
        <v>0</v>
      </c>
      <c r="T51" s="33">
        <f>IF($B51="","",MIN($T$9,J51)+MIN(MAX(0,'Debt Payoff'!$D$24-SUM(Q51:S51)-SUMPRODUCT((J51:P51&lt;$T$9:$Z$9)*J51:P51+(J51:P51&gt;=$T$9:$Z$9)*$T$9:$Z$9)),J51-MIN($T$9,J51)))</f>
        <v>0</v>
      </c>
      <c r="U51" s="33">
        <f>IF($B51="","",MIN($U$9,K51)+MIN(MAX(0,'Debt Payoff'!$D$24-SUM(Q51:T51)-SUMPRODUCT((K51:P51&lt;$U$9:$Z$9)*K51:P51+(K51:P51&gt;=$U$9:$Z$9)*$U$9:$Z$9)),K51-MIN($U$9,K51)))</f>
        <v>0</v>
      </c>
      <c r="V51" s="33">
        <f>IF($B51="","",MIN($V$9,L51)+MIN(MAX(0,'Debt Payoff'!$D$24-SUM(Q51:U51)-SUMPRODUCT((L51:P51&lt;$V$9:$Z$9)*L51:P51+(L51:P51&gt;=$V$9:$Z$9)*$V$9:$Z$9)),L51-MIN($V$9,L51)))</f>
        <v>0</v>
      </c>
      <c r="W51" s="33">
        <f>IF($B51="","",MIN($W$9,M51)+MIN(MAX(0,'Debt Payoff'!$D$24-SUM(Q51:V51)-SUMPRODUCT((M51:P51&lt;$W$9:$Z$9)*M51:P51+(M51:P51&gt;=$W$9:$Z$9)*$W$9:$Z$9)),M51-MIN($W$9,M51)))</f>
        <v>0</v>
      </c>
      <c r="X51" s="33">
        <f>IF($B51="","",MIN($X$9,N51)+MIN(MAX(0,'Debt Payoff'!$D$24-SUM(Q51:W51)-SUMPRODUCT((N51:P51&lt;$X$9:$Z$9)*N51:P51+(N51:P51&gt;=$X$9:$Z$9)*$X$9:$Z$9)),N51-MIN($X$9,N51)))</f>
        <v>0</v>
      </c>
      <c r="Y51" s="33">
        <f>IF($B51="","",MIN($Y$9,O51)+MIN(MAX(0,'Debt Payoff'!$D$24-SUM(Q51:X51)-SUMPRODUCT((O51:P51&lt;$Y$9:$Z$9)*O51:P51+(O51:P51&gt;=$Y$9:$Z$9)*$Y$9:$Z$9)),O51-MIN($Y$9,O51)))</f>
        <v>0</v>
      </c>
      <c r="Z51" s="33">
        <f>IF($B51="","",MIN($Z$9,P51)+MIN(MAX(0,'Debt Payoff'!$D$24-SUM(Q51:Y51)-SUMPRODUCT((P51:P51&lt;$Z$9:$Z$9)*P51:P51+(P51:P51&gt;=$Z$9:$Z$9)*$Z$9:$Z$9)),P51-MIN($Z$9,P51)))</f>
        <v>0</v>
      </c>
      <c r="AA51" s="33">
        <f>IF($B51="","",ROUND(G51-Q51,2))</f>
        <v>0</v>
      </c>
      <c r="AB51" s="33">
        <f>IF($B51="","",ROUND(H51-R51,2))</f>
        <v>0</v>
      </c>
      <c r="AC51" s="33">
        <f>IF($B51="","",ROUND(I51-S51,2))</f>
        <v>0</v>
      </c>
      <c r="AD51" s="33">
        <f>IF($B51="","",ROUND(J51-T51,2))</f>
        <v>0</v>
      </c>
      <c r="AE51" s="33">
        <f>IF($B51="","",ROUND(K51-U51,2))</f>
        <v>0</v>
      </c>
      <c r="AF51" s="33">
        <f>IF($B51="","",ROUND(L51-V51,2))</f>
        <v>0</v>
      </c>
      <c r="AG51" s="33">
        <f>IF($B51="","",ROUND(M51-W51,2))</f>
        <v>0</v>
      </c>
      <c r="AH51" s="33">
        <f>IF($B51="","",ROUND(N51-X51,2))</f>
        <v>0</v>
      </c>
      <c r="AI51" s="33">
        <f>IF($B51="","",ROUND(O51-Y51,2))</f>
        <v>0</v>
      </c>
      <c r="AJ51" s="33">
        <f>IF($B51="","",ROUND(P51-Z51,2))</f>
        <v>0</v>
      </c>
    </row>
    <row r="52" spans="2:36">
      <c r="B52" s="15">
        <f>IF(B51="","",IF(F51&gt;0.005,B51+1,""))</f>
        <v>0</v>
      </c>
      <c r="C52" s="46">
        <f>IF($B52="","",EDATE('Debt Payoff'!$D$23,$B52-1))</f>
        <v>0</v>
      </c>
      <c r="D52" s="47">
        <f>IF($B52="","",SUM(Q52:Z52))</f>
        <v>0</v>
      </c>
      <c r="E52" s="48">
        <f>IF($B52="","",SUM(G52:P52)-F51)</f>
        <v>0</v>
      </c>
      <c r="F52" s="47">
        <f>IF($B52="","",SUM(AA52:AJ52))</f>
        <v>0</v>
      </c>
      <c r="G52" s="48">
        <f>IF($B52="","",ROUND(N(AA51)*(1+$Q$8/12),2))</f>
        <v>0</v>
      </c>
      <c r="H52" s="48">
        <f>IF($B52="","",ROUND(N(AB51)*(1+$R$8/12),2))</f>
        <v>0</v>
      </c>
      <c r="I52" s="48">
        <f>IF($B52="","",ROUND(N(AC51)*(1+$S$8/12),2))</f>
        <v>0</v>
      </c>
      <c r="J52" s="48">
        <f>IF($B52="","",ROUND(N(AD51)*(1+$T$8/12),2))</f>
        <v>0</v>
      </c>
      <c r="K52" s="48">
        <f>IF($B52="","",ROUND(N(AE51)*(1+$U$8/12),2))</f>
        <v>0</v>
      </c>
      <c r="L52" s="48">
        <f>IF($B52="","",ROUND(N(AF51)*(1+$V$8/12),2))</f>
        <v>0</v>
      </c>
      <c r="M52" s="48">
        <f>IF($B52="","",ROUND(N(AG51)*(1+$W$8/12),2))</f>
        <v>0</v>
      </c>
      <c r="N52" s="48">
        <f>IF($B52="","",ROUND(N(AH51)*(1+$X$8/12),2))</f>
        <v>0</v>
      </c>
      <c r="O52" s="48">
        <f>IF($B52="","",ROUND(N(AI51)*(1+$Y$8/12),2))</f>
        <v>0</v>
      </c>
      <c r="P52" s="48">
        <f>IF($B52="","",ROUND(N(AJ51)*(1+$Z$8/12),2))</f>
        <v>0</v>
      </c>
      <c r="Q52" s="33">
        <f>IF($B52="","",MIN($Q$9,G52)+MIN(MAX(0,'Debt Payoff'!$D$24-0-SUMPRODUCT((G52:P52&lt;$Q$9:$Z$9)*G52:P52+(G52:P52&gt;=$Q$9:$Z$9)*$Q$9:$Z$9)),G52-MIN($Q$9,G52)))</f>
        <v>0</v>
      </c>
      <c r="R52" s="33">
        <f>IF($B52="","",MIN($R$9,H52)+MIN(MAX(0,'Debt Payoff'!$D$24-SUM(Q52:Q52)-SUMPRODUCT((H52:P52&lt;$R$9:$Z$9)*H52:P52+(H52:P52&gt;=$R$9:$Z$9)*$R$9:$Z$9)),H52-MIN($R$9,H52)))</f>
        <v>0</v>
      </c>
      <c r="S52" s="33">
        <f>IF($B52="","",MIN($S$9,I52)+MIN(MAX(0,'Debt Payoff'!$D$24-SUM(Q52:R52)-SUMPRODUCT((I52:P52&lt;$S$9:$Z$9)*I52:P52+(I52:P52&gt;=$S$9:$Z$9)*$S$9:$Z$9)),I52-MIN($S$9,I52)))</f>
        <v>0</v>
      </c>
      <c r="T52" s="33">
        <f>IF($B52="","",MIN($T$9,J52)+MIN(MAX(0,'Debt Payoff'!$D$24-SUM(Q52:S52)-SUMPRODUCT((J52:P52&lt;$T$9:$Z$9)*J52:P52+(J52:P52&gt;=$T$9:$Z$9)*$T$9:$Z$9)),J52-MIN($T$9,J52)))</f>
        <v>0</v>
      </c>
      <c r="U52" s="33">
        <f>IF($B52="","",MIN($U$9,K52)+MIN(MAX(0,'Debt Payoff'!$D$24-SUM(Q52:T52)-SUMPRODUCT((K52:P52&lt;$U$9:$Z$9)*K52:P52+(K52:P52&gt;=$U$9:$Z$9)*$U$9:$Z$9)),K52-MIN($U$9,K52)))</f>
        <v>0</v>
      </c>
      <c r="V52" s="33">
        <f>IF($B52="","",MIN($V$9,L52)+MIN(MAX(0,'Debt Payoff'!$D$24-SUM(Q52:U52)-SUMPRODUCT((L52:P52&lt;$V$9:$Z$9)*L52:P52+(L52:P52&gt;=$V$9:$Z$9)*$V$9:$Z$9)),L52-MIN($V$9,L52)))</f>
        <v>0</v>
      </c>
      <c r="W52" s="33">
        <f>IF($B52="","",MIN($W$9,M52)+MIN(MAX(0,'Debt Payoff'!$D$24-SUM(Q52:V52)-SUMPRODUCT((M52:P52&lt;$W$9:$Z$9)*M52:P52+(M52:P52&gt;=$W$9:$Z$9)*$W$9:$Z$9)),M52-MIN($W$9,M52)))</f>
        <v>0</v>
      </c>
      <c r="X52" s="33">
        <f>IF($B52="","",MIN($X$9,N52)+MIN(MAX(0,'Debt Payoff'!$D$24-SUM(Q52:W52)-SUMPRODUCT((N52:P52&lt;$X$9:$Z$9)*N52:P52+(N52:P52&gt;=$X$9:$Z$9)*$X$9:$Z$9)),N52-MIN($X$9,N52)))</f>
        <v>0</v>
      </c>
      <c r="Y52" s="33">
        <f>IF($B52="","",MIN($Y$9,O52)+MIN(MAX(0,'Debt Payoff'!$D$24-SUM(Q52:X52)-SUMPRODUCT((O52:P52&lt;$Y$9:$Z$9)*O52:P52+(O52:P52&gt;=$Y$9:$Z$9)*$Y$9:$Z$9)),O52-MIN($Y$9,O52)))</f>
        <v>0</v>
      </c>
      <c r="Z52" s="33">
        <f>IF($B52="","",MIN($Z$9,P52)+MIN(MAX(0,'Debt Payoff'!$D$24-SUM(Q52:Y52)-SUMPRODUCT((P52:P52&lt;$Z$9:$Z$9)*P52:P52+(P52:P52&gt;=$Z$9:$Z$9)*$Z$9:$Z$9)),P52-MIN($Z$9,P52)))</f>
        <v>0</v>
      </c>
      <c r="AA52" s="33">
        <f>IF($B52="","",ROUND(G52-Q52,2))</f>
        <v>0</v>
      </c>
      <c r="AB52" s="33">
        <f>IF($B52="","",ROUND(H52-R52,2))</f>
        <v>0</v>
      </c>
      <c r="AC52" s="33">
        <f>IF($B52="","",ROUND(I52-S52,2))</f>
        <v>0</v>
      </c>
      <c r="AD52" s="33">
        <f>IF($B52="","",ROUND(J52-T52,2))</f>
        <v>0</v>
      </c>
      <c r="AE52" s="33">
        <f>IF($B52="","",ROUND(K52-U52,2))</f>
        <v>0</v>
      </c>
      <c r="AF52" s="33">
        <f>IF($B52="","",ROUND(L52-V52,2))</f>
        <v>0</v>
      </c>
      <c r="AG52" s="33">
        <f>IF($B52="","",ROUND(M52-W52,2))</f>
        <v>0</v>
      </c>
      <c r="AH52" s="33">
        <f>IF($B52="","",ROUND(N52-X52,2))</f>
        <v>0</v>
      </c>
      <c r="AI52" s="33">
        <f>IF($B52="","",ROUND(O52-Y52,2))</f>
        <v>0</v>
      </c>
      <c r="AJ52" s="33">
        <f>IF($B52="","",ROUND(P52-Z52,2))</f>
        <v>0</v>
      </c>
    </row>
    <row r="53" spans="2:36">
      <c r="B53" s="15">
        <f>IF(B52="","",IF(F52&gt;0.005,B52+1,""))</f>
        <v>0</v>
      </c>
      <c r="C53" s="46">
        <f>IF($B53="","",EDATE('Debt Payoff'!$D$23,$B53-1))</f>
        <v>0</v>
      </c>
      <c r="D53" s="47">
        <f>IF($B53="","",SUM(Q53:Z53))</f>
        <v>0</v>
      </c>
      <c r="E53" s="48">
        <f>IF($B53="","",SUM(G53:P53)-F52)</f>
        <v>0</v>
      </c>
      <c r="F53" s="47">
        <f>IF($B53="","",SUM(AA53:AJ53))</f>
        <v>0</v>
      </c>
      <c r="G53" s="48">
        <f>IF($B53="","",ROUND(N(AA52)*(1+$Q$8/12),2))</f>
        <v>0</v>
      </c>
      <c r="H53" s="48">
        <f>IF($B53="","",ROUND(N(AB52)*(1+$R$8/12),2))</f>
        <v>0</v>
      </c>
      <c r="I53" s="48">
        <f>IF($B53="","",ROUND(N(AC52)*(1+$S$8/12),2))</f>
        <v>0</v>
      </c>
      <c r="J53" s="48">
        <f>IF($B53="","",ROUND(N(AD52)*(1+$T$8/12),2))</f>
        <v>0</v>
      </c>
      <c r="K53" s="48">
        <f>IF($B53="","",ROUND(N(AE52)*(1+$U$8/12),2))</f>
        <v>0</v>
      </c>
      <c r="L53" s="48">
        <f>IF($B53="","",ROUND(N(AF52)*(1+$V$8/12),2))</f>
        <v>0</v>
      </c>
      <c r="M53" s="48">
        <f>IF($B53="","",ROUND(N(AG52)*(1+$W$8/12),2))</f>
        <v>0</v>
      </c>
      <c r="N53" s="48">
        <f>IF($B53="","",ROUND(N(AH52)*(1+$X$8/12),2))</f>
        <v>0</v>
      </c>
      <c r="O53" s="48">
        <f>IF($B53="","",ROUND(N(AI52)*(1+$Y$8/12),2))</f>
        <v>0</v>
      </c>
      <c r="P53" s="48">
        <f>IF($B53="","",ROUND(N(AJ52)*(1+$Z$8/12),2))</f>
        <v>0</v>
      </c>
      <c r="Q53" s="33">
        <f>IF($B53="","",MIN($Q$9,G53)+MIN(MAX(0,'Debt Payoff'!$D$24-0-SUMPRODUCT((G53:P53&lt;$Q$9:$Z$9)*G53:P53+(G53:P53&gt;=$Q$9:$Z$9)*$Q$9:$Z$9)),G53-MIN($Q$9,G53)))</f>
        <v>0</v>
      </c>
      <c r="R53" s="33">
        <f>IF($B53="","",MIN($R$9,H53)+MIN(MAX(0,'Debt Payoff'!$D$24-SUM(Q53:Q53)-SUMPRODUCT((H53:P53&lt;$R$9:$Z$9)*H53:P53+(H53:P53&gt;=$R$9:$Z$9)*$R$9:$Z$9)),H53-MIN($R$9,H53)))</f>
        <v>0</v>
      </c>
      <c r="S53" s="33">
        <f>IF($B53="","",MIN($S$9,I53)+MIN(MAX(0,'Debt Payoff'!$D$24-SUM(Q53:R53)-SUMPRODUCT((I53:P53&lt;$S$9:$Z$9)*I53:P53+(I53:P53&gt;=$S$9:$Z$9)*$S$9:$Z$9)),I53-MIN($S$9,I53)))</f>
        <v>0</v>
      </c>
      <c r="T53" s="33">
        <f>IF($B53="","",MIN($T$9,J53)+MIN(MAX(0,'Debt Payoff'!$D$24-SUM(Q53:S53)-SUMPRODUCT((J53:P53&lt;$T$9:$Z$9)*J53:P53+(J53:P53&gt;=$T$9:$Z$9)*$T$9:$Z$9)),J53-MIN($T$9,J53)))</f>
        <v>0</v>
      </c>
      <c r="U53" s="33">
        <f>IF($B53="","",MIN($U$9,K53)+MIN(MAX(0,'Debt Payoff'!$D$24-SUM(Q53:T53)-SUMPRODUCT((K53:P53&lt;$U$9:$Z$9)*K53:P53+(K53:P53&gt;=$U$9:$Z$9)*$U$9:$Z$9)),K53-MIN($U$9,K53)))</f>
        <v>0</v>
      </c>
      <c r="V53" s="33">
        <f>IF($B53="","",MIN($V$9,L53)+MIN(MAX(0,'Debt Payoff'!$D$24-SUM(Q53:U53)-SUMPRODUCT((L53:P53&lt;$V$9:$Z$9)*L53:P53+(L53:P53&gt;=$V$9:$Z$9)*$V$9:$Z$9)),L53-MIN($V$9,L53)))</f>
        <v>0</v>
      </c>
      <c r="W53" s="33">
        <f>IF($B53="","",MIN($W$9,M53)+MIN(MAX(0,'Debt Payoff'!$D$24-SUM(Q53:V53)-SUMPRODUCT((M53:P53&lt;$W$9:$Z$9)*M53:P53+(M53:P53&gt;=$W$9:$Z$9)*$W$9:$Z$9)),M53-MIN($W$9,M53)))</f>
        <v>0</v>
      </c>
      <c r="X53" s="33">
        <f>IF($B53="","",MIN($X$9,N53)+MIN(MAX(0,'Debt Payoff'!$D$24-SUM(Q53:W53)-SUMPRODUCT((N53:P53&lt;$X$9:$Z$9)*N53:P53+(N53:P53&gt;=$X$9:$Z$9)*$X$9:$Z$9)),N53-MIN($X$9,N53)))</f>
        <v>0</v>
      </c>
      <c r="Y53" s="33">
        <f>IF($B53="","",MIN($Y$9,O53)+MIN(MAX(0,'Debt Payoff'!$D$24-SUM(Q53:X53)-SUMPRODUCT((O53:P53&lt;$Y$9:$Z$9)*O53:P53+(O53:P53&gt;=$Y$9:$Z$9)*$Y$9:$Z$9)),O53-MIN($Y$9,O53)))</f>
        <v>0</v>
      </c>
      <c r="Z53" s="33">
        <f>IF($B53="","",MIN($Z$9,P53)+MIN(MAX(0,'Debt Payoff'!$D$24-SUM(Q53:Y53)-SUMPRODUCT((P53:P53&lt;$Z$9:$Z$9)*P53:P53+(P53:P53&gt;=$Z$9:$Z$9)*$Z$9:$Z$9)),P53-MIN($Z$9,P53)))</f>
        <v>0</v>
      </c>
      <c r="AA53" s="33">
        <f>IF($B53="","",ROUND(G53-Q53,2))</f>
        <v>0</v>
      </c>
      <c r="AB53" s="33">
        <f>IF($B53="","",ROUND(H53-R53,2))</f>
        <v>0</v>
      </c>
      <c r="AC53" s="33">
        <f>IF($B53="","",ROUND(I53-S53,2))</f>
        <v>0</v>
      </c>
      <c r="AD53" s="33">
        <f>IF($B53="","",ROUND(J53-T53,2))</f>
        <v>0</v>
      </c>
      <c r="AE53" s="33">
        <f>IF($B53="","",ROUND(K53-U53,2))</f>
        <v>0</v>
      </c>
      <c r="AF53" s="33">
        <f>IF($B53="","",ROUND(L53-V53,2))</f>
        <v>0</v>
      </c>
      <c r="AG53" s="33">
        <f>IF($B53="","",ROUND(M53-W53,2))</f>
        <v>0</v>
      </c>
      <c r="AH53" s="33">
        <f>IF($B53="","",ROUND(N53-X53,2))</f>
        <v>0</v>
      </c>
      <c r="AI53" s="33">
        <f>IF($B53="","",ROUND(O53-Y53,2))</f>
        <v>0</v>
      </c>
      <c r="AJ53" s="33">
        <f>IF($B53="","",ROUND(P53-Z53,2))</f>
        <v>0</v>
      </c>
    </row>
    <row r="54" spans="2:36">
      <c r="B54" s="15">
        <f>IF(B53="","",IF(F53&gt;0.005,B53+1,""))</f>
        <v>0</v>
      </c>
      <c r="C54" s="46">
        <f>IF($B54="","",EDATE('Debt Payoff'!$D$23,$B54-1))</f>
        <v>0</v>
      </c>
      <c r="D54" s="47">
        <f>IF($B54="","",SUM(Q54:Z54))</f>
        <v>0</v>
      </c>
      <c r="E54" s="48">
        <f>IF($B54="","",SUM(G54:P54)-F53)</f>
        <v>0</v>
      </c>
      <c r="F54" s="47">
        <f>IF($B54="","",SUM(AA54:AJ54))</f>
        <v>0</v>
      </c>
      <c r="G54" s="48">
        <f>IF($B54="","",ROUND(N(AA53)*(1+$Q$8/12),2))</f>
        <v>0</v>
      </c>
      <c r="H54" s="48">
        <f>IF($B54="","",ROUND(N(AB53)*(1+$R$8/12),2))</f>
        <v>0</v>
      </c>
      <c r="I54" s="48">
        <f>IF($B54="","",ROUND(N(AC53)*(1+$S$8/12),2))</f>
        <v>0</v>
      </c>
      <c r="J54" s="48">
        <f>IF($B54="","",ROUND(N(AD53)*(1+$T$8/12),2))</f>
        <v>0</v>
      </c>
      <c r="K54" s="48">
        <f>IF($B54="","",ROUND(N(AE53)*(1+$U$8/12),2))</f>
        <v>0</v>
      </c>
      <c r="L54" s="48">
        <f>IF($B54="","",ROUND(N(AF53)*(1+$V$8/12),2))</f>
        <v>0</v>
      </c>
      <c r="M54" s="48">
        <f>IF($B54="","",ROUND(N(AG53)*(1+$W$8/12),2))</f>
        <v>0</v>
      </c>
      <c r="N54" s="48">
        <f>IF($B54="","",ROUND(N(AH53)*(1+$X$8/12),2))</f>
        <v>0</v>
      </c>
      <c r="O54" s="48">
        <f>IF($B54="","",ROUND(N(AI53)*(1+$Y$8/12),2))</f>
        <v>0</v>
      </c>
      <c r="P54" s="48">
        <f>IF($B54="","",ROUND(N(AJ53)*(1+$Z$8/12),2))</f>
        <v>0</v>
      </c>
      <c r="Q54" s="33">
        <f>IF($B54="","",MIN($Q$9,G54)+MIN(MAX(0,'Debt Payoff'!$D$24-0-SUMPRODUCT((G54:P54&lt;$Q$9:$Z$9)*G54:P54+(G54:P54&gt;=$Q$9:$Z$9)*$Q$9:$Z$9)),G54-MIN($Q$9,G54)))</f>
        <v>0</v>
      </c>
      <c r="R54" s="33">
        <f>IF($B54="","",MIN($R$9,H54)+MIN(MAX(0,'Debt Payoff'!$D$24-SUM(Q54:Q54)-SUMPRODUCT((H54:P54&lt;$R$9:$Z$9)*H54:P54+(H54:P54&gt;=$R$9:$Z$9)*$R$9:$Z$9)),H54-MIN($R$9,H54)))</f>
        <v>0</v>
      </c>
      <c r="S54" s="33">
        <f>IF($B54="","",MIN($S$9,I54)+MIN(MAX(0,'Debt Payoff'!$D$24-SUM(Q54:R54)-SUMPRODUCT((I54:P54&lt;$S$9:$Z$9)*I54:P54+(I54:P54&gt;=$S$9:$Z$9)*$S$9:$Z$9)),I54-MIN($S$9,I54)))</f>
        <v>0</v>
      </c>
      <c r="T54" s="33">
        <f>IF($B54="","",MIN($T$9,J54)+MIN(MAX(0,'Debt Payoff'!$D$24-SUM(Q54:S54)-SUMPRODUCT((J54:P54&lt;$T$9:$Z$9)*J54:P54+(J54:P54&gt;=$T$9:$Z$9)*$T$9:$Z$9)),J54-MIN($T$9,J54)))</f>
        <v>0</v>
      </c>
      <c r="U54" s="33">
        <f>IF($B54="","",MIN($U$9,K54)+MIN(MAX(0,'Debt Payoff'!$D$24-SUM(Q54:T54)-SUMPRODUCT((K54:P54&lt;$U$9:$Z$9)*K54:P54+(K54:P54&gt;=$U$9:$Z$9)*$U$9:$Z$9)),K54-MIN($U$9,K54)))</f>
        <v>0</v>
      </c>
      <c r="V54" s="33">
        <f>IF($B54="","",MIN($V$9,L54)+MIN(MAX(0,'Debt Payoff'!$D$24-SUM(Q54:U54)-SUMPRODUCT((L54:P54&lt;$V$9:$Z$9)*L54:P54+(L54:P54&gt;=$V$9:$Z$9)*$V$9:$Z$9)),L54-MIN($V$9,L54)))</f>
        <v>0</v>
      </c>
      <c r="W54" s="33">
        <f>IF($B54="","",MIN($W$9,M54)+MIN(MAX(0,'Debt Payoff'!$D$24-SUM(Q54:V54)-SUMPRODUCT((M54:P54&lt;$W$9:$Z$9)*M54:P54+(M54:P54&gt;=$W$9:$Z$9)*$W$9:$Z$9)),M54-MIN($W$9,M54)))</f>
        <v>0</v>
      </c>
      <c r="X54" s="33">
        <f>IF($B54="","",MIN($X$9,N54)+MIN(MAX(0,'Debt Payoff'!$D$24-SUM(Q54:W54)-SUMPRODUCT((N54:P54&lt;$X$9:$Z$9)*N54:P54+(N54:P54&gt;=$X$9:$Z$9)*$X$9:$Z$9)),N54-MIN($X$9,N54)))</f>
        <v>0</v>
      </c>
      <c r="Y54" s="33">
        <f>IF($B54="","",MIN($Y$9,O54)+MIN(MAX(0,'Debt Payoff'!$D$24-SUM(Q54:X54)-SUMPRODUCT((O54:P54&lt;$Y$9:$Z$9)*O54:P54+(O54:P54&gt;=$Y$9:$Z$9)*$Y$9:$Z$9)),O54-MIN($Y$9,O54)))</f>
        <v>0</v>
      </c>
      <c r="Z54" s="33">
        <f>IF($B54="","",MIN($Z$9,P54)+MIN(MAX(0,'Debt Payoff'!$D$24-SUM(Q54:Y54)-SUMPRODUCT((P54:P54&lt;$Z$9:$Z$9)*P54:P54+(P54:P54&gt;=$Z$9:$Z$9)*$Z$9:$Z$9)),P54-MIN($Z$9,P54)))</f>
        <v>0</v>
      </c>
      <c r="AA54" s="33">
        <f>IF($B54="","",ROUND(G54-Q54,2))</f>
        <v>0</v>
      </c>
      <c r="AB54" s="33">
        <f>IF($B54="","",ROUND(H54-R54,2))</f>
        <v>0</v>
      </c>
      <c r="AC54" s="33">
        <f>IF($B54="","",ROUND(I54-S54,2))</f>
        <v>0</v>
      </c>
      <c r="AD54" s="33">
        <f>IF($B54="","",ROUND(J54-T54,2))</f>
        <v>0</v>
      </c>
      <c r="AE54" s="33">
        <f>IF($B54="","",ROUND(K54-U54,2))</f>
        <v>0</v>
      </c>
      <c r="AF54" s="33">
        <f>IF($B54="","",ROUND(L54-V54,2))</f>
        <v>0</v>
      </c>
      <c r="AG54" s="33">
        <f>IF($B54="","",ROUND(M54-W54,2))</f>
        <v>0</v>
      </c>
      <c r="AH54" s="33">
        <f>IF($B54="","",ROUND(N54-X54,2))</f>
        <v>0</v>
      </c>
      <c r="AI54" s="33">
        <f>IF($B54="","",ROUND(O54-Y54,2))</f>
        <v>0</v>
      </c>
      <c r="AJ54" s="33">
        <f>IF($B54="","",ROUND(P54-Z54,2))</f>
        <v>0</v>
      </c>
    </row>
    <row r="55" spans="2:36">
      <c r="B55" s="15">
        <f>IF(B54="","",IF(F54&gt;0.005,B54+1,""))</f>
        <v>0</v>
      </c>
      <c r="C55" s="46">
        <f>IF($B55="","",EDATE('Debt Payoff'!$D$23,$B55-1))</f>
        <v>0</v>
      </c>
      <c r="D55" s="47">
        <f>IF($B55="","",SUM(Q55:Z55))</f>
        <v>0</v>
      </c>
      <c r="E55" s="48">
        <f>IF($B55="","",SUM(G55:P55)-F54)</f>
        <v>0</v>
      </c>
      <c r="F55" s="47">
        <f>IF($B55="","",SUM(AA55:AJ55))</f>
        <v>0</v>
      </c>
      <c r="G55" s="48">
        <f>IF($B55="","",ROUND(N(AA54)*(1+$Q$8/12),2))</f>
        <v>0</v>
      </c>
      <c r="H55" s="48">
        <f>IF($B55="","",ROUND(N(AB54)*(1+$R$8/12),2))</f>
        <v>0</v>
      </c>
      <c r="I55" s="48">
        <f>IF($B55="","",ROUND(N(AC54)*(1+$S$8/12),2))</f>
        <v>0</v>
      </c>
      <c r="J55" s="48">
        <f>IF($B55="","",ROUND(N(AD54)*(1+$T$8/12),2))</f>
        <v>0</v>
      </c>
      <c r="K55" s="48">
        <f>IF($B55="","",ROUND(N(AE54)*(1+$U$8/12),2))</f>
        <v>0</v>
      </c>
      <c r="L55" s="48">
        <f>IF($B55="","",ROUND(N(AF54)*(1+$V$8/12),2))</f>
        <v>0</v>
      </c>
      <c r="M55" s="48">
        <f>IF($B55="","",ROUND(N(AG54)*(1+$W$8/12),2))</f>
        <v>0</v>
      </c>
      <c r="N55" s="48">
        <f>IF($B55="","",ROUND(N(AH54)*(1+$X$8/12),2))</f>
        <v>0</v>
      </c>
      <c r="O55" s="48">
        <f>IF($B55="","",ROUND(N(AI54)*(1+$Y$8/12),2))</f>
        <v>0</v>
      </c>
      <c r="P55" s="48">
        <f>IF($B55="","",ROUND(N(AJ54)*(1+$Z$8/12),2))</f>
        <v>0</v>
      </c>
      <c r="Q55" s="33">
        <f>IF($B55="","",MIN($Q$9,G55)+MIN(MAX(0,'Debt Payoff'!$D$24-0-SUMPRODUCT((G55:P55&lt;$Q$9:$Z$9)*G55:P55+(G55:P55&gt;=$Q$9:$Z$9)*$Q$9:$Z$9)),G55-MIN($Q$9,G55)))</f>
        <v>0</v>
      </c>
      <c r="R55" s="33">
        <f>IF($B55="","",MIN($R$9,H55)+MIN(MAX(0,'Debt Payoff'!$D$24-SUM(Q55:Q55)-SUMPRODUCT((H55:P55&lt;$R$9:$Z$9)*H55:P55+(H55:P55&gt;=$R$9:$Z$9)*$R$9:$Z$9)),H55-MIN($R$9,H55)))</f>
        <v>0</v>
      </c>
      <c r="S55" s="33">
        <f>IF($B55="","",MIN($S$9,I55)+MIN(MAX(0,'Debt Payoff'!$D$24-SUM(Q55:R55)-SUMPRODUCT((I55:P55&lt;$S$9:$Z$9)*I55:P55+(I55:P55&gt;=$S$9:$Z$9)*$S$9:$Z$9)),I55-MIN($S$9,I55)))</f>
        <v>0</v>
      </c>
      <c r="T55" s="33">
        <f>IF($B55="","",MIN($T$9,J55)+MIN(MAX(0,'Debt Payoff'!$D$24-SUM(Q55:S55)-SUMPRODUCT((J55:P55&lt;$T$9:$Z$9)*J55:P55+(J55:P55&gt;=$T$9:$Z$9)*$T$9:$Z$9)),J55-MIN($T$9,J55)))</f>
        <v>0</v>
      </c>
      <c r="U55" s="33">
        <f>IF($B55="","",MIN($U$9,K55)+MIN(MAX(0,'Debt Payoff'!$D$24-SUM(Q55:T55)-SUMPRODUCT((K55:P55&lt;$U$9:$Z$9)*K55:P55+(K55:P55&gt;=$U$9:$Z$9)*$U$9:$Z$9)),K55-MIN($U$9,K55)))</f>
        <v>0</v>
      </c>
      <c r="V55" s="33">
        <f>IF($B55="","",MIN($V$9,L55)+MIN(MAX(0,'Debt Payoff'!$D$24-SUM(Q55:U55)-SUMPRODUCT((L55:P55&lt;$V$9:$Z$9)*L55:P55+(L55:P55&gt;=$V$9:$Z$9)*$V$9:$Z$9)),L55-MIN($V$9,L55)))</f>
        <v>0</v>
      </c>
      <c r="W55" s="33">
        <f>IF($B55="","",MIN($W$9,M55)+MIN(MAX(0,'Debt Payoff'!$D$24-SUM(Q55:V55)-SUMPRODUCT((M55:P55&lt;$W$9:$Z$9)*M55:P55+(M55:P55&gt;=$W$9:$Z$9)*$W$9:$Z$9)),M55-MIN($W$9,M55)))</f>
        <v>0</v>
      </c>
      <c r="X55" s="33">
        <f>IF($B55="","",MIN($X$9,N55)+MIN(MAX(0,'Debt Payoff'!$D$24-SUM(Q55:W55)-SUMPRODUCT((N55:P55&lt;$X$9:$Z$9)*N55:P55+(N55:P55&gt;=$X$9:$Z$9)*$X$9:$Z$9)),N55-MIN($X$9,N55)))</f>
        <v>0</v>
      </c>
      <c r="Y55" s="33">
        <f>IF($B55="","",MIN($Y$9,O55)+MIN(MAX(0,'Debt Payoff'!$D$24-SUM(Q55:X55)-SUMPRODUCT((O55:P55&lt;$Y$9:$Z$9)*O55:P55+(O55:P55&gt;=$Y$9:$Z$9)*$Y$9:$Z$9)),O55-MIN($Y$9,O55)))</f>
        <v>0</v>
      </c>
      <c r="Z55" s="33">
        <f>IF($B55="","",MIN($Z$9,P55)+MIN(MAX(0,'Debt Payoff'!$D$24-SUM(Q55:Y55)-SUMPRODUCT((P55:P55&lt;$Z$9:$Z$9)*P55:P55+(P55:P55&gt;=$Z$9:$Z$9)*$Z$9:$Z$9)),P55-MIN($Z$9,P55)))</f>
        <v>0</v>
      </c>
      <c r="AA55" s="33">
        <f>IF($B55="","",ROUND(G55-Q55,2))</f>
        <v>0</v>
      </c>
      <c r="AB55" s="33">
        <f>IF($B55="","",ROUND(H55-R55,2))</f>
        <v>0</v>
      </c>
      <c r="AC55" s="33">
        <f>IF($B55="","",ROUND(I55-S55,2))</f>
        <v>0</v>
      </c>
      <c r="AD55" s="33">
        <f>IF($B55="","",ROUND(J55-T55,2))</f>
        <v>0</v>
      </c>
      <c r="AE55" s="33">
        <f>IF($B55="","",ROUND(K55-U55,2))</f>
        <v>0</v>
      </c>
      <c r="AF55" s="33">
        <f>IF($B55="","",ROUND(L55-V55,2))</f>
        <v>0</v>
      </c>
      <c r="AG55" s="33">
        <f>IF($B55="","",ROUND(M55-W55,2))</f>
        <v>0</v>
      </c>
      <c r="AH55" s="33">
        <f>IF($B55="","",ROUND(N55-X55,2))</f>
        <v>0</v>
      </c>
      <c r="AI55" s="33">
        <f>IF($B55="","",ROUND(O55-Y55,2))</f>
        <v>0</v>
      </c>
      <c r="AJ55" s="33">
        <f>IF($B55="","",ROUND(P55-Z55,2))</f>
        <v>0</v>
      </c>
    </row>
    <row r="56" spans="2:36">
      <c r="B56" s="15">
        <f>IF(B55="","",IF(F55&gt;0.005,B55+1,""))</f>
        <v>0</v>
      </c>
      <c r="C56" s="46">
        <f>IF($B56="","",EDATE('Debt Payoff'!$D$23,$B56-1))</f>
        <v>0</v>
      </c>
      <c r="D56" s="47">
        <f>IF($B56="","",SUM(Q56:Z56))</f>
        <v>0</v>
      </c>
      <c r="E56" s="48">
        <f>IF($B56="","",SUM(G56:P56)-F55)</f>
        <v>0</v>
      </c>
      <c r="F56" s="47">
        <f>IF($B56="","",SUM(AA56:AJ56))</f>
        <v>0</v>
      </c>
      <c r="G56" s="48">
        <f>IF($B56="","",ROUND(N(AA55)*(1+$Q$8/12),2))</f>
        <v>0</v>
      </c>
      <c r="H56" s="48">
        <f>IF($B56="","",ROUND(N(AB55)*(1+$R$8/12),2))</f>
        <v>0</v>
      </c>
      <c r="I56" s="48">
        <f>IF($B56="","",ROUND(N(AC55)*(1+$S$8/12),2))</f>
        <v>0</v>
      </c>
      <c r="J56" s="48">
        <f>IF($B56="","",ROUND(N(AD55)*(1+$T$8/12),2))</f>
        <v>0</v>
      </c>
      <c r="K56" s="48">
        <f>IF($B56="","",ROUND(N(AE55)*(1+$U$8/12),2))</f>
        <v>0</v>
      </c>
      <c r="L56" s="48">
        <f>IF($B56="","",ROUND(N(AF55)*(1+$V$8/12),2))</f>
        <v>0</v>
      </c>
      <c r="M56" s="48">
        <f>IF($B56="","",ROUND(N(AG55)*(1+$W$8/12),2))</f>
        <v>0</v>
      </c>
      <c r="N56" s="48">
        <f>IF($B56="","",ROUND(N(AH55)*(1+$X$8/12),2))</f>
        <v>0</v>
      </c>
      <c r="O56" s="48">
        <f>IF($B56="","",ROUND(N(AI55)*(1+$Y$8/12),2))</f>
        <v>0</v>
      </c>
      <c r="P56" s="48">
        <f>IF($B56="","",ROUND(N(AJ55)*(1+$Z$8/12),2))</f>
        <v>0</v>
      </c>
      <c r="Q56" s="33">
        <f>IF($B56="","",MIN($Q$9,G56)+MIN(MAX(0,'Debt Payoff'!$D$24-0-SUMPRODUCT((G56:P56&lt;$Q$9:$Z$9)*G56:P56+(G56:P56&gt;=$Q$9:$Z$9)*$Q$9:$Z$9)),G56-MIN($Q$9,G56)))</f>
        <v>0</v>
      </c>
      <c r="R56" s="33">
        <f>IF($B56="","",MIN($R$9,H56)+MIN(MAX(0,'Debt Payoff'!$D$24-SUM(Q56:Q56)-SUMPRODUCT((H56:P56&lt;$R$9:$Z$9)*H56:P56+(H56:P56&gt;=$R$9:$Z$9)*$R$9:$Z$9)),H56-MIN($R$9,H56)))</f>
        <v>0</v>
      </c>
      <c r="S56" s="33">
        <f>IF($B56="","",MIN($S$9,I56)+MIN(MAX(0,'Debt Payoff'!$D$24-SUM(Q56:R56)-SUMPRODUCT((I56:P56&lt;$S$9:$Z$9)*I56:P56+(I56:P56&gt;=$S$9:$Z$9)*$S$9:$Z$9)),I56-MIN($S$9,I56)))</f>
        <v>0</v>
      </c>
      <c r="T56" s="33">
        <f>IF($B56="","",MIN($T$9,J56)+MIN(MAX(0,'Debt Payoff'!$D$24-SUM(Q56:S56)-SUMPRODUCT((J56:P56&lt;$T$9:$Z$9)*J56:P56+(J56:P56&gt;=$T$9:$Z$9)*$T$9:$Z$9)),J56-MIN($T$9,J56)))</f>
        <v>0</v>
      </c>
      <c r="U56" s="33">
        <f>IF($B56="","",MIN($U$9,K56)+MIN(MAX(0,'Debt Payoff'!$D$24-SUM(Q56:T56)-SUMPRODUCT((K56:P56&lt;$U$9:$Z$9)*K56:P56+(K56:P56&gt;=$U$9:$Z$9)*$U$9:$Z$9)),K56-MIN($U$9,K56)))</f>
        <v>0</v>
      </c>
      <c r="V56" s="33">
        <f>IF($B56="","",MIN($V$9,L56)+MIN(MAX(0,'Debt Payoff'!$D$24-SUM(Q56:U56)-SUMPRODUCT((L56:P56&lt;$V$9:$Z$9)*L56:P56+(L56:P56&gt;=$V$9:$Z$9)*$V$9:$Z$9)),L56-MIN($V$9,L56)))</f>
        <v>0</v>
      </c>
      <c r="W56" s="33">
        <f>IF($B56="","",MIN($W$9,M56)+MIN(MAX(0,'Debt Payoff'!$D$24-SUM(Q56:V56)-SUMPRODUCT((M56:P56&lt;$W$9:$Z$9)*M56:P56+(M56:P56&gt;=$W$9:$Z$9)*$W$9:$Z$9)),M56-MIN($W$9,M56)))</f>
        <v>0</v>
      </c>
      <c r="X56" s="33">
        <f>IF($B56="","",MIN($X$9,N56)+MIN(MAX(0,'Debt Payoff'!$D$24-SUM(Q56:W56)-SUMPRODUCT((N56:P56&lt;$X$9:$Z$9)*N56:P56+(N56:P56&gt;=$X$9:$Z$9)*$X$9:$Z$9)),N56-MIN($X$9,N56)))</f>
        <v>0</v>
      </c>
      <c r="Y56" s="33">
        <f>IF($B56="","",MIN($Y$9,O56)+MIN(MAX(0,'Debt Payoff'!$D$24-SUM(Q56:X56)-SUMPRODUCT((O56:P56&lt;$Y$9:$Z$9)*O56:P56+(O56:P56&gt;=$Y$9:$Z$9)*$Y$9:$Z$9)),O56-MIN($Y$9,O56)))</f>
        <v>0</v>
      </c>
      <c r="Z56" s="33">
        <f>IF($B56="","",MIN($Z$9,P56)+MIN(MAX(0,'Debt Payoff'!$D$24-SUM(Q56:Y56)-SUMPRODUCT((P56:P56&lt;$Z$9:$Z$9)*P56:P56+(P56:P56&gt;=$Z$9:$Z$9)*$Z$9:$Z$9)),P56-MIN($Z$9,P56)))</f>
        <v>0</v>
      </c>
      <c r="AA56" s="33">
        <f>IF($B56="","",ROUND(G56-Q56,2))</f>
        <v>0</v>
      </c>
      <c r="AB56" s="33">
        <f>IF($B56="","",ROUND(H56-R56,2))</f>
        <v>0</v>
      </c>
      <c r="AC56" s="33">
        <f>IF($B56="","",ROUND(I56-S56,2))</f>
        <v>0</v>
      </c>
      <c r="AD56" s="33">
        <f>IF($B56="","",ROUND(J56-T56,2))</f>
        <v>0</v>
      </c>
      <c r="AE56" s="33">
        <f>IF($B56="","",ROUND(K56-U56,2))</f>
        <v>0</v>
      </c>
      <c r="AF56" s="33">
        <f>IF($B56="","",ROUND(L56-V56,2))</f>
        <v>0</v>
      </c>
      <c r="AG56" s="33">
        <f>IF($B56="","",ROUND(M56-W56,2))</f>
        <v>0</v>
      </c>
      <c r="AH56" s="33">
        <f>IF($B56="","",ROUND(N56-X56,2))</f>
        <v>0</v>
      </c>
      <c r="AI56" s="33">
        <f>IF($B56="","",ROUND(O56-Y56,2))</f>
        <v>0</v>
      </c>
      <c r="AJ56" s="33">
        <f>IF($B56="","",ROUND(P56-Z56,2))</f>
        <v>0</v>
      </c>
    </row>
    <row r="57" spans="2:36">
      <c r="B57" s="15">
        <f>IF(B56="","",IF(F56&gt;0.005,B56+1,""))</f>
        <v>0</v>
      </c>
      <c r="C57" s="46">
        <f>IF($B57="","",EDATE('Debt Payoff'!$D$23,$B57-1))</f>
        <v>0</v>
      </c>
      <c r="D57" s="47">
        <f>IF($B57="","",SUM(Q57:Z57))</f>
        <v>0</v>
      </c>
      <c r="E57" s="48">
        <f>IF($B57="","",SUM(G57:P57)-F56)</f>
        <v>0</v>
      </c>
      <c r="F57" s="47">
        <f>IF($B57="","",SUM(AA57:AJ57))</f>
        <v>0</v>
      </c>
      <c r="G57" s="48">
        <f>IF($B57="","",ROUND(N(AA56)*(1+$Q$8/12),2))</f>
        <v>0</v>
      </c>
      <c r="H57" s="48">
        <f>IF($B57="","",ROUND(N(AB56)*(1+$R$8/12),2))</f>
        <v>0</v>
      </c>
      <c r="I57" s="48">
        <f>IF($B57="","",ROUND(N(AC56)*(1+$S$8/12),2))</f>
        <v>0</v>
      </c>
      <c r="J57" s="48">
        <f>IF($B57="","",ROUND(N(AD56)*(1+$T$8/12),2))</f>
        <v>0</v>
      </c>
      <c r="K57" s="48">
        <f>IF($B57="","",ROUND(N(AE56)*(1+$U$8/12),2))</f>
        <v>0</v>
      </c>
      <c r="L57" s="48">
        <f>IF($B57="","",ROUND(N(AF56)*(1+$V$8/12),2))</f>
        <v>0</v>
      </c>
      <c r="M57" s="48">
        <f>IF($B57="","",ROUND(N(AG56)*(1+$W$8/12),2))</f>
        <v>0</v>
      </c>
      <c r="N57" s="48">
        <f>IF($B57="","",ROUND(N(AH56)*(1+$X$8/12),2))</f>
        <v>0</v>
      </c>
      <c r="O57" s="48">
        <f>IF($B57="","",ROUND(N(AI56)*(1+$Y$8/12),2))</f>
        <v>0</v>
      </c>
      <c r="P57" s="48">
        <f>IF($B57="","",ROUND(N(AJ56)*(1+$Z$8/12),2))</f>
        <v>0</v>
      </c>
      <c r="Q57" s="33">
        <f>IF($B57="","",MIN($Q$9,G57)+MIN(MAX(0,'Debt Payoff'!$D$24-0-SUMPRODUCT((G57:P57&lt;$Q$9:$Z$9)*G57:P57+(G57:P57&gt;=$Q$9:$Z$9)*$Q$9:$Z$9)),G57-MIN($Q$9,G57)))</f>
        <v>0</v>
      </c>
      <c r="R57" s="33">
        <f>IF($B57="","",MIN($R$9,H57)+MIN(MAX(0,'Debt Payoff'!$D$24-SUM(Q57:Q57)-SUMPRODUCT((H57:P57&lt;$R$9:$Z$9)*H57:P57+(H57:P57&gt;=$R$9:$Z$9)*$R$9:$Z$9)),H57-MIN($R$9,H57)))</f>
        <v>0</v>
      </c>
      <c r="S57" s="33">
        <f>IF($B57="","",MIN($S$9,I57)+MIN(MAX(0,'Debt Payoff'!$D$24-SUM(Q57:R57)-SUMPRODUCT((I57:P57&lt;$S$9:$Z$9)*I57:P57+(I57:P57&gt;=$S$9:$Z$9)*$S$9:$Z$9)),I57-MIN($S$9,I57)))</f>
        <v>0</v>
      </c>
      <c r="T57" s="33">
        <f>IF($B57="","",MIN($T$9,J57)+MIN(MAX(0,'Debt Payoff'!$D$24-SUM(Q57:S57)-SUMPRODUCT((J57:P57&lt;$T$9:$Z$9)*J57:P57+(J57:P57&gt;=$T$9:$Z$9)*$T$9:$Z$9)),J57-MIN($T$9,J57)))</f>
        <v>0</v>
      </c>
      <c r="U57" s="33">
        <f>IF($B57="","",MIN($U$9,K57)+MIN(MAX(0,'Debt Payoff'!$D$24-SUM(Q57:T57)-SUMPRODUCT((K57:P57&lt;$U$9:$Z$9)*K57:P57+(K57:P57&gt;=$U$9:$Z$9)*$U$9:$Z$9)),K57-MIN($U$9,K57)))</f>
        <v>0</v>
      </c>
      <c r="V57" s="33">
        <f>IF($B57="","",MIN($V$9,L57)+MIN(MAX(0,'Debt Payoff'!$D$24-SUM(Q57:U57)-SUMPRODUCT((L57:P57&lt;$V$9:$Z$9)*L57:P57+(L57:P57&gt;=$V$9:$Z$9)*$V$9:$Z$9)),L57-MIN($V$9,L57)))</f>
        <v>0</v>
      </c>
      <c r="W57" s="33">
        <f>IF($B57="","",MIN($W$9,M57)+MIN(MAX(0,'Debt Payoff'!$D$24-SUM(Q57:V57)-SUMPRODUCT((M57:P57&lt;$W$9:$Z$9)*M57:P57+(M57:P57&gt;=$W$9:$Z$9)*$W$9:$Z$9)),M57-MIN($W$9,M57)))</f>
        <v>0</v>
      </c>
      <c r="X57" s="33">
        <f>IF($B57="","",MIN($X$9,N57)+MIN(MAX(0,'Debt Payoff'!$D$24-SUM(Q57:W57)-SUMPRODUCT((N57:P57&lt;$X$9:$Z$9)*N57:P57+(N57:P57&gt;=$X$9:$Z$9)*$X$9:$Z$9)),N57-MIN($X$9,N57)))</f>
        <v>0</v>
      </c>
      <c r="Y57" s="33">
        <f>IF($B57="","",MIN($Y$9,O57)+MIN(MAX(0,'Debt Payoff'!$D$24-SUM(Q57:X57)-SUMPRODUCT((O57:P57&lt;$Y$9:$Z$9)*O57:P57+(O57:P57&gt;=$Y$9:$Z$9)*$Y$9:$Z$9)),O57-MIN($Y$9,O57)))</f>
        <v>0</v>
      </c>
      <c r="Z57" s="33">
        <f>IF($B57="","",MIN($Z$9,P57)+MIN(MAX(0,'Debt Payoff'!$D$24-SUM(Q57:Y57)-SUMPRODUCT((P57:P57&lt;$Z$9:$Z$9)*P57:P57+(P57:P57&gt;=$Z$9:$Z$9)*$Z$9:$Z$9)),P57-MIN($Z$9,P57)))</f>
        <v>0</v>
      </c>
      <c r="AA57" s="33">
        <f>IF($B57="","",ROUND(G57-Q57,2))</f>
        <v>0</v>
      </c>
      <c r="AB57" s="33">
        <f>IF($B57="","",ROUND(H57-R57,2))</f>
        <v>0</v>
      </c>
      <c r="AC57" s="33">
        <f>IF($B57="","",ROUND(I57-S57,2))</f>
        <v>0</v>
      </c>
      <c r="AD57" s="33">
        <f>IF($B57="","",ROUND(J57-T57,2))</f>
        <v>0</v>
      </c>
      <c r="AE57" s="33">
        <f>IF($B57="","",ROUND(K57-U57,2))</f>
        <v>0</v>
      </c>
      <c r="AF57" s="33">
        <f>IF($B57="","",ROUND(L57-V57,2))</f>
        <v>0</v>
      </c>
      <c r="AG57" s="33">
        <f>IF($B57="","",ROUND(M57-W57,2))</f>
        <v>0</v>
      </c>
      <c r="AH57" s="33">
        <f>IF($B57="","",ROUND(N57-X57,2))</f>
        <v>0</v>
      </c>
      <c r="AI57" s="33">
        <f>IF($B57="","",ROUND(O57-Y57,2))</f>
        <v>0</v>
      </c>
      <c r="AJ57" s="33">
        <f>IF($B57="","",ROUND(P57-Z57,2))</f>
        <v>0</v>
      </c>
    </row>
    <row r="58" spans="2:36">
      <c r="B58" s="15">
        <f>IF(B57="","",IF(F57&gt;0.005,B57+1,""))</f>
        <v>0</v>
      </c>
      <c r="C58" s="46">
        <f>IF($B58="","",EDATE('Debt Payoff'!$D$23,$B58-1))</f>
        <v>0</v>
      </c>
      <c r="D58" s="47">
        <f>IF($B58="","",SUM(Q58:Z58))</f>
        <v>0</v>
      </c>
      <c r="E58" s="48">
        <f>IF($B58="","",SUM(G58:P58)-F57)</f>
        <v>0</v>
      </c>
      <c r="F58" s="47">
        <f>IF($B58="","",SUM(AA58:AJ58))</f>
        <v>0</v>
      </c>
      <c r="G58" s="48">
        <f>IF($B58="","",ROUND(N(AA57)*(1+$Q$8/12),2))</f>
        <v>0</v>
      </c>
      <c r="H58" s="48">
        <f>IF($B58="","",ROUND(N(AB57)*(1+$R$8/12),2))</f>
        <v>0</v>
      </c>
      <c r="I58" s="48">
        <f>IF($B58="","",ROUND(N(AC57)*(1+$S$8/12),2))</f>
        <v>0</v>
      </c>
      <c r="J58" s="48">
        <f>IF($B58="","",ROUND(N(AD57)*(1+$T$8/12),2))</f>
        <v>0</v>
      </c>
      <c r="K58" s="48">
        <f>IF($B58="","",ROUND(N(AE57)*(1+$U$8/12),2))</f>
        <v>0</v>
      </c>
      <c r="L58" s="48">
        <f>IF($B58="","",ROUND(N(AF57)*(1+$V$8/12),2))</f>
        <v>0</v>
      </c>
      <c r="M58" s="48">
        <f>IF($B58="","",ROUND(N(AG57)*(1+$W$8/12),2))</f>
        <v>0</v>
      </c>
      <c r="N58" s="48">
        <f>IF($B58="","",ROUND(N(AH57)*(1+$X$8/12),2))</f>
        <v>0</v>
      </c>
      <c r="O58" s="48">
        <f>IF($B58="","",ROUND(N(AI57)*(1+$Y$8/12),2))</f>
        <v>0</v>
      </c>
      <c r="P58" s="48">
        <f>IF($B58="","",ROUND(N(AJ57)*(1+$Z$8/12),2))</f>
        <v>0</v>
      </c>
      <c r="Q58" s="33">
        <f>IF($B58="","",MIN($Q$9,G58)+MIN(MAX(0,'Debt Payoff'!$D$24-0-SUMPRODUCT((G58:P58&lt;$Q$9:$Z$9)*G58:P58+(G58:P58&gt;=$Q$9:$Z$9)*$Q$9:$Z$9)),G58-MIN($Q$9,G58)))</f>
        <v>0</v>
      </c>
      <c r="R58" s="33">
        <f>IF($B58="","",MIN($R$9,H58)+MIN(MAX(0,'Debt Payoff'!$D$24-SUM(Q58:Q58)-SUMPRODUCT((H58:P58&lt;$R$9:$Z$9)*H58:P58+(H58:P58&gt;=$R$9:$Z$9)*$R$9:$Z$9)),H58-MIN($R$9,H58)))</f>
        <v>0</v>
      </c>
      <c r="S58" s="33">
        <f>IF($B58="","",MIN($S$9,I58)+MIN(MAX(0,'Debt Payoff'!$D$24-SUM(Q58:R58)-SUMPRODUCT((I58:P58&lt;$S$9:$Z$9)*I58:P58+(I58:P58&gt;=$S$9:$Z$9)*$S$9:$Z$9)),I58-MIN($S$9,I58)))</f>
        <v>0</v>
      </c>
      <c r="T58" s="33">
        <f>IF($B58="","",MIN($T$9,J58)+MIN(MAX(0,'Debt Payoff'!$D$24-SUM(Q58:S58)-SUMPRODUCT((J58:P58&lt;$T$9:$Z$9)*J58:P58+(J58:P58&gt;=$T$9:$Z$9)*$T$9:$Z$9)),J58-MIN($T$9,J58)))</f>
        <v>0</v>
      </c>
      <c r="U58" s="33">
        <f>IF($B58="","",MIN($U$9,K58)+MIN(MAX(0,'Debt Payoff'!$D$24-SUM(Q58:T58)-SUMPRODUCT((K58:P58&lt;$U$9:$Z$9)*K58:P58+(K58:P58&gt;=$U$9:$Z$9)*$U$9:$Z$9)),K58-MIN($U$9,K58)))</f>
        <v>0</v>
      </c>
      <c r="V58" s="33">
        <f>IF($B58="","",MIN($V$9,L58)+MIN(MAX(0,'Debt Payoff'!$D$24-SUM(Q58:U58)-SUMPRODUCT((L58:P58&lt;$V$9:$Z$9)*L58:P58+(L58:P58&gt;=$V$9:$Z$9)*$V$9:$Z$9)),L58-MIN($V$9,L58)))</f>
        <v>0</v>
      </c>
      <c r="W58" s="33">
        <f>IF($B58="","",MIN($W$9,M58)+MIN(MAX(0,'Debt Payoff'!$D$24-SUM(Q58:V58)-SUMPRODUCT((M58:P58&lt;$W$9:$Z$9)*M58:P58+(M58:P58&gt;=$W$9:$Z$9)*$W$9:$Z$9)),M58-MIN($W$9,M58)))</f>
        <v>0</v>
      </c>
      <c r="X58" s="33">
        <f>IF($B58="","",MIN($X$9,N58)+MIN(MAX(0,'Debt Payoff'!$D$24-SUM(Q58:W58)-SUMPRODUCT((N58:P58&lt;$X$9:$Z$9)*N58:P58+(N58:P58&gt;=$X$9:$Z$9)*$X$9:$Z$9)),N58-MIN($X$9,N58)))</f>
        <v>0</v>
      </c>
      <c r="Y58" s="33">
        <f>IF($B58="","",MIN($Y$9,O58)+MIN(MAX(0,'Debt Payoff'!$D$24-SUM(Q58:X58)-SUMPRODUCT((O58:P58&lt;$Y$9:$Z$9)*O58:P58+(O58:P58&gt;=$Y$9:$Z$9)*$Y$9:$Z$9)),O58-MIN($Y$9,O58)))</f>
        <v>0</v>
      </c>
      <c r="Z58" s="33">
        <f>IF($B58="","",MIN($Z$9,P58)+MIN(MAX(0,'Debt Payoff'!$D$24-SUM(Q58:Y58)-SUMPRODUCT((P58:P58&lt;$Z$9:$Z$9)*P58:P58+(P58:P58&gt;=$Z$9:$Z$9)*$Z$9:$Z$9)),P58-MIN($Z$9,P58)))</f>
        <v>0</v>
      </c>
      <c r="AA58" s="33">
        <f>IF($B58="","",ROUND(G58-Q58,2))</f>
        <v>0</v>
      </c>
      <c r="AB58" s="33">
        <f>IF($B58="","",ROUND(H58-R58,2))</f>
        <v>0</v>
      </c>
      <c r="AC58" s="33">
        <f>IF($B58="","",ROUND(I58-S58,2))</f>
        <v>0</v>
      </c>
      <c r="AD58" s="33">
        <f>IF($B58="","",ROUND(J58-T58,2))</f>
        <v>0</v>
      </c>
      <c r="AE58" s="33">
        <f>IF($B58="","",ROUND(K58-U58,2))</f>
        <v>0</v>
      </c>
      <c r="AF58" s="33">
        <f>IF($B58="","",ROUND(L58-V58,2))</f>
        <v>0</v>
      </c>
      <c r="AG58" s="33">
        <f>IF($B58="","",ROUND(M58-W58,2))</f>
        <v>0</v>
      </c>
      <c r="AH58" s="33">
        <f>IF($B58="","",ROUND(N58-X58,2))</f>
        <v>0</v>
      </c>
      <c r="AI58" s="33">
        <f>IF($B58="","",ROUND(O58-Y58,2))</f>
        <v>0</v>
      </c>
      <c r="AJ58" s="33">
        <f>IF($B58="","",ROUND(P58-Z58,2))</f>
        <v>0</v>
      </c>
    </row>
    <row r="59" spans="2:36">
      <c r="B59" s="15">
        <f>IF(B58="","",IF(F58&gt;0.005,B58+1,""))</f>
        <v>0</v>
      </c>
      <c r="C59" s="46">
        <f>IF($B59="","",EDATE('Debt Payoff'!$D$23,$B59-1))</f>
        <v>0</v>
      </c>
      <c r="D59" s="47">
        <f>IF($B59="","",SUM(Q59:Z59))</f>
        <v>0</v>
      </c>
      <c r="E59" s="48">
        <f>IF($B59="","",SUM(G59:P59)-F58)</f>
        <v>0</v>
      </c>
      <c r="F59" s="47">
        <f>IF($B59="","",SUM(AA59:AJ59))</f>
        <v>0</v>
      </c>
      <c r="G59" s="48">
        <f>IF($B59="","",ROUND(N(AA58)*(1+$Q$8/12),2))</f>
        <v>0</v>
      </c>
      <c r="H59" s="48">
        <f>IF($B59="","",ROUND(N(AB58)*(1+$R$8/12),2))</f>
        <v>0</v>
      </c>
      <c r="I59" s="48">
        <f>IF($B59="","",ROUND(N(AC58)*(1+$S$8/12),2))</f>
        <v>0</v>
      </c>
      <c r="J59" s="48">
        <f>IF($B59="","",ROUND(N(AD58)*(1+$T$8/12),2))</f>
        <v>0</v>
      </c>
      <c r="K59" s="48">
        <f>IF($B59="","",ROUND(N(AE58)*(1+$U$8/12),2))</f>
        <v>0</v>
      </c>
      <c r="L59" s="48">
        <f>IF($B59="","",ROUND(N(AF58)*(1+$V$8/12),2))</f>
        <v>0</v>
      </c>
      <c r="M59" s="48">
        <f>IF($B59="","",ROUND(N(AG58)*(1+$W$8/12),2))</f>
        <v>0</v>
      </c>
      <c r="N59" s="48">
        <f>IF($B59="","",ROUND(N(AH58)*(1+$X$8/12),2))</f>
        <v>0</v>
      </c>
      <c r="O59" s="48">
        <f>IF($B59="","",ROUND(N(AI58)*(1+$Y$8/12),2))</f>
        <v>0</v>
      </c>
      <c r="P59" s="48">
        <f>IF($B59="","",ROUND(N(AJ58)*(1+$Z$8/12),2))</f>
        <v>0</v>
      </c>
      <c r="Q59" s="33">
        <f>IF($B59="","",MIN($Q$9,G59)+MIN(MAX(0,'Debt Payoff'!$D$24-0-SUMPRODUCT((G59:P59&lt;$Q$9:$Z$9)*G59:P59+(G59:P59&gt;=$Q$9:$Z$9)*$Q$9:$Z$9)),G59-MIN($Q$9,G59)))</f>
        <v>0</v>
      </c>
      <c r="R59" s="33">
        <f>IF($B59="","",MIN($R$9,H59)+MIN(MAX(0,'Debt Payoff'!$D$24-SUM(Q59:Q59)-SUMPRODUCT((H59:P59&lt;$R$9:$Z$9)*H59:P59+(H59:P59&gt;=$R$9:$Z$9)*$R$9:$Z$9)),H59-MIN($R$9,H59)))</f>
        <v>0</v>
      </c>
      <c r="S59" s="33">
        <f>IF($B59="","",MIN($S$9,I59)+MIN(MAX(0,'Debt Payoff'!$D$24-SUM(Q59:R59)-SUMPRODUCT((I59:P59&lt;$S$9:$Z$9)*I59:P59+(I59:P59&gt;=$S$9:$Z$9)*$S$9:$Z$9)),I59-MIN($S$9,I59)))</f>
        <v>0</v>
      </c>
      <c r="T59" s="33">
        <f>IF($B59="","",MIN($T$9,J59)+MIN(MAX(0,'Debt Payoff'!$D$24-SUM(Q59:S59)-SUMPRODUCT((J59:P59&lt;$T$9:$Z$9)*J59:P59+(J59:P59&gt;=$T$9:$Z$9)*$T$9:$Z$9)),J59-MIN($T$9,J59)))</f>
        <v>0</v>
      </c>
      <c r="U59" s="33">
        <f>IF($B59="","",MIN($U$9,K59)+MIN(MAX(0,'Debt Payoff'!$D$24-SUM(Q59:T59)-SUMPRODUCT((K59:P59&lt;$U$9:$Z$9)*K59:P59+(K59:P59&gt;=$U$9:$Z$9)*$U$9:$Z$9)),K59-MIN($U$9,K59)))</f>
        <v>0</v>
      </c>
      <c r="V59" s="33">
        <f>IF($B59="","",MIN($V$9,L59)+MIN(MAX(0,'Debt Payoff'!$D$24-SUM(Q59:U59)-SUMPRODUCT((L59:P59&lt;$V$9:$Z$9)*L59:P59+(L59:P59&gt;=$V$9:$Z$9)*$V$9:$Z$9)),L59-MIN($V$9,L59)))</f>
        <v>0</v>
      </c>
      <c r="W59" s="33">
        <f>IF($B59="","",MIN($W$9,M59)+MIN(MAX(0,'Debt Payoff'!$D$24-SUM(Q59:V59)-SUMPRODUCT((M59:P59&lt;$W$9:$Z$9)*M59:P59+(M59:P59&gt;=$W$9:$Z$9)*$W$9:$Z$9)),M59-MIN($W$9,M59)))</f>
        <v>0</v>
      </c>
      <c r="X59" s="33">
        <f>IF($B59="","",MIN($X$9,N59)+MIN(MAX(0,'Debt Payoff'!$D$24-SUM(Q59:W59)-SUMPRODUCT((N59:P59&lt;$X$9:$Z$9)*N59:P59+(N59:P59&gt;=$X$9:$Z$9)*$X$9:$Z$9)),N59-MIN($X$9,N59)))</f>
        <v>0</v>
      </c>
      <c r="Y59" s="33">
        <f>IF($B59="","",MIN($Y$9,O59)+MIN(MAX(0,'Debt Payoff'!$D$24-SUM(Q59:X59)-SUMPRODUCT((O59:P59&lt;$Y$9:$Z$9)*O59:P59+(O59:P59&gt;=$Y$9:$Z$9)*$Y$9:$Z$9)),O59-MIN($Y$9,O59)))</f>
        <v>0</v>
      </c>
      <c r="Z59" s="33">
        <f>IF($B59="","",MIN($Z$9,P59)+MIN(MAX(0,'Debt Payoff'!$D$24-SUM(Q59:Y59)-SUMPRODUCT((P59:P59&lt;$Z$9:$Z$9)*P59:P59+(P59:P59&gt;=$Z$9:$Z$9)*$Z$9:$Z$9)),P59-MIN($Z$9,P59)))</f>
        <v>0</v>
      </c>
      <c r="AA59" s="33">
        <f>IF($B59="","",ROUND(G59-Q59,2))</f>
        <v>0</v>
      </c>
      <c r="AB59" s="33">
        <f>IF($B59="","",ROUND(H59-R59,2))</f>
        <v>0</v>
      </c>
      <c r="AC59" s="33">
        <f>IF($B59="","",ROUND(I59-S59,2))</f>
        <v>0</v>
      </c>
      <c r="AD59" s="33">
        <f>IF($B59="","",ROUND(J59-T59,2))</f>
        <v>0</v>
      </c>
      <c r="AE59" s="33">
        <f>IF($B59="","",ROUND(K59-U59,2))</f>
        <v>0</v>
      </c>
      <c r="AF59" s="33">
        <f>IF($B59="","",ROUND(L59-V59,2))</f>
        <v>0</v>
      </c>
      <c r="AG59" s="33">
        <f>IF($B59="","",ROUND(M59-W59,2))</f>
        <v>0</v>
      </c>
      <c r="AH59" s="33">
        <f>IF($B59="","",ROUND(N59-X59,2))</f>
        <v>0</v>
      </c>
      <c r="AI59" s="33">
        <f>IF($B59="","",ROUND(O59-Y59,2))</f>
        <v>0</v>
      </c>
      <c r="AJ59" s="33">
        <f>IF($B59="","",ROUND(P59-Z59,2))</f>
        <v>0</v>
      </c>
    </row>
    <row r="60" spans="2:36">
      <c r="B60" s="15">
        <f>IF(B59="","",IF(F59&gt;0.005,B59+1,""))</f>
        <v>0</v>
      </c>
      <c r="C60" s="46">
        <f>IF($B60="","",EDATE('Debt Payoff'!$D$23,$B60-1))</f>
        <v>0</v>
      </c>
      <c r="D60" s="47">
        <f>IF($B60="","",SUM(Q60:Z60))</f>
        <v>0</v>
      </c>
      <c r="E60" s="48">
        <f>IF($B60="","",SUM(G60:P60)-F59)</f>
        <v>0</v>
      </c>
      <c r="F60" s="47">
        <f>IF($B60="","",SUM(AA60:AJ60))</f>
        <v>0</v>
      </c>
      <c r="G60" s="48">
        <f>IF($B60="","",ROUND(N(AA59)*(1+$Q$8/12),2))</f>
        <v>0</v>
      </c>
      <c r="H60" s="48">
        <f>IF($B60="","",ROUND(N(AB59)*(1+$R$8/12),2))</f>
        <v>0</v>
      </c>
      <c r="I60" s="48">
        <f>IF($B60="","",ROUND(N(AC59)*(1+$S$8/12),2))</f>
        <v>0</v>
      </c>
      <c r="J60" s="48">
        <f>IF($B60="","",ROUND(N(AD59)*(1+$T$8/12),2))</f>
        <v>0</v>
      </c>
      <c r="K60" s="48">
        <f>IF($B60="","",ROUND(N(AE59)*(1+$U$8/12),2))</f>
        <v>0</v>
      </c>
      <c r="L60" s="48">
        <f>IF($B60="","",ROUND(N(AF59)*(1+$V$8/12),2))</f>
        <v>0</v>
      </c>
      <c r="M60" s="48">
        <f>IF($B60="","",ROUND(N(AG59)*(1+$W$8/12),2))</f>
        <v>0</v>
      </c>
      <c r="N60" s="48">
        <f>IF($B60="","",ROUND(N(AH59)*(1+$X$8/12),2))</f>
        <v>0</v>
      </c>
      <c r="O60" s="48">
        <f>IF($B60="","",ROUND(N(AI59)*(1+$Y$8/12),2))</f>
        <v>0</v>
      </c>
      <c r="P60" s="48">
        <f>IF($B60="","",ROUND(N(AJ59)*(1+$Z$8/12),2))</f>
        <v>0</v>
      </c>
      <c r="Q60" s="33">
        <f>IF($B60="","",MIN($Q$9,G60)+MIN(MAX(0,'Debt Payoff'!$D$24-0-SUMPRODUCT((G60:P60&lt;$Q$9:$Z$9)*G60:P60+(G60:P60&gt;=$Q$9:$Z$9)*$Q$9:$Z$9)),G60-MIN($Q$9,G60)))</f>
        <v>0</v>
      </c>
      <c r="R60" s="33">
        <f>IF($B60="","",MIN($R$9,H60)+MIN(MAX(0,'Debt Payoff'!$D$24-SUM(Q60:Q60)-SUMPRODUCT((H60:P60&lt;$R$9:$Z$9)*H60:P60+(H60:P60&gt;=$R$9:$Z$9)*$R$9:$Z$9)),H60-MIN($R$9,H60)))</f>
        <v>0</v>
      </c>
      <c r="S60" s="33">
        <f>IF($B60="","",MIN($S$9,I60)+MIN(MAX(0,'Debt Payoff'!$D$24-SUM(Q60:R60)-SUMPRODUCT((I60:P60&lt;$S$9:$Z$9)*I60:P60+(I60:P60&gt;=$S$9:$Z$9)*$S$9:$Z$9)),I60-MIN($S$9,I60)))</f>
        <v>0</v>
      </c>
      <c r="T60" s="33">
        <f>IF($B60="","",MIN($T$9,J60)+MIN(MAX(0,'Debt Payoff'!$D$24-SUM(Q60:S60)-SUMPRODUCT((J60:P60&lt;$T$9:$Z$9)*J60:P60+(J60:P60&gt;=$T$9:$Z$9)*$T$9:$Z$9)),J60-MIN($T$9,J60)))</f>
        <v>0</v>
      </c>
      <c r="U60" s="33">
        <f>IF($B60="","",MIN($U$9,K60)+MIN(MAX(0,'Debt Payoff'!$D$24-SUM(Q60:T60)-SUMPRODUCT((K60:P60&lt;$U$9:$Z$9)*K60:P60+(K60:P60&gt;=$U$9:$Z$9)*$U$9:$Z$9)),K60-MIN($U$9,K60)))</f>
        <v>0</v>
      </c>
      <c r="V60" s="33">
        <f>IF($B60="","",MIN($V$9,L60)+MIN(MAX(0,'Debt Payoff'!$D$24-SUM(Q60:U60)-SUMPRODUCT((L60:P60&lt;$V$9:$Z$9)*L60:P60+(L60:P60&gt;=$V$9:$Z$9)*$V$9:$Z$9)),L60-MIN($V$9,L60)))</f>
        <v>0</v>
      </c>
      <c r="W60" s="33">
        <f>IF($B60="","",MIN($W$9,M60)+MIN(MAX(0,'Debt Payoff'!$D$24-SUM(Q60:V60)-SUMPRODUCT((M60:P60&lt;$W$9:$Z$9)*M60:P60+(M60:P60&gt;=$W$9:$Z$9)*$W$9:$Z$9)),M60-MIN($W$9,M60)))</f>
        <v>0</v>
      </c>
      <c r="X60" s="33">
        <f>IF($B60="","",MIN($X$9,N60)+MIN(MAX(0,'Debt Payoff'!$D$24-SUM(Q60:W60)-SUMPRODUCT((N60:P60&lt;$X$9:$Z$9)*N60:P60+(N60:P60&gt;=$X$9:$Z$9)*$X$9:$Z$9)),N60-MIN($X$9,N60)))</f>
        <v>0</v>
      </c>
      <c r="Y60" s="33">
        <f>IF($B60="","",MIN($Y$9,O60)+MIN(MAX(0,'Debt Payoff'!$D$24-SUM(Q60:X60)-SUMPRODUCT((O60:P60&lt;$Y$9:$Z$9)*O60:P60+(O60:P60&gt;=$Y$9:$Z$9)*$Y$9:$Z$9)),O60-MIN($Y$9,O60)))</f>
        <v>0</v>
      </c>
      <c r="Z60" s="33">
        <f>IF($B60="","",MIN($Z$9,P60)+MIN(MAX(0,'Debt Payoff'!$D$24-SUM(Q60:Y60)-SUMPRODUCT((P60:P60&lt;$Z$9:$Z$9)*P60:P60+(P60:P60&gt;=$Z$9:$Z$9)*$Z$9:$Z$9)),P60-MIN($Z$9,P60)))</f>
        <v>0</v>
      </c>
      <c r="AA60" s="33">
        <f>IF($B60="","",ROUND(G60-Q60,2))</f>
        <v>0</v>
      </c>
      <c r="AB60" s="33">
        <f>IF($B60="","",ROUND(H60-R60,2))</f>
        <v>0</v>
      </c>
      <c r="AC60" s="33">
        <f>IF($B60="","",ROUND(I60-S60,2))</f>
        <v>0</v>
      </c>
      <c r="AD60" s="33">
        <f>IF($B60="","",ROUND(J60-T60,2))</f>
        <v>0</v>
      </c>
      <c r="AE60" s="33">
        <f>IF($B60="","",ROUND(K60-U60,2))</f>
        <v>0</v>
      </c>
      <c r="AF60" s="33">
        <f>IF($B60="","",ROUND(L60-V60,2))</f>
        <v>0</v>
      </c>
      <c r="AG60" s="33">
        <f>IF($B60="","",ROUND(M60-W60,2))</f>
        <v>0</v>
      </c>
      <c r="AH60" s="33">
        <f>IF($B60="","",ROUND(N60-X60,2))</f>
        <v>0</v>
      </c>
      <c r="AI60" s="33">
        <f>IF($B60="","",ROUND(O60-Y60,2))</f>
        <v>0</v>
      </c>
      <c r="AJ60" s="33">
        <f>IF($B60="","",ROUND(P60-Z60,2))</f>
        <v>0</v>
      </c>
    </row>
    <row r="61" spans="2:36">
      <c r="B61" s="15">
        <f>IF(B60="","",IF(F60&gt;0.005,B60+1,""))</f>
        <v>0</v>
      </c>
      <c r="C61" s="46">
        <f>IF($B61="","",EDATE('Debt Payoff'!$D$23,$B61-1))</f>
        <v>0</v>
      </c>
      <c r="D61" s="47">
        <f>IF($B61="","",SUM(Q61:Z61))</f>
        <v>0</v>
      </c>
      <c r="E61" s="48">
        <f>IF($B61="","",SUM(G61:P61)-F60)</f>
        <v>0</v>
      </c>
      <c r="F61" s="47">
        <f>IF($B61="","",SUM(AA61:AJ61))</f>
        <v>0</v>
      </c>
      <c r="G61" s="48">
        <f>IF($B61="","",ROUND(N(AA60)*(1+$Q$8/12),2))</f>
        <v>0</v>
      </c>
      <c r="H61" s="48">
        <f>IF($B61="","",ROUND(N(AB60)*(1+$R$8/12),2))</f>
        <v>0</v>
      </c>
      <c r="I61" s="48">
        <f>IF($B61="","",ROUND(N(AC60)*(1+$S$8/12),2))</f>
        <v>0</v>
      </c>
      <c r="J61" s="48">
        <f>IF($B61="","",ROUND(N(AD60)*(1+$T$8/12),2))</f>
        <v>0</v>
      </c>
      <c r="K61" s="48">
        <f>IF($B61="","",ROUND(N(AE60)*(1+$U$8/12),2))</f>
        <v>0</v>
      </c>
      <c r="L61" s="48">
        <f>IF($B61="","",ROUND(N(AF60)*(1+$V$8/12),2))</f>
        <v>0</v>
      </c>
      <c r="M61" s="48">
        <f>IF($B61="","",ROUND(N(AG60)*(1+$W$8/12),2))</f>
        <v>0</v>
      </c>
      <c r="N61" s="48">
        <f>IF($B61="","",ROUND(N(AH60)*(1+$X$8/12),2))</f>
        <v>0</v>
      </c>
      <c r="O61" s="48">
        <f>IF($B61="","",ROUND(N(AI60)*(1+$Y$8/12),2))</f>
        <v>0</v>
      </c>
      <c r="P61" s="48">
        <f>IF($B61="","",ROUND(N(AJ60)*(1+$Z$8/12),2))</f>
        <v>0</v>
      </c>
      <c r="Q61" s="33">
        <f>IF($B61="","",MIN($Q$9,G61)+MIN(MAX(0,'Debt Payoff'!$D$24-0-SUMPRODUCT((G61:P61&lt;$Q$9:$Z$9)*G61:P61+(G61:P61&gt;=$Q$9:$Z$9)*$Q$9:$Z$9)),G61-MIN($Q$9,G61)))</f>
        <v>0</v>
      </c>
      <c r="R61" s="33">
        <f>IF($B61="","",MIN($R$9,H61)+MIN(MAX(0,'Debt Payoff'!$D$24-SUM(Q61:Q61)-SUMPRODUCT((H61:P61&lt;$R$9:$Z$9)*H61:P61+(H61:P61&gt;=$R$9:$Z$9)*$R$9:$Z$9)),H61-MIN($R$9,H61)))</f>
        <v>0</v>
      </c>
      <c r="S61" s="33">
        <f>IF($B61="","",MIN($S$9,I61)+MIN(MAX(0,'Debt Payoff'!$D$24-SUM(Q61:R61)-SUMPRODUCT((I61:P61&lt;$S$9:$Z$9)*I61:P61+(I61:P61&gt;=$S$9:$Z$9)*$S$9:$Z$9)),I61-MIN($S$9,I61)))</f>
        <v>0</v>
      </c>
      <c r="T61" s="33">
        <f>IF($B61="","",MIN($T$9,J61)+MIN(MAX(0,'Debt Payoff'!$D$24-SUM(Q61:S61)-SUMPRODUCT((J61:P61&lt;$T$9:$Z$9)*J61:P61+(J61:P61&gt;=$T$9:$Z$9)*$T$9:$Z$9)),J61-MIN($T$9,J61)))</f>
        <v>0</v>
      </c>
      <c r="U61" s="33">
        <f>IF($B61="","",MIN($U$9,K61)+MIN(MAX(0,'Debt Payoff'!$D$24-SUM(Q61:T61)-SUMPRODUCT((K61:P61&lt;$U$9:$Z$9)*K61:P61+(K61:P61&gt;=$U$9:$Z$9)*$U$9:$Z$9)),K61-MIN($U$9,K61)))</f>
        <v>0</v>
      </c>
      <c r="V61" s="33">
        <f>IF($B61="","",MIN($V$9,L61)+MIN(MAX(0,'Debt Payoff'!$D$24-SUM(Q61:U61)-SUMPRODUCT((L61:P61&lt;$V$9:$Z$9)*L61:P61+(L61:P61&gt;=$V$9:$Z$9)*$V$9:$Z$9)),L61-MIN($V$9,L61)))</f>
        <v>0</v>
      </c>
      <c r="W61" s="33">
        <f>IF($B61="","",MIN($W$9,M61)+MIN(MAX(0,'Debt Payoff'!$D$24-SUM(Q61:V61)-SUMPRODUCT((M61:P61&lt;$W$9:$Z$9)*M61:P61+(M61:P61&gt;=$W$9:$Z$9)*$W$9:$Z$9)),M61-MIN($W$9,M61)))</f>
        <v>0</v>
      </c>
      <c r="X61" s="33">
        <f>IF($B61="","",MIN($X$9,N61)+MIN(MAX(0,'Debt Payoff'!$D$24-SUM(Q61:W61)-SUMPRODUCT((N61:P61&lt;$X$9:$Z$9)*N61:P61+(N61:P61&gt;=$X$9:$Z$9)*$X$9:$Z$9)),N61-MIN($X$9,N61)))</f>
        <v>0</v>
      </c>
      <c r="Y61" s="33">
        <f>IF($B61="","",MIN($Y$9,O61)+MIN(MAX(0,'Debt Payoff'!$D$24-SUM(Q61:X61)-SUMPRODUCT((O61:P61&lt;$Y$9:$Z$9)*O61:P61+(O61:P61&gt;=$Y$9:$Z$9)*$Y$9:$Z$9)),O61-MIN($Y$9,O61)))</f>
        <v>0</v>
      </c>
      <c r="Z61" s="33">
        <f>IF($B61="","",MIN($Z$9,P61)+MIN(MAX(0,'Debt Payoff'!$D$24-SUM(Q61:Y61)-SUMPRODUCT((P61:P61&lt;$Z$9:$Z$9)*P61:P61+(P61:P61&gt;=$Z$9:$Z$9)*$Z$9:$Z$9)),P61-MIN($Z$9,P61)))</f>
        <v>0</v>
      </c>
      <c r="AA61" s="33">
        <f>IF($B61="","",ROUND(G61-Q61,2))</f>
        <v>0</v>
      </c>
      <c r="AB61" s="33">
        <f>IF($B61="","",ROUND(H61-R61,2))</f>
        <v>0</v>
      </c>
      <c r="AC61" s="33">
        <f>IF($B61="","",ROUND(I61-S61,2))</f>
        <v>0</v>
      </c>
      <c r="AD61" s="33">
        <f>IF($B61="","",ROUND(J61-T61,2))</f>
        <v>0</v>
      </c>
      <c r="AE61" s="33">
        <f>IF($B61="","",ROUND(K61-U61,2))</f>
        <v>0</v>
      </c>
      <c r="AF61" s="33">
        <f>IF($B61="","",ROUND(L61-V61,2))</f>
        <v>0</v>
      </c>
      <c r="AG61" s="33">
        <f>IF($B61="","",ROUND(M61-W61,2))</f>
        <v>0</v>
      </c>
      <c r="AH61" s="33">
        <f>IF($B61="","",ROUND(N61-X61,2))</f>
        <v>0</v>
      </c>
      <c r="AI61" s="33">
        <f>IF($B61="","",ROUND(O61-Y61,2))</f>
        <v>0</v>
      </c>
      <c r="AJ61" s="33">
        <f>IF($B61="","",ROUND(P61-Z61,2))</f>
        <v>0</v>
      </c>
    </row>
    <row r="62" spans="2:36">
      <c r="B62" s="15">
        <f>IF(B61="","",IF(F61&gt;0.005,B61+1,""))</f>
        <v>0</v>
      </c>
      <c r="C62" s="46">
        <f>IF($B62="","",EDATE('Debt Payoff'!$D$23,$B62-1))</f>
        <v>0</v>
      </c>
      <c r="D62" s="47">
        <f>IF($B62="","",SUM(Q62:Z62))</f>
        <v>0</v>
      </c>
      <c r="E62" s="48">
        <f>IF($B62="","",SUM(G62:P62)-F61)</f>
        <v>0</v>
      </c>
      <c r="F62" s="47">
        <f>IF($B62="","",SUM(AA62:AJ62))</f>
        <v>0</v>
      </c>
      <c r="G62" s="48">
        <f>IF($B62="","",ROUND(N(AA61)*(1+$Q$8/12),2))</f>
        <v>0</v>
      </c>
      <c r="H62" s="48">
        <f>IF($B62="","",ROUND(N(AB61)*(1+$R$8/12),2))</f>
        <v>0</v>
      </c>
      <c r="I62" s="48">
        <f>IF($B62="","",ROUND(N(AC61)*(1+$S$8/12),2))</f>
        <v>0</v>
      </c>
      <c r="J62" s="48">
        <f>IF($B62="","",ROUND(N(AD61)*(1+$T$8/12),2))</f>
        <v>0</v>
      </c>
      <c r="K62" s="48">
        <f>IF($B62="","",ROUND(N(AE61)*(1+$U$8/12),2))</f>
        <v>0</v>
      </c>
      <c r="L62" s="48">
        <f>IF($B62="","",ROUND(N(AF61)*(1+$V$8/12),2))</f>
        <v>0</v>
      </c>
      <c r="M62" s="48">
        <f>IF($B62="","",ROUND(N(AG61)*(1+$W$8/12),2))</f>
        <v>0</v>
      </c>
      <c r="N62" s="48">
        <f>IF($B62="","",ROUND(N(AH61)*(1+$X$8/12),2))</f>
        <v>0</v>
      </c>
      <c r="O62" s="48">
        <f>IF($B62="","",ROUND(N(AI61)*(1+$Y$8/12),2))</f>
        <v>0</v>
      </c>
      <c r="P62" s="48">
        <f>IF($B62="","",ROUND(N(AJ61)*(1+$Z$8/12),2))</f>
        <v>0</v>
      </c>
      <c r="Q62" s="33">
        <f>IF($B62="","",MIN($Q$9,G62)+MIN(MAX(0,'Debt Payoff'!$D$24-0-SUMPRODUCT((G62:P62&lt;$Q$9:$Z$9)*G62:P62+(G62:P62&gt;=$Q$9:$Z$9)*$Q$9:$Z$9)),G62-MIN($Q$9,G62)))</f>
        <v>0</v>
      </c>
      <c r="R62" s="33">
        <f>IF($B62="","",MIN($R$9,H62)+MIN(MAX(0,'Debt Payoff'!$D$24-SUM(Q62:Q62)-SUMPRODUCT((H62:P62&lt;$R$9:$Z$9)*H62:P62+(H62:P62&gt;=$R$9:$Z$9)*$R$9:$Z$9)),H62-MIN($R$9,H62)))</f>
        <v>0</v>
      </c>
      <c r="S62" s="33">
        <f>IF($B62="","",MIN($S$9,I62)+MIN(MAX(0,'Debt Payoff'!$D$24-SUM(Q62:R62)-SUMPRODUCT((I62:P62&lt;$S$9:$Z$9)*I62:P62+(I62:P62&gt;=$S$9:$Z$9)*$S$9:$Z$9)),I62-MIN($S$9,I62)))</f>
        <v>0</v>
      </c>
      <c r="T62" s="33">
        <f>IF($B62="","",MIN($T$9,J62)+MIN(MAX(0,'Debt Payoff'!$D$24-SUM(Q62:S62)-SUMPRODUCT((J62:P62&lt;$T$9:$Z$9)*J62:P62+(J62:P62&gt;=$T$9:$Z$9)*$T$9:$Z$9)),J62-MIN($T$9,J62)))</f>
        <v>0</v>
      </c>
      <c r="U62" s="33">
        <f>IF($B62="","",MIN($U$9,K62)+MIN(MAX(0,'Debt Payoff'!$D$24-SUM(Q62:T62)-SUMPRODUCT((K62:P62&lt;$U$9:$Z$9)*K62:P62+(K62:P62&gt;=$U$9:$Z$9)*$U$9:$Z$9)),K62-MIN($U$9,K62)))</f>
        <v>0</v>
      </c>
      <c r="V62" s="33">
        <f>IF($B62="","",MIN($V$9,L62)+MIN(MAX(0,'Debt Payoff'!$D$24-SUM(Q62:U62)-SUMPRODUCT((L62:P62&lt;$V$9:$Z$9)*L62:P62+(L62:P62&gt;=$V$9:$Z$9)*$V$9:$Z$9)),L62-MIN($V$9,L62)))</f>
        <v>0</v>
      </c>
      <c r="W62" s="33">
        <f>IF($B62="","",MIN($W$9,M62)+MIN(MAX(0,'Debt Payoff'!$D$24-SUM(Q62:V62)-SUMPRODUCT((M62:P62&lt;$W$9:$Z$9)*M62:P62+(M62:P62&gt;=$W$9:$Z$9)*$W$9:$Z$9)),M62-MIN($W$9,M62)))</f>
        <v>0</v>
      </c>
      <c r="X62" s="33">
        <f>IF($B62="","",MIN($X$9,N62)+MIN(MAX(0,'Debt Payoff'!$D$24-SUM(Q62:W62)-SUMPRODUCT((N62:P62&lt;$X$9:$Z$9)*N62:P62+(N62:P62&gt;=$X$9:$Z$9)*$X$9:$Z$9)),N62-MIN($X$9,N62)))</f>
        <v>0</v>
      </c>
      <c r="Y62" s="33">
        <f>IF($B62="","",MIN($Y$9,O62)+MIN(MAX(0,'Debt Payoff'!$D$24-SUM(Q62:X62)-SUMPRODUCT((O62:P62&lt;$Y$9:$Z$9)*O62:P62+(O62:P62&gt;=$Y$9:$Z$9)*$Y$9:$Z$9)),O62-MIN($Y$9,O62)))</f>
        <v>0</v>
      </c>
      <c r="Z62" s="33">
        <f>IF($B62="","",MIN($Z$9,P62)+MIN(MAX(0,'Debt Payoff'!$D$24-SUM(Q62:Y62)-SUMPRODUCT((P62:P62&lt;$Z$9:$Z$9)*P62:P62+(P62:P62&gt;=$Z$9:$Z$9)*$Z$9:$Z$9)),P62-MIN($Z$9,P62)))</f>
        <v>0</v>
      </c>
      <c r="AA62" s="33">
        <f>IF($B62="","",ROUND(G62-Q62,2))</f>
        <v>0</v>
      </c>
      <c r="AB62" s="33">
        <f>IF($B62="","",ROUND(H62-R62,2))</f>
        <v>0</v>
      </c>
      <c r="AC62" s="33">
        <f>IF($B62="","",ROUND(I62-S62,2))</f>
        <v>0</v>
      </c>
      <c r="AD62" s="33">
        <f>IF($B62="","",ROUND(J62-T62,2))</f>
        <v>0</v>
      </c>
      <c r="AE62" s="33">
        <f>IF($B62="","",ROUND(K62-U62,2))</f>
        <v>0</v>
      </c>
      <c r="AF62" s="33">
        <f>IF($B62="","",ROUND(L62-V62,2))</f>
        <v>0</v>
      </c>
      <c r="AG62" s="33">
        <f>IF($B62="","",ROUND(M62-W62,2))</f>
        <v>0</v>
      </c>
      <c r="AH62" s="33">
        <f>IF($B62="","",ROUND(N62-X62,2))</f>
        <v>0</v>
      </c>
      <c r="AI62" s="33">
        <f>IF($B62="","",ROUND(O62-Y62,2))</f>
        <v>0</v>
      </c>
      <c r="AJ62" s="33">
        <f>IF($B62="","",ROUND(P62-Z62,2))</f>
        <v>0</v>
      </c>
    </row>
    <row r="63" spans="2:36">
      <c r="B63" s="15">
        <f>IF(B62="","",IF(F62&gt;0.005,B62+1,""))</f>
        <v>0</v>
      </c>
      <c r="C63" s="46">
        <f>IF($B63="","",EDATE('Debt Payoff'!$D$23,$B63-1))</f>
        <v>0</v>
      </c>
      <c r="D63" s="47">
        <f>IF($B63="","",SUM(Q63:Z63))</f>
        <v>0</v>
      </c>
      <c r="E63" s="48">
        <f>IF($B63="","",SUM(G63:P63)-F62)</f>
        <v>0</v>
      </c>
      <c r="F63" s="47">
        <f>IF($B63="","",SUM(AA63:AJ63))</f>
        <v>0</v>
      </c>
      <c r="G63" s="48">
        <f>IF($B63="","",ROUND(N(AA62)*(1+$Q$8/12),2))</f>
        <v>0</v>
      </c>
      <c r="H63" s="48">
        <f>IF($B63="","",ROUND(N(AB62)*(1+$R$8/12),2))</f>
        <v>0</v>
      </c>
      <c r="I63" s="48">
        <f>IF($B63="","",ROUND(N(AC62)*(1+$S$8/12),2))</f>
        <v>0</v>
      </c>
      <c r="J63" s="48">
        <f>IF($B63="","",ROUND(N(AD62)*(1+$T$8/12),2))</f>
        <v>0</v>
      </c>
      <c r="K63" s="48">
        <f>IF($B63="","",ROUND(N(AE62)*(1+$U$8/12),2))</f>
        <v>0</v>
      </c>
      <c r="L63" s="48">
        <f>IF($B63="","",ROUND(N(AF62)*(1+$V$8/12),2))</f>
        <v>0</v>
      </c>
      <c r="M63" s="48">
        <f>IF($B63="","",ROUND(N(AG62)*(1+$W$8/12),2))</f>
        <v>0</v>
      </c>
      <c r="N63" s="48">
        <f>IF($B63="","",ROUND(N(AH62)*(1+$X$8/12),2))</f>
        <v>0</v>
      </c>
      <c r="O63" s="48">
        <f>IF($B63="","",ROUND(N(AI62)*(1+$Y$8/12),2))</f>
        <v>0</v>
      </c>
      <c r="P63" s="48">
        <f>IF($B63="","",ROUND(N(AJ62)*(1+$Z$8/12),2))</f>
        <v>0</v>
      </c>
      <c r="Q63" s="33">
        <f>IF($B63="","",MIN($Q$9,G63)+MIN(MAX(0,'Debt Payoff'!$D$24-0-SUMPRODUCT((G63:P63&lt;$Q$9:$Z$9)*G63:P63+(G63:P63&gt;=$Q$9:$Z$9)*$Q$9:$Z$9)),G63-MIN($Q$9,G63)))</f>
        <v>0</v>
      </c>
      <c r="R63" s="33">
        <f>IF($B63="","",MIN($R$9,H63)+MIN(MAX(0,'Debt Payoff'!$D$24-SUM(Q63:Q63)-SUMPRODUCT((H63:P63&lt;$R$9:$Z$9)*H63:P63+(H63:P63&gt;=$R$9:$Z$9)*$R$9:$Z$9)),H63-MIN($R$9,H63)))</f>
        <v>0</v>
      </c>
      <c r="S63" s="33">
        <f>IF($B63="","",MIN($S$9,I63)+MIN(MAX(0,'Debt Payoff'!$D$24-SUM(Q63:R63)-SUMPRODUCT((I63:P63&lt;$S$9:$Z$9)*I63:P63+(I63:P63&gt;=$S$9:$Z$9)*$S$9:$Z$9)),I63-MIN($S$9,I63)))</f>
        <v>0</v>
      </c>
      <c r="T63" s="33">
        <f>IF($B63="","",MIN($T$9,J63)+MIN(MAX(0,'Debt Payoff'!$D$24-SUM(Q63:S63)-SUMPRODUCT((J63:P63&lt;$T$9:$Z$9)*J63:P63+(J63:P63&gt;=$T$9:$Z$9)*$T$9:$Z$9)),J63-MIN($T$9,J63)))</f>
        <v>0</v>
      </c>
      <c r="U63" s="33">
        <f>IF($B63="","",MIN($U$9,K63)+MIN(MAX(0,'Debt Payoff'!$D$24-SUM(Q63:T63)-SUMPRODUCT((K63:P63&lt;$U$9:$Z$9)*K63:P63+(K63:P63&gt;=$U$9:$Z$9)*$U$9:$Z$9)),K63-MIN($U$9,K63)))</f>
        <v>0</v>
      </c>
      <c r="V63" s="33">
        <f>IF($B63="","",MIN($V$9,L63)+MIN(MAX(0,'Debt Payoff'!$D$24-SUM(Q63:U63)-SUMPRODUCT((L63:P63&lt;$V$9:$Z$9)*L63:P63+(L63:P63&gt;=$V$9:$Z$9)*$V$9:$Z$9)),L63-MIN($V$9,L63)))</f>
        <v>0</v>
      </c>
      <c r="W63" s="33">
        <f>IF($B63="","",MIN($W$9,M63)+MIN(MAX(0,'Debt Payoff'!$D$24-SUM(Q63:V63)-SUMPRODUCT((M63:P63&lt;$W$9:$Z$9)*M63:P63+(M63:P63&gt;=$W$9:$Z$9)*$W$9:$Z$9)),M63-MIN($W$9,M63)))</f>
        <v>0</v>
      </c>
      <c r="X63" s="33">
        <f>IF($B63="","",MIN($X$9,N63)+MIN(MAX(0,'Debt Payoff'!$D$24-SUM(Q63:W63)-SUMPRODUCT((N63:P63&lt;$X$9:$Z$9)*N63:P63+(N63:P63&gt;=$X$9:$Z$9)*$X$9:$Z$9)),N63-MIN($X$9,N63)))</f>
        <v>0</v>
      </c>
      <c r="Y63" s="33">
        <f>IF($B63="","",MIN($Y$9,O63)+MIN(MAX(0,'Debt Payoff'!$D$24-SUM(Q63:X63)-SUMPRODUCT((O63:P63&lt;$Y$9:$Z$9)*O63:P63+(O63:P63&gt;=$Y$9:$Z$9)*$Y$9:$Z$9)),O63-MIN($Y$9,O63)))</f>
        <v>0</v>
      </c>
      <c r="Z63" s="33">
        <f>IF($B63="","",MIN($Z$9,P63)+MIN(MAX(0,'Debt Payoff'!$D$24-SUM(Q63:Y63)-SUMPRODUCT((P63:P63&lt;$Z$9:$Z$9)*P63:P63+(P63:P63&gt;=$Z$9:$Z$9)*$Z$9:$Z$9)),P63-MIN($Z$9,P63)))</f>
        <v>0</v>
      </c>
      <c r="AA63" s="33">
        <f>IF($B63="","",ROUND(G63-Q63,2))</f>
        <v>0</v>
      </c>
      <c r="AB63" s="33">
        <f>IF($B63="","",ROUND(H63-R63,2))</f>
        <v>0</v>
      </c>
      <c r="AC63" s="33">
        <f>IF($B63="","",ROUND(I63-S63,2))</f>
        <v>0</v>
      </c>
      <c r="AD63" s="33">
        <f>IF($B63="","",ROUND(J63-T63,2))</f>
        <v>0</v>
      </c>
      <c r="AE63" s="33">
        <f>IF($B63="","",ROUND(K63-U63,2))</f>
        <v>0</v>
      </c>
      <c r="AF63" s="33">
        <f>IF($B63="","",ROUND(L63-V63,2))</f>
        <v>0</v>
      </c>
      <c r="AG63" s="33">
        <f>IF($B63="","",ROUND(M63-W63,2))</f>
        <v>0</v>
      </c>
      <c r="AH63" s="33">
        <f>IF($B63="","",ROUND(N63-X63,2))</f>
        <v>0</v>
      </c>
      <c r="AI63" s="33">
        <f>IF($B63="","",ROUND(O63-Y63,2))</f>
        <v>0</v>
      </c>
      <c r="AJ63" s="33">
        <f>IF($B63="","",ROUND(P63-Z63,2))</f>
        <v>0</v>
      </c>
    </row>
    <row r="64" spans="2:36">
      <c r="B64" s="15">
        <f>IF(B63="","",IF(F63&gt;0.005,B63+1,""))</f>
        <v>0</v>
      </c>
      <c r="C64" s="46">
        <f>IF($B64="","",EDATE('Debt Payoff'!$D$23,$B64-1))</f>
        <v>0</v>
      </c>
      <c r="D64" s="47">
        <f>IF($B64="","",SUM(Q64:Z64))</f>
        <v>0</v>
      </c>
      <c r="E64" s="48">
        <f>IF($B64="","",SUM(G64:P64)-F63)</f>
        <v>0</v>
      </c>
      <c r="F64" s="47">
        <f>IF($B64="","",SUM(AA64:AJ64))</f>
        <v>0</v>
      </c>
      <c r="G64" s="48">
        <f>IF($B64="","",ROUND(N(AA63)*(1+$Q$8/12),2))</f>
        <v>0</v>
      </c>
      <c r="H64" s="48">
        <f>IF($B64="","",ROUND(N(AB63)*(1+$R$8/12),2))</f>
        <v>0</v>
      </c>
      <c r="I64" s="48">
        <f>IF($B64="","",ROUND(N(AC63)*(1+$S$8/12),2))</f>
        <v>0</v>
      </c>
      <c r="J64" s="48">
        <f>IF($B64="","",ROUND(N(AD63)*(1+$T$8/12),2))</f>
        <v>0</v>
      </c>
      <c r="K64" s="48">
        <f>IF($B64="","",ROUND(N(AE63)*(1+$U$8/12),2))</f>
        <v>0</v>
      </c>
      <c r="L64" s="48">
        <f>IF($B64="","",ROUND(N(AF63)*(1+$V$8/12),2))</f>
        <v>0</v>
      </c>
      <c r="M64" s="48">
        <f>IF($B64="","",ROUND(N(AG63)*(1+$W$8/12),2))</f>
        <v>0</v>
      </c>
      <c r="N64" s="48">
        <f>IF($B64="","",ROUND(N(AH63)*(1+$X$8/12),2))</f>
        <v>0</v>
      </c>
      <c r="O64" s="48">
        <f>IF($B64="","",ROUND(N(AI63)*(1+$Y$8/12),2))</f>
        <v>0</v>
      </c>
      <c r="P64" s="48">
        <f>IF($B64="","",ROUND(N(AJ63)*(1+$Z$8/12),2))</f>
        <v>0</v>
      </c>
      <c r="Q64" s="33">
        <f>IF($B64="","",MIN($Q$9,G64)+MIN(MAX(0,'Debt Payoff'!$D$24-0-SUMPRODUCT((G64:P64&lt;$Q$9:$Z$9)*G64:P64+(G64:P64&gt;=$Q$9:$Z$9)*$Q$9:$Z$9)),G64-MIN($Q$9,G64)))</f>
        <v>0</v>
      </c>
      <c r="R64" s="33">
        <f>IF($B64="","",MIN($R$9,H64)+MIN(MAX(0,'Debt Payoff'!$D$24-SUM(Q64:Q64)-SUMPRODUCT((H64:P64&lt;$R$9:$Z$9)*H64:P64+(H64:P64&gt;=$R$9:$Z$9)*$R$9:$Z$9)),H64-MIN($R$9,H64)))</f>
        <v>0</v>
      </c>
      <c r="S64" s="33">
        <f>IF($B64="","",MIN($S$9,I64)+MIN(MAX(0,'Debt Payoff'!$D$24-SUM(Q64:R64)-SUMPRODUCT((I64:P64&lt;$S$9:$Z$9)*I64:P64+(I64:P64&gt;=$S$9:$Z$9)*$S$9:$Z$9)),I64-MIN($S$9,I64)))</f>
        <v>0</v>
      </c>
      <c r="T64" s="33">
        <f>IF($B64="","",MIN($T$9,J64)+MIN(MAX(0,'Debt Payoff'!$D$24-SUM(Q64:S64)-SUMPRODUCT((J64:P64&lt;$T$9:$Z$9)*J64:P64+(J64:P64&gt;=$T$9:$Z$9)*$T$9:$Z$9)),J64-MIN($T$9,J64)))</f>
        <v>0</v>
      </c>
      <c r="U64" s="33">
        <f>IF($B64="","",MIN($U$9,K64)+MIN(MAX(0,'Debt Payoff'!$D$24-SUM(Q64:T64)-SUMPRODUCT((K64:P64&lt;$U$9:$Z$9)*K64:P64+(K64:P64&gt;=$U$9:$Z$9)*$U$9:$Z$9)),K64-MIN($U$9,K64)))</f>
        <v>0</v>
      </c>
      <c r="V64" s="33">
        <f>IF($B64="","",MIN($V$9,L64)+MIN(MAX(0,'Debt Payoff'!$D$24-SUM(Q64:U64)-SUMPRODUCT((L64:P64&lt;$V$9:$Z$9)*L64:P64+(L64:P64&gt;=$V$9:$Z$9)*$V$9:$Z$9)),L64-MIN($V$9,L64)))</f>
        <v>0</v>
      </c>
      <c r="W64" s="33">
        <f>IF($B64="","",MIN($W$9,M64)+MIN(MAX(0,'Debt Payoff'!$D$24-SUM(Q64:V64)-SUMPRODUCT((M64:P64&lt;$W$9:$Z$9)*M64:P64+(M64:P64&gt;=$W$9:$Z$9)*$W$9:$Z$9)),M64-MIN($W$9,M64)))</f>
        <v>0</v>
      </c>
      <c r="X64" s="33">
        <f>IF($B64="","",MIN($X$9,N64)+MIN(MAX(0,'Debt Payoff'!$D$24-SUM(Q64:W64)-SUMPRODUCT((N64:P64&lt;$X$9:$Z$9)*N64:P64+(N64:P64&gt;=$X$9:$Z$9)*$X$9:$Z$9)),N64-MIN($X$9,N64)))</f>
        <v>0</v>
      </c>
      <c r="Y64" s="33">
        <f>IF($B64="","",MIN($Y$9,O64)+MIN(MAX(0,'Debt Payoff'!$D$24-SUM(Q64:X64)-SUMPRODUCT((O64:P64&lt;$Y$9:$Z$9)*O64:P64+(O64:P64&gt;=$Y$9:$Z$9)*$Y$9:$Z$9)),O64-MIN($Y$9,O64)))</f>
        <v>0</v>
      </c>
      <c r="Z64" s="33">
        <f>IF($B64="","",MIN($Z$9,P64)+MIN(MAX(0,'Debt Payoff'!$D$24-SUM(Q64:Y64)-SUMPRODUCT((P64:P64&lt;$Z$9:$Z$9)*P64:P64+(P64:P64&gt;=$Z$9:$Z$9)*$Z$9:$Z$9)),P64-MIN($Z$9,P64)))</f>
        <v>0</v>
      </c>
      <c r="AA64" s="33">
        <f>IF($B64="","",ROUND(G64-Q64,2))</f>
        <v>0</v>
      </c>
      <c r="AB64" s="33">
        <f>IF($B64="","",ROUND(H64-R64,2))</f>
        <v>0</v>
      </c>
      <c r="AC64" s="33">
        <f>IF($B64="","",ROUND(I64-S64,2))</f>
        <v>0</v>
      </c>
      <c r="AD64" s="33">
        <f>IF($B64="","",ROUND(J64-T64,2))</f>
        <v>0</v>
      </c>
      <c r="AE64" s="33">
        <f>IF($B64="","",ROUND(K64-U64,2))</f>
        <v>0</v>
      </c>
      <c r="AF64" s="33">
        <f>IF($B64="","",ROUND(L64-V64,2))</f>
        <v>0</v>
      </c>
      <c r="AG64" s="33">
        <f>IF($B64="","",ROUND(M64-W64,2))</f>
        <v>0</v>
      </c>
      <c r="AH64" s="33">
        <f>IF($B64="","",ROUND(N64-X64,2))</f>
        <v>0</v>
      </c>
      <c r="AI64" s="33">
        <f>IF($B64="","",ROUND(O64-Y64,2))</f>
        <v>0</v>
      </c>
      <c r="AJ64" s="33">
        <f>IF($B64="","",ROUND(P64-Z64,2))</f>
        <v>0</v>
      </c>
    </row>
    <row r="65" spans="2:36">
      <c r="B65" s="15">
        <f>IF(B64="","",IF(F64&gt;0.005,B64+1,""))</f>
        <v>0</v>
      </c>
      <c r="C65" s="46">
        <f>IF($B65="","",EDATE('Debt Payoff'!$D$23,$B65-1))</f>
        <v>0</v>
      </c>
      <c r="D65" s="47">
        <f>IF($B65="","",SUM(Q65:Z65))</f>
        <v>0</v>
      </c>
      <c r="E65" s="48">
        <f>IF($B65="","",SUM(G65:P65)-F64)</f>
        <v>0</v>
      </c>
      <c r="F65" s="47">
        <f>IF($B65="","",SUM(AA65:AJ65))</f>
        <v>0</v>
      </c>
      <c r="G65" s="48">
        <f>IF($B65="","",ROUND(N(AA64)*(1+$Q$8/12),2))</f>
        <v>0</v>
      </c>
      <c r="H65" s="48">
        <f>IF($B65="","",ROUND(N(AB64)*(1+$R$8/12),2))</f>
        <v>0</v>
      </c>
      <c r="I65" s="48">
        <f>IF($B65="","",ROUND(N(AC64)*(1+$S$8/12),2))</f>
        <v>0</v>
      </c>
      <c r="J65" s="48">
        <f>IF($B65="","",ROUND(N(AD64)*(1+$T$8/12),2))</f>
        <v>0</v>
      </c>
      <c r="K65" s="48">
        <f>IF($B65="","",ROUND(N(AE64)*(1+$U$8/12),2))</f>
        <v>0</v>
      </c>
      <c r="L65" s="48">
        <f>IF($B65="","",ROUND(N(AF64)*(1+$V$8/12),2))</f>
        <v>0</v>
      </c>
      <c r="M65" s="48">
        <f>IF($B65="","",ROUND(N(AG64)*(1+$W$8/12),2))</f>
        <v>0</v>
      </c>
      <c r="N65" s="48">
        <f>IF($B65="","",ROUND(N(AH64)*(1+$X$8/12),2))</f>
        <v>0</v>
      </c>
      <c r="O65" s="48">
        <f>IF($B65="","",ROUND(N(AI64)*(1+$Y$8/12),2))</f>
        <v>0</v>
      </c>
      <c r="P65" s="48">
        <f>IF($B65="","",ROUND(N(AJ64)*(1+$Z$8/12),2))</f>
        <v>0</v>
      </c>
      <c r="Q65" s="33">
        <f>IF($B65="","",MIN($Q$9,G65)+MIN(MAX(0,'Debt Payoff'!$D$24-0-SUMPRODUCT((G65:P65&lt;$Q$9:$Z$9)*G65:P65+(G65:P65&gt;=$Q$9:$Z$9)*$Q$9:$Z$9)),G65-MIN($Q$9,G65)))</f>
        <v>0</v>
      </c>
      <c r="R65" s="33">
        <f>IF($B65="","",MIN($R$9,H65)+MIN(MAX(0,'Debt Payoff'!$D$24-SUM(Q65:Q65)-SUMPRODUCT((H65:P65&lt;$R$9:$Z$9)*H65:P65+(H65:P65&gt;=$R$9:$Z$9)*$R$9:$Z$9)),H65-MIN($R$9,H65)))</f>
        <v>0</v>
      </c>
      <c r="S65" s="33">
        <f>IF($B65="","",MIN($S$9,I65)+MIN(MAX(0,'Debt Payoff'!$D$24-SUM(Q65:R65)-SUMPRODUCT((I65:P65&lt;$S$9:$Z$9)*I65:P65+(I65:P65&gt;=$S$9:$Z$9)*$S$9:$Z$9)),I65-MIN($S$9,I65)))</f>
        <v>0</v>
      </c>
      <c r="T65" s="33">
        <f>IF($B65="","",MIN($T$9,J65)+MIN(MAX(0,'Debt Payoff'!$D$24-SUM(Q65:S65)-SUMPRODUCT((J65:P65&lt;$T$9:$Z$9)*J65:P65+(J65:P65&gt;=$T$9:$Z$9)*$T$9:$Z$9)),J65-MIN($T$9,J65)))</f>
        <v>0</v>
      </c>
      <c r="U65" s="33">
        <f>IF($B65="","",MIN($U$9,K65)+MIN(MAX(0,'Debt Payoff'!$D$24-SUM(Q65:T65)-SUMPRODUCT((K65:P65&lt;$U$9:$Z$9)*K65:P65+(K65:P65&gt;=$U$9:$Z$9)*$U$9:$Z$9)),K65-MIN($U$9,K65)))</f>
        <v>0</v>
      </c>
      <c r="V65" s="33">
        <f>IF($B65="","",MIN($V$9,L65)+MIN(MAX(0,'Debt Payoff'!$D$24-SUM(Q65:U65)-SUMPRODUCT((L65:P65&lt;$V$9:$Z$9)*L65:P65+(L65:P65&gt;=$V$9:$Z$9)*$V$9:$Z$9)),L65-MIN($V$9,L65)))</f>
        <v>0</v>
      </c>
      <c r="W65" s="33">
        <f>IF($B65="","",MIN($W$9,M65)+MIN(MAX(0,'Debt Payoff'!$D$24-SUM(Q65:V65)-SUMPRODUCT((M65:P65&lt;$W$9:$Z$9)*M65:P65+(M65:P65&gt;=$W$9:$Z$9)*$W$9:$Z$9)),M65-MIN($W$9,M65)))</f>
        <v>0</v>
      </c>
      <c r="X65" s="33">
        <f>IF($B65="","",MIN($X$9,N65)+MIN(MAX(0,'Debt Payoff'!$D$24-SUM(Q65:W65)-SUMPRODUCT((N65:P65&lt;$X$9:$Z$9)*N65:P65+(N65:P65&gt;=$X$9:$Z$9)*$X$9:$Z$9)),N65-MIN($X$9,N65)))</f>
        <v>0</v>
      </c>
      <c r="Y65" s="33">
        <f>IF($B65="","",MIN($Y$9,O65)+MIN(MAX(0,'Debt Payoff'!$D$24-SUM(Q65:X65)-SUMPRODUCT((O65:P65&lt;$Y$9:$Z$9)*O65:P65+(O65:P65&gt;=$Y$9:$Z$9)*$Y$9:$Z$9)),O65-MIN($Y$9,O65)))</f>
        <v>0</v>
      </c>
      <c r="Z65" s="33">
        <f>IF($B65="","",MIN($Z$9,P65)+MIN(MAX(0,'Debt Payoff'!$D$24-SUM(Q65:Y65)-SUMPRODUCT((P65:P65&lt;$Z$9:$Z$9)*P65:P65+(P65:P65&gt;=$Z$9:$Z$9)*$Z$9:$Z$9)),P65-MIN($Z$9,P65)))</f>
        <v>0</v>
      </c>
      <c r="AA65" s="33">
        <f>IF($B65="","",ROUND(G65-Q65,2))</f>
        <v>0</v>
      </c>
      <c r="AB65" s="33">
        <f>IF($B65="","",ROUND(H65-R65,2))</f>
        <v>0</v>
      </c>
      <c r="AC65" s="33">
        <f>IF($B65="","",ROUND(I65-S65,2))</f>
        <v>0</v>
      </c>
      <c r="AD65" s="33">
        <f>IF($B65="","",ROUND(J65-T65,2))</f>
        <v>0</v>
      </c>
      <c r="AE65" s="33">
        <f>IF($B65="","",ROUND(K65-U65,2))</f>
        <v>0</v>
      </c>
      <c r="AF65" s="33">
        <f>IF($B65="","",ROUND(L65-V65,2))</f>
        <v>0</v>
      </c>
      <c r="AG65" s="33">
        <f>IF($B65="","",ROUND(M65-W65,2))</f>
        <v>0</v>
      </c>
      <c r="AH65" s="33">
        <f>IF($B65="","",ROUND(N65-X65,2))</f>
        <v>0</v>
      </c>
      <c r="AI65" s="33">
        <f>IF($B65="","",ROUND(O65-Y65,2))</f>
        <v>0</v>
      </c>
      <c r="AJ65" s="33">
        <f>IF($B65="","",ROUND(P65-Z65,2))</f>
        <v>0</v>
      </c>
    </row>
    <row r="66" spans="2:36">
      <c r="B66" s="15">
        <f>IF(B65="","",IF(F65&gt;0.005,B65+1,""))</f>
        <v>0</v>
      </c>
      <c r="C66" s="46">
        <f>IF($B66="","",EDATE('Debt Payoff'!$D$23,$B66-1))</f>
        <v>0</v>
      </c>
      <c r="D66" s="47">
        <f>IF($B66="","",SUM(Q66:Z66))</f>
        <v>0</v>
      </c>
      <c r="E66" s="48">
        <f>IF($B66="","",SUM(G66:P66)-F65)</f>
        <v>0</v>
      </c>
      <c r="F66" s="47">
        <f>IF($B66="","",SUM(AA66:AJ66))</f>
        <v>0</v>
      </c>
      <c r="G66" s="48">
        <f>IF($B66="","",ROUND(N(AA65)*(1+$Q$8/12),2))</f>
        <v>0</v>
      </c>
      <c r="H66" s="48">
        <f>IF($B66="","",ROUND(N(AB65)*(1+$R$8/12),2))</f>
        <v>0</v>
      </c>
      <c r="I66" s="48">
        <f>IF($B66="","",ROUND(N(AC65)*(1+$S$8/12),2))</f>
        <v>0</v>
      </c>
      <c r="J66" s="48">
        <f>IF($B66="","",ROUND(N(AD65)*(1+$T$8/12),2))</f>
        <v>0</v>
      </c>
      <c r="K66" s="48">
        <f>IF($B66="","",ROUND(N(AE65)*(1+$U$8/12),2))</f>
        <v>0</v>
      </c>
      <c r="L66" s="48">
        <f>IF($B66="","",ROUND(N(AF65)*(1+$V$8/12),2))</f>
        <v>0</v>
      </c>
      <c r="M66" s="48">
        <f>IF($B66="","",ROUND(N(AG65)*(1+$W$8/12),2))</f>
        <v>0</v>
      </c>
      <c r="N66" s="48">
        <f>IF($B66="","",ROUND(N(AH65)*(1+$X$8/12),2))</f>
        <v>0</v>
      </c>
      <c r="O66" s="48">
        <f>IF($B66="","",ROUND(N(AI65)*(1+$Y$8/12),2))</f>
        <v>0</v>
      </c>
      <c r="P66" s="48">
        <f>IF($B66="","",ROUND(N(AJ65)*(1+$Z$8/12),2))</f>
        <v>0</v>
      </c>
      <c r="Q66" s="33">
        <f>IF($B66="","",MIN($Q$9,G66)+MIN(MAX(0,'Debt Payoff'!$D$24-0-SUMPRODUCT((G66:P66&lt;$Q$9:$Z$9)*G66:P66+(G66:P66&gt;=$Q$9:$Z$9)*$Q$9:$Z$9)),G66-MIN($Q$9,G66)))</f>
        <v>0</v>
      </c>
      <c r="R66" s="33">
        <f>IF($B66="","",MIN($R$9,H66)+MIN(MAX(0,'Debt Payoff'!$D$24-SUM(Q66:Q66)-SUMPRODUCT((H66:P66&lt;$R$9:$Z$9)*H66:P66+(H66:P66&gt;=$R$9:$Z$9)*$R$9:$Z$9)),H66-MIN($R$9,H66)))</f>
        <v>0</v>
      </c>
      <c r="S66" s="33">
        <f>IF($B66="","",MIN($S$9,I66)+MIN(MAX(0,'Debt Payoff'!$D$24-SUM(Q66:R66)-SUMPRODUCT((I66:P66&lt;$S$9:$Z$9)*I66:P66+(I66:P66&gt;=$S$9:$Z$9)*$S$9:$Z$9)),I66-MIN($S$9,I66)))</f>
        <v>0</v>
      </c>
      <c r="T66" s="33">
        <f>IF($B66="","",MIN($T$9,J66)+MIN(MAX(0,'Debt Payoff'!$D$24-SUM(Q66:S66)-SUMPRODUCT((J66:P66&lt;$T$9:$Z$9)*J66:P66+(J66:P66&gt;=$T$9:$Z$9)*$T$9:$Z$9)),J66-MIN($T$9,J66)))</f>
        <v>0</v>
      </c>
      <c r="U66" s="33">
        <f>IF($B66="","",MIN($U$9,K66)+MIN(MAX(0,'Debt Payoff'!$D$24-SUM(Q66:T66)-SUMPRODUCT((K66:P66&lt;$U$9:$Z$9)*K66:P66+(K66:P66&gt;=$U$9:$Z$9)*$U$9:$Z$9)),K66-MIN($U$9,K66)))</f>
        <v>0</v>
      </c>
      <c r="V66" s="33">
        <f>IF($B66="","",MIN($V$9,L66)+MIN(MAX(0,'Debt Payoff'!$D$24-SUM(Q66:U66)-SUMPRODUCT((L66:P66&lt;$V$9:$Z$9)*L66:P66+(L66:P66&gt;=$V$9:$Z$9)*$V$9:$Z$9)),L66-MIN($V$9,L66)))</f>
        <v>0</v>
      </c>
      <c r="W66" s="33">
        <f>IF($B66="","",MIN($W$9,M66)+MIN(MAX(0,'Debt Payoff'!$D$24-SUM(Q66:V66)-SUMPRODUCT((M66:P66&lt;$W$9:$Z$9)*M66:P66+(M66:P66&gt;=$W$9:$Z$9)*$W$9:$Z$9)),M66-MIN($W$9,M66)))</f>
        <v>0</v>
      </c>
      <c r="X66" s="33">
        <f>IF($B66="","",MIN($X$9,N66)+MIN(MAX(0,'Debt Payoff'!$D$24-SUM(Q66:W66)-SUMPRODUCT((N66:P66&lt;$X$9:$Z$9)*N66:P66+(N66:P66&gt;=$X$9:$Z$9)*$X$9:$Z$9)),N66-MIN($X$9,N66)))</f>
        <v>0</v>
      </c>
      <c r="Y66" s="33">
        <f>IF($B66="","",MIN($Y$9,O66)+MIN(MAX(0,'Debt Payoff'!$D$24-SUM(Q66:X66)-SUMPRODUCT((O66:P66&lt;$Y$9:$Z$9)*O66:P66+(O66:P66&gt;=$Y$9:$Z$9)*$Y$9:$Z$9)),O66-MIN($Y$9,O66)))</f>
        <v>0</v>
      </c>
      <c r="Z66" s="33">
        <f>IF($B66="","",MIN($Z$9,P66)+MIN(MAX(0,'Debt Payoff'!$D$24-SUM(Q66:Y66)-SUMPRODUCT((P66:P66&lt;$Z$9:$Z$9)*P66:P66+(P66:P66&gt;=$Z$9:$Z$9)*$Z$9:$Z$9)),P66-MIN($Z$9,P66)))</f>
        <v>0</v>
      </c>
      <c r="AA66" s="33">
        <f>IF($B66="","",ROUND(G66-Q66,2))</f>
        <v>0</v>
      </c>
      <c r="AB66" s="33">
        <f>IF($B66="","",ROUND(H66-R66,2))</f>
        <v>0</v>
      </c>
      <c r="AC66" s="33">
        <f>IF($B66="","",ROUND(I66-S66,2))</f>
        <v>0</v>
      </c>
      <c r="AD66" s="33">
        <f>IF($B66="","",ROUND(J66-T66,2))</f>
        <v>0</v>
      </c>
      <c r="AE66" s="33">
        <f>IF($B66="","",ROUND(K66-U66,2))</f>
        <v>0</v>
      </c>
      <c r="AF66" s="33">
        <f>IF($B66="","",ROUND(L66-V66,2))</f>
        <v>0</v>
      </c>
      <c r="AG66" s="33">
        <f>IF($B66="","",ROUND(M66-W66,2))</f>
        <v>0</v>
      </c>
      <c r="AH66" s="33">
        <f>IF($B66="","",ROUND(N66-X66,2))</f>
        <v>0</v>
      </c>
      <c r="AI66" s="33">
        <f>IF($B66="","",ROUND(O66-Y66,2))</f>
        <v>0</v>
      </c>
      <c r="AJ66" s="33">
        <f>IF($B66="","",ROUND(P66-Z66,2))</f>
        <v>0</v>
      </c>
    </row>
    <row r="67" spans="2:36">
      <c r="B67" s="15">
        <f>IF(B66="","",IF(F66&gt;0.005,B66+1,""))</f>
        <v>0</v>
      </c>
      <c r="C67" s="46">
        <f>IF($B67="","",EDATE('Debt Payoff'!$D$23,$B67-1))</f>
        <v>0</v>
      </c>
      <c r="D67" s="47">
        <f>IF($B67="","",SUM(Q67:Z67))</f>
        <v>0</v>
      </c>
      <c r="E67" s="48">
        <f>IF($B67="","",SUM(G67:P67)-F66)</f>
        <v>0</v>
      </c>
      <c r="F67" s="47">
        <f>IF($B67="","",SUM(AA67:AJ67))</f>
        <v>0</v>
      </c>
      <c r="G67" s="48">
        <f>IF($B67="","",ROUND(N(AA66)*(1+$Q$8/12),2))</f>
        <v>0</v>
      </c>
      <c r="H67" s="48">
        <f>IF($B67="","",ROUND(N(AB66)*(1+$R$8/12),2))</f>
        <v>0</v>
      </c>
      <c r="I67" s="48">
        <f>IF($B67="","",ROUND(N(AC66)*(1+$S$8/12),2))</f>
        <v>0</v>
      </c>
      <c r="J67" s="48">
        <f>IF($B67="","",ROUND(N(AD66)*(1+$T$8/12),2))</f>
        <v>0</v>
      </c>
      <c r="K67" s="48">
        <f>IF($B67="","",ROUND(N(AE66)*(1+$U$8/12),2))</f>
        <v>0</v>
      </c>
      <c r="L67" s="48">
        <f>IF($B67="","",ROUND(N(AF66)*(1+$V$8/12),2))</f>
        <v>0</v>
      </c>
      <c r="M67" s="48">
        <f>IF($B67="","",ROUND(N(AG66)*(1+$W$8/12),2))</f>
        <v>0</v>
      </c>
      <c r="N67" s="48">
        <f>IF($B67="","",ROUND(N(AH66)*(1+$X$8/12),2))</f>
        <v>0</v>
      </c>
      <c r="O67" s="48">
        <f>IF($B67="","",ROUND(N(AI66)*(1+$Y$8/12),2))</f>
        <v>0</v>
      </c>
      <c r="P67" s="48">
        <f>IF($B67="","",ROUND(N(AJ66)*(1+$Z$8/12),2))</f>
        <v>0</v>
      </c>
      <c r="Q67" s="33">
        <f>IF($B67="","",MIN($Q$9,G67)+MIN(MAX(0,'Debt Payoff'!$D$24-0-SUMPRODUCT((G67:P67&lt;$Q$9:$Z$9)*G67:P67+(G67:P67&gt;=$Q$9:$Z$9)*$Q$9:$Z$9)),G67-MIN($Q$9,G67)))</f>
        <v>0</v>
      </c>
      <c r="R67" s="33">
        <f>IF($B67="","",MIN($R$9,H67)+MIN(MAX(0,'Debt Payoff'!$D$24-SUM(Q67:Q67)-SUMPRODUCT((H67:P67&lt;$R$9:$Z$9)*H67:P67+(H67:P67&gt;=$R$9:$Z$9)*$R$9:$Z$9)),H67-MIN($R$9,H67)))</f>
        <v>0</v>
      </c>
      <c r="S67" s="33">
        <f>IF($B67="","",MIN($S$9,I67)+MIN(MAX(0,'Debt Payoff'!$D$24-SUM(Q67:R67)-SUMPRODUCT((I67:P67&lt;$S$9:$Z$9)*I67:P67+(I67:P67&gt;=$S$9:$Z$9)*$S$9:$Z$9)),I67-MIN($S$9,I67)))</f>
        <v>0</v>
      </c>
      <c r="T67" s="33">
        <f>IF($B67="","",MIN($T$9,J67)+MIN(MAX(0,'Debt Payoff'!$D$24-SUM(Q67:S67)-SUMPRODUCT((J67:P67&lt;$T$9:$Z$9)*J67:P67+(J67:P67&gt;=$T$9:$Z$9)*$T$9:$Z$9)),J67-MIN($T$9,J67)))</f>
        <v>0</v>
      </c>
      <c r="U67" s="33">
        <f>IF($B67="","",MIN($U$9,K67)+MIN(MAX(0,'Debt Payoff'!$D$24-SUM(Q67:T67)-SUMPRODUCT((K67:P67&lt;$U$9:$Z$9)*K67:P67+(K67:P67&gt;=$U$9:$Z$9)*$U$9:$Z$9)),K67-MIN($U$9,K67)))</f>
        <v>0</v>
      </c>
      <c r="V67" s="33">
        <f>IF($B67="","",MIN($V$9,L67)+MIN(MAX(0,'Debt Payoff'!$D$24-SUM(Q67:U67)-SUMPRODUCT((L67:P67&lt;$V$9:$Z$9)*L67:P67+(L67:P67&gt;=$V$9:$Z$9)*$V$9:$Z$9)),L67-MIN($V$9,L67)))</f>
        <v>0</v>
      </c>
      <c r="W67" s="33">
        <f>IF($B67="","",MIN($W$9,M67)+MIN(MAX(0,'Debt Payoff'!$D$24-SUM(Q67:V67)-SUMPRODUCT((M67:P67&lt;$W$9:$Z$9)*M67:P67+(M67:P67&gt;=$W$9:$Z$9)*$W$9:$Z$9)),M67-MIN($W$9,M67)))</f>
        <v>0</v>
      </c>
      <c r="X67" s="33">
        <f>IF($B67="","",MIN($X$9,N67)+MIN(MAX(0,'Debt Payoff'!$D$24-SUM(Q67:W67)-SUMPRODUCT((N67:P67&lt;$X$9:$Z$9)*N67:P67+(N67:P67&gt;=$X$9:$Z$9)*$X$9:$Z$9)),N67-MIN($X$9,N67)))</f>
        <v>0</v>
      </c>
      <c r="Y67" s="33">
        <f>IF($B67="","",MIN($Y$9,O67)+MIN(MAX(0,'Debt Payoff'!$D$24-SUM(Q67:X67)-SUMPRODUCT((O67:P67&lt;$Y$9:$Z$9)*O67:P67+(O67:P67&gt;=$Y$9:$Z$9)*$Y$9:$Z$9)),O67-MIN($Y$9,O67)))</f>
        <v>0</v>
      </c>
      <c r="Z67" s="33">
        <f>IF($B67="","",MIN($Z$9,P67)+MIN(MAX(0,'Debt Payoff'!$D$24-SUM(Q67:Y67)-SUMPRODUCT((P67:P67&lt;$Z$9:$Z$9)*P67:P67+(P67:P67&gt;=$Z$9:$Z$9)*$Z$9:$Z$9)),P67-MIN($Z$9,P67)))</f>
        <v>0</v>
      </c>
      <c r="AA67" s="33">
        <f>IF($B67="","",ROUND(G67-Q67,2))</f>
        <v>0</v>
      </c>
      <c r="AB67" s="33">
        <f>IF($B67="","",ROUND(H67-R67,2))</f>
        <v>0</v>
      </c>
      <c r="AC67" s="33">
        <f>IF($B67="","",ROUND(I67-S67,2))</f>
        <v>0</v>
      </c>
      <c r="AD67" s="33">
        <f>IF($B67="","",ROUND(J67-T67,2))</f>
        <v>0</v>
      </c>
      <c r="AE67" s="33">
        <f>IF($B67="","",ROUND(K67-U67,2))</f>
        <v>0</v>
      </c>
      <c r="AF67" s="33">
        <f>IF($B67="","",ROUND(L67-V67,2))</f>
        <v>0</v>
      </c>
      <c r="AG67" s="33">
        <f>IF($B67="","",ROUND(M67-W67,2))</f>
        <v>0</v>
      </c>
      <c r="AH67" s="33">
        <f>IF($B67="","",ROUND(N67-X67,2))</f>
        <v>0</v>
      </c>
      <c r="AI67" s="33">
        <f>IF($B67="","",ROUND(O67-Y67,2))</f>
        <v>0</v>
      </c>
      <c r="AJ67" s="33">
        <f>IF($B67="","",ROUND(P67-Z67,2))</f>
        <v>0</v>
      </c>
    </row>
    <row r="68" spans="2:36">
      <c r="B68" s="15">
        <f>IF(B67="","",IF(F67&gt;0.005,B67+1,""))</f>
        <v>0</v>
      </c>
      <c r="C68" s="46">
        <f>IF($B68="","",EDATE('Debt Payoff'!$D$23,$B68-1))</f>
        <v>0</v>
      </c>
      <c r="D68" s="47">
        <f>IF($B68="","",SUM(Q68:Z68))</f>
        <v>0</v>
      </c>
      <c r="E68" s="48">
        <f>IF($B68="","",SUM(G68:P68)-F67)</f>
        <v>0</v>
      </c>
      <c r="F68" s="47">
        <f>IF($B68="","",SUM(AA68:AJ68))</f>
        <v>0</v>
      </c>
      <c r="G68" s="48">
        <f>IF($B68="","",ROUND(N(AA67)*(1+$Q$8/12),2))</f>
        <v>0</v>
      </c>
      <c r="H68" s="48">
        <f>IF($B68="","",ROUND(N(AB67)*(1+$R$8/12),2))</f>
        <v>0</v>
      </c>
      <c r="I68" s="48">
        <f>IF($B68="","",ROUND(N(AC67)*(1+$S$8/12),2))</f>
        <v>0</v>
      </c>
      <c r="J68" s="48">
        <f>IF($B68="","",ROUND(N(AD67)*(1+$T$8/12),2))</f>
        <v>0</v>
      </c>
      <c r="K68" s="48">
        <f>IF($B68="","",ROUND(N(AE67)*(1+$U$8/12),2))</f>
        <v>0</v>
      </c>
      <c r="L68" s="48">
        <f>IF($B68="","",ROUND(N(AF67)*(1+$V$8/12),2))</f>
        <v>0</v>
      </c>
      <c r="M68" s="48">
        <f>IF($B68="","",ROUND(N(AG67)*(1+$W$8/12),2))</f>
        <v>0</v>
      </c>
      <c r="N68" s="48">
        <f>IF($B68="","",ROUND(N(AH67)*(1+$X$8/12),2))</f>
        <v>0</v>
      </c>
      <c r="O68" s="48">
        <f>IF($B68="","",ROUND(N(AI67)*(1+$Y$8/12),2))</f>
        <v>0</v>
      </c>
      <c r="P68" s="48">
        <f>IF($B68="","",ROUND(N(AJ67)*(1+$Z$8/12),2))</f>
        <v>0</v>
      </c>
      <c r="Q68" s="33">
        <f>IF($B68="","",MIN($Q$9,G68)+MIN(MAX(0,'Debt Payoff'!$D$24-0-SUMPRODUCT((G68:P68&lt;$Q$9:$Z$9)*G68:P68+(G68:P68&gt;=$Q$9:$Z$9)*$Q$9:$Z$9)),G68-MIN($Q$9,G68)))</f>
        <v>0</v>
      </c>
      <c r="R68" s="33">
        <f>IF($B68="","",MIN($R$9,H68)+MIN(MAX(0,'Debt Payoff'!$D$24-SUM(Q68:Q68)-SUMPRODUCT((H68:P68&lt;$R$9:$Z$9)*H68:P68+(H68:P68&gt;=$R$9:$Z$9)*$R$9:$Z$9)),H68-MIN($R$9,H68)))</f>
        <v>0</v>
      </c>
      <c r="S68" s="33">
        <f>IF($B68="","",MIN($S$9,I68)+MIN(MAX(0,'Debt Payoff'!$D$24-SUM(Q68:R68)-SUMPRODUCT((I68:P68&lt;$S$9:$Z$9)*I68:P68+(I68:P68&gt;=$S$9:$Z$9)*$S$9:$Z$9)),I68-MIN($S$9,I68)))</f>
        <v>0</v>
      </c>
      <c r="T68" s="33">
        <f>IF($B68="","",MIN($T$9,J68)+MIN(MAX(0,'Debt Payoff'!$D$24-SUM(Q68:S68)-SUMPRODUCT((J68:P68&lt;$T$9:$Z$9)*J68:P68+(J68:P68&gt;=$T$9:$Z$9)*$T$9:$Z$9)),J68-MIN($T$9,J68)))</f>
        <v>0</v>
      </c>
      <c r="U68" s="33">
        <f>IF($B68="","",MIN($U$9,K68)+MIN(MAX(0,'Debt Payoff'!$D$24-SUM(Q68:T68)-SUMPRODUCT((K68:P68&lt;$U$9:$Z$9)*K68:P68+(K68:P68&gt;=$U$9:$Z$9)*$U$9:$Z$9)),K68-MIN($U$9,K68)))</f>
        <v>0</v>
      </c>
      <c r="V68" s="33">
        <f>IF($B68="","",MIN($V$9,L68)+MIN(MAX(0,'Debt Payoff'!$D$24-SUM(Q68:U68)-SUMPRODUCT((L68:P68&lt;$V$9:$Z$9)*L68:P68+(L68:P68&gt;=$V$9:$Z$9)*$V$9:$Z$9)),L68-MIN($V$9,L68)))</f>
        <v>0</v>
      </c>
      <c r="W68" s="33">
        <f>IF($B68="","",MIN($W$9,M68)+MIN(MAX(0,'Debt Payoff'!$D$24-SUM(Q68:V68)-SUMPRODUCT((M68:P68&lt;$W$9:$Z$9)*M68:P68+(M68:P68&gt;=$W$9:$Z$9)*$W$9:$Z$9)),M68-MIN($W$9,M68)))</f>
        <v>0</v>
      </c>
      <c r="X68" s="33">
        <f>IF($B68="","",MIN($X$9,N68)+MIN(MAX(0,'Debt Payoff'!$D$24-SUM(Q68:W68)-SUMPRODUCT((N68:P68&lt;$X$9:$Z$9)*N68:P68+(N68:P68&gt;=$X$9:$Z$9)*$X$9:$Z$9)),N68-MIN($X$9,N68)))</f>
        <v>0</v>
      </c>
      <c r="Y68" s="33">
        <f>IF($B68="","",MIN($Y$9,O68)+MIN(MAX(0,'Debt Payoff'!$D$24-SUM(Q68:X68)-SUMPRODUCT((O68:P68&lt;$Y$9:$Z$9)*O68:P68+(O68:P68&gt;=$Y$9:$Z$9)*$Y$9:$Z$9)),O68-MIN($Y$9,O68)))</f>
        <v>0</v>
      </c>
      <c r="Z68" s="33">
        <f>IF($B68="","",MIN($Z$9,P68)+MIN(MAX(0,'Debt Payoff'!$D$24-SUM(Q68:Y68)-SUMPRODUCT((P68:P68&lt;$Z$9:$Z$9)*P68:P68+(P68:P68&gt;=$Z$9:$Z$9)*$Z$9:$Z$9)),P68-MIN($Z$9,P68)))</f>
        <v>0</v>
      </c>
      <c r="AA68" s="33">
        <f>IF($B68="","",ROUND(G68-Q68,2))</f>
        <v>0</v>
      </c>
      <c r="AB68" s="33">
        <f>IF($B68="","",ROUND(H68-R68,2))</f>
        <v>0</v>
      </c>
      <c r="AC68" s="33">
        <f>IF($B68="","",ROUND(I68-S68,2))</f>
        <v>0</v>
      </c>
      <c r="AD68" s="33">
        <f>IF($B68="","",ROUND(J68-T68,2))</f>
        <v>0</v>
      </c>
      <c r="AE68" s="33">
        <f>IF($B68="","",ROUND(K68-U68,2))</f>
        <v>0</v>
      </c>
      <c r="AF68" s="33">
        <f>IF($B68="","",ROUND(L68-V68,2))</f>
        <v>0</v>
      </c>
      <c r="AG68" s="33">
        <f>IF($B68="","",ROUND(M68-W68,2))</f>
        <v>0</v>
      </c>
      <c r="AH68" s="33">
        <f>IF($B68="","",ROUND(N68-X68,2))</f>
        <v>0</v>
      </c>
      <c r="AI68" s="33">
        <f>IF($B68="","",ROUND(O68-Y68,2))</f>
        <v>0</v>
      </c>
      <c r="AJ68" s="33">
        <f>IF($B68="","",ROUND(P68-Z68,2))</f>
        <v>0</v>
      </c>
    </row>
    <row r="69" spans="2:36">
      <c r="B69" s="15">
        <f>IF(B68="","",IF(F68&gt;0.005,B68+1,""))</f>
        <v>0</v>
      </c>
      <c r="C69" s="46">
        <f>IF($B69="","",EDATE('Debt Payoff'!$D$23,$B69-1))</f>
        <v>0</v>
      </c>
      <c r="D69" s="47">
        <f>IF($B69="","",SUM(Q69:Z69))</f>
        <v>0</v>
      </c>
      <c r="E69" s="48">
        <f>IF($B69="","",SUM(G69:P69)-F68)</f>
        <v>0</v>
      </c>
      <c r="F69" s="47">
        <f>IF($B69="","",SUM(AA69:AJ69))</f>
        <v>0</v>
      </c>
      <c r="G69" s="48">
        <f>IF($B69="","",ROUND(N(AA68)*(1+$Q$8/12),2))</f>
        <v>0</v>
      </c>
      <c r="H69" s="48">
        <f>IF($B69="","",ROUND(N(AB68)*(1+$R$8/12),2))</f>
        <v>0</v>
      </c>
      <c r="I69" s="48">
        <f>IF($B69="","",ROUND(N(AC68)*(1+$S$8/12),2))</f>
        <v>0</v>
      </c>
      <c r="J69" s="48">
        <f>IF($B69="","",ROUND(N(AD68)*(1+$T$8/12),2))</f>
        <v>0</v>
      </c>
      <c r="K69" s="48">
        <f>IF($B69="","",ROUND(N(AE68)*(1+$U$8/12),2))</f>
        <v>0</v>
      </c>
      <c r="L69" s="48">
        <f>IF($B69="","",ROUND(N(AF68)*(1+$V$8/12),2))</f>
        <v>0</v>
      </c>
      <c r="M69" s="48">
        <f>IF($B69="","",ROUND(N(AG68)*(1+$W$8/12),2))</f>
        <v>0</v>
      </c>
      <c r="N69" s="48">
        <f>IF($B69="","",ROUND(N(AH68)*(1+$X$8/12),2))</f>
        <v>0</v>
      </c>
      <c r="O69" s="48">
        <f>IF($B69="","",ROUND(N(AI68)*(1+$Y$8/12),2))</f>
        <v>0</v>
      </c>
      <c r="P69" s="48">
        <f>IF($B69="","",ROUND(N(AJ68)*(1+$Z$8/12),2))</f>
        <v>0</v>
      </c>
      <c r="Q69" s="33">
        <f>IF($B69="","",MIN($Q$9,G69)+MIN(MAX(0,'Debt Payoff'!$D$24-0-SUMPRODUCT((G69:P69&lt;$Q$9:$Z$9)*G69:P69+(G69:P69&gt;=$Q$9:$Z$9)*$Q$9:$Z$9)),G69-MIN($Q$9,G69)))</f>
        <v>0</v>
      </c>
      <c r="R69" s="33">
        <f>IF($B69="","",MIN($R$9,H69)+MIN(MAX(0,'Debt Payoff'!$D$24-SUM(Q69:Q69)-SUMPRODUCT((H69:P69&lt;$R$9:$Z$9)*H69:P69+(H69:P69&gt;=$R$9:$Z$9)*$R$9:$Z$9)),H69-MIN($R$9,H69)))</f>
        <v>0</v>
      </c>
      <c r="S69" s="33">
        <f>IF($B69="","",MIN($S$9,I69)+MIN(MAX(0,'Debt Payoff'!$D$24-SUM(Q69:R69)-SUMPRODUCT((I69:P69&lt;$S$9:$Z$9)*I69:P69+(I69:P69&gt;=$S$9:$Z$9)*$S$9:$Z$9)),I69-MIN($S$9,I69)))</f>
        <v>0</v>
      </c>
      <c r="T69" s="33">
        <f>IF($B69="","",MIN($T$9,J69)+MIN(MAX(0,'Debt Payoff'!$D$24-SUM(Q69:S69)-SUMPRODUCT((J69:P69&lt;$T$9:$Z$9)*J69:P69+(J69:P69&gt;=$T$9:$Z$9)*$T$9:$Z$9)),J69-MIN($T$9,J69)))</f>
        <v>0</v>
      </c>
      <c r="U69" s="33">
        <f>IF($B69="","",MIN($U$9,K69)+MIN(MAX(0,'Debt Payoff'!$D$24-SUM(Q69:T69)-SUMPRODUCT((K69:P69&lt;$U$9:$Z$9)*K69:P69+(K69:P69&gt;=$U$9:$Z$9)*$U$9:$Z$9)),K69-MIN($U$9,K69)))</f>
        <v>0</v>
      </c>
      <c r="V69" s="33">
        <f>IF($B69="","",MIN($V$9,L69)+MIN(MAX(0,'Debt Payoff'!$D$24-SUM(Q69:U69)-SUMPRODUCT((L69:P69&lt;$V$9:$Z$9)*L69:P69+(L69:P69&gt;=$V$9:$Z$9)*$V$9:$Z$9)),L69-MIN($V$9,L69)))</f>
        <v>0</v>
      </c>
      <c r="W69" s="33">
        <f>IF($B69="","",MIN($W$9,M69)+MIN(MAX(0,'Debt Payoff'!$D$24-SUM(Q69:V69)-SUMPRODUCT((M69:P69&lt;$W$9:$Z$9)*M69:P69+(M69:P69&gt;=$W$9:$Z$9)*$W$9:$Z$9)),M69-MIN($W$9,M69)))</f>
        <v>0</v>
      </c>
      <c r="X69" s="33">
        <f>IF($B69="","",MIN($X$9,N69)+MIN(MAX(0,'Debt Payoff'!$D$24-SUM(Q69:W69)-SUMPRODUCT((N69:P69&lt;$X$9:$Z$9)*N69:P69+(N69:P69&gt;=$X$9:$Z$9)*$X$9:$Z$9)),N69-MIN($X$9,N69)))</f>
        <v>0</v>
      </c>
      <c r="Y69" s="33">
        <f>IF($B69="","",MIN($Y$9,O69)+MIN(MAX(0,'Debt Payoff'!$D$24-SUM(Q69:X69)-SUMPRODUCT((O69:P69&lt;$Y$9:$Z$9)*O69:P69+(O69:P69&gt;=$Y$9:$Z$9)*$Y$9:$Z$9)),O69-MIN($Y$9,O69)))</f>
        <v>0</v>
      </c>
      <c r="Z69" s="33">
        <f>IF($B69="","",MIN($Z$9,P69)+MIN(MAX(0,'Debt Payoff'!$D$24-SUM(Q69:Y69)-SUMPRODUCT((P69:P69&lt;$Z$9:$Z$9)*P69:P69+(P69:P69&gt;=$Z$9:$Z$9)*$Z$9:$Z$9)),P69-MIN($Z$9,P69)))</f>
        <v>0</v>
      </c>
      <c r="AA69" s="33">
        <f>IF($B69="","",ROUND(G69-Q69,2))</f>
        <v>0</v>
      </c>
      <c r="AB69" s="33">
        <f>IF($B69="","",ROUND(H69-R69,2))</f>
        <v>0</v>
      </c>
      <c r="AC69" s="33">
        <f>IF($B69="","",ROUND(I69-S69,2))</f>
        <v>0</v>
      </c>
      <c r="AD69" s="33">
        <f>IF($B69="","",ROUND(J69-T69,2))</f>
        <v>0</v>
      </c>
      <c r="AE69" s="33">
        <f>IF($B69="","",ROUND(K69-U69,2))</f>
        <v>0</v>
      </c>
      <c r="AF69" s="33">
        <f>IF($B69="","",ROUND(L69-V69,2))</f>
        <v>0</v>
      </c>
      <c r="AG69" s="33">
        <f>IF($B69="","",ROUND(M69-W69,2))</f>
        <v>0</v>
      </c>
      <c r="AH69" s="33">
        <f>IF($B69="","",ROUND(N69-X69,2))</f>
        <v>0</v>
      </c>
      <c r="AI69" s="33">
        <f>IF($B69="","",ROUND(O69-Y69,2))</f>
        <v>0</v>
      </c>
      <c r="AJ69" s="33">
        <f>IF($B69="","",ROUND(P69-Z69,2))</f>
        <v>0</v>
      </c>
    </row>
    <row r="70" spans="2:36">
      <c r="B70" s="15">
        <f>IF(B69="","",IF(F69&gt;0.005,B69+1,""))</f>
        <v>0</v>
      </c>
      <c r="C70" s="46">
        <f>IF($B70="","",EDATE('Debt Payoff'!$D$23,$B70-1))</f>
        <v>0</v>
      </c>
      <c r="D70" s="47">
        <f>IF($B70="","",SUM(Q70:Z70))</f>
        <v>0</v>
      </c>
      <c r="E70" s="48">
        <f>IF($B70="","",SUM(G70:P70)-F69)</f>
        <v>0</v>
      </c>
      <c r="F70" s="47">
        <f>IF($B70="","",SUM(AA70:AJ70))</f>
        <v>0</v>
      </c>
      <c r="G70" s="48">
        <f>IF($B70="","",ROUND(N(AA69)*(1+$Q$8/12),2))</f>
        <v>0</v>
      </c>
      <c r="H70" s="48">
        <f>IF($B70="","",ROUND(N(AB69)*(1+$R$8/12),2))</f>
        <v>0</v>
      </c>
      <c r="I70" s="48">
        <f>IF($B70="","",ROUND(N(AC69)*(1+$S$8/12),2))</f>
        <v>0</v>
      </c>
      <c r="J70" s="48">
        <f>IF($B70="","",ROUND(N(AD69)*(1+$T$8/12),2))</f>
        <v>0</v>
      </c>
      <c r="K70" s="48">
        <f>IF($B70="","",ROUND(N(AE69)*(1+$U$8/12),2))</f>
        <v>0</v>
      </c>
      <c r="L70" s="48">
        <f>IF($B70="","",ROUND(N(AF69)*(1+$V$8/12),2))</f>
        <v>0</v>
      </c>
      <c r="M70" s="48">
        <f>IF($B70="","",ROUND(N(AG69)*(1+$W$8/12),2))</f>
        <v>0</v>
      </c>
      <c r="N70" s="48">
        <f>IF($B70="","",ROUND(N(AH69)*(1+$X$8/12),2))</f>
        <v>0</v>
      </c>
      <c r="O70" s="48">
        <f>IF($B70="","",ROUND(N(AI69)*(1+$Y$8/12),2))</f>
        <v>0</v>
      </c>
      <c r="P70" s="48">
        <f>IF($B70="","",ROUND(N(AJ69)*(1+$Z$8/12),2))</f>
        <v>0</v>
      </c>
      <c r="Q70" s="33">
        <f>IF($B70="","",MIN($Q$9,G70)+MIN(MAX(0,'Debt Payoff'!$D$24-0-SUMPRODUCT((G70:P70&lt;$Q$9:$Z$9)*G70:P70+(G70:P70&gt;=$Q$9:$Z$9)*$Q$9:$Z$9)),G70-MIN($Q$9,G70)))</f>
        <v>0</v>
      </c>
      <c r="R70" s="33">
        <f>IF($B70="","",MIN($R$9,H70)+MIN(MAX(0,'Debt Payoff'!$D$24-SUM(Q70:Q70)-SUMPRODUCT((H70:P70&lt;$R$9:$Z$9)*H70:P70+(H70:P70&gt;=$R$9:$Z$9)*$R$9:$Z$9)),H70-MIN($R$9,H70)))</f>
        <v>0</v>
      </c>
      <c r="S70" s="33">
        <f>IF($B70="","",MIN($S$9,I70)+MIN(MAX(0,'Debt Payoff'!$D$24-SUM(Q70:R70)-SUMPRODUCT((I70:P70&lt;$S$9:$Z$9)*I70:P70+(I70:P70&gt;=$S$9:$Z$9)*$S$9:$Z$9)),I70-MIN($S$9,I70)))</f>
        <v>0</v>
      </c>
      <c r="T70" s="33">
        <f>IF($B70="","",MIN($T$9,J70)+MIN(MAX(0,'Debt Payoff'!$D$24-SUM(Q70:S70)-SUMPRODUCT((J70:P70&lt;$T$9:$Z$9)*J70:P70+(J70:P70&gt;=$T$9:$Z$9)*$T$9:$Z$9)),J70-MIN($T$9,J70)))</f>
        <v>0</v>
      </c>
      <c r="U70" s="33">
        <f>IF($B70="","",MIN($U$9,K70)+MIN(MAX(0,'Debt Payoff'!$D$24-SUM(Q70:T70)-SUMPRODUCT((K70:P70&lt;$U$9:$Z$9)*K70:P70+(K70:P70&gt;=$U$9:$Z$9)*$U$9:$Z$9)),K70-MIN($U$9,K70)))</f>
        <v>0</v>
      </c>
      <c r="V70" s="33">
        <f>IF($B70="","",MIN($V$9,L70)+MIN(MAX(0,'Debt Payoff'!$D$24-SUM(Q70:U70)-SUMPRODUCT((L70:P70&lt;$V$9:$Z$9)*L70:P70+(L70:P70&gt;=$V$9:$Z$9)*$V$9:$Z$9)),L70-MIN($V$9,L70)))</f>
        <v>0</v>
      </c>
      <c r="W70" s="33">
        <f>IF($B70="","",MIN($W$9,M70)+MIN(MAX(0,'Debt Payoff'!$D$24-SUM(Q70:V70)-SUMPRODUCT((M70:P70&lt;$W$9:$Z$9)*M70:P70+(M70:P70&gt;=$W$9:$Z$9)*$W$9:$Z$9)),M70-MIN($W$9,M70)))</f>
        <v>0</v>
      </c>
      <c r="X70" s="33">
        <f>IF($B70="","",MIN($X$9,N70)+MIN(MAX(0,'Debt Payoff'!$D$24-SUM(Q70:W70)-SUMPRODUCT((N70:P70&lt;$X$9:$Z$9)*N70:P70+(N70:P70&gt;=$X$9:$Z$9)*$X$9:$Z$9)),N70-MIN($X$9,N70)))</f>
        <v>0</v>
      </c>
      <c r="Y70" s="33">
        <f>IF($B70="","",MIN($Y$9,O70)+MIN(MAX(0,'Debt Payoff'!$D$24-SUM(Q70:X70)-SUMPRODUCT((O70:P70&lt;$Y$9:$Z$9)*O70:P70+(O70:P70&gt;=$Y$9:$Z$9)*$Y$9:$Z$9)),O70-MIN($Y$9,O70)))</f>
        <v>0</v>
      </c>
      <c r="Z70" s="33">
        <f>IF($B70="","",MIN($Z$9,P70)+MIN(MAX(0,'Debt Payoff'!$D$24-SUM(Q70:Y70)-SUMPRODUCT((P70:P70&lt;$Z$9:$Z$9)*P70:P70+(P70:P70&gt;=$Z$9:$Z$9)*$Z$9:$Z$9)),P70-MIN($Z$9,P70)))</f>
        <v>0</v>
      </c>
      <c r="AA70" s="33">
        <f>IF($B70="","",ROUND(G70-Q70,2))</f>
        <v>0</v>
      </c>
      <c r="AB70" s="33">
        <f>IF($B70="","",ROUND(H70-R70,2))</f>
        <v>0</v>
      </c>
      <c r="AC70" s="33">
        <f>IF($B70="","",ROUND(I70-S70,2))</f>
        <v>0</v>
      </c>
      <c r="AD70" s="33">
        <f>IF($B70="","",ROUND(J70-T70,2))</f>
        <v>0</v>
      </c>
      <c r="AE70" s="33">
        <f>IF($B70="","",ROUND(K70-U70,2))</f>
        <v>0</v>
      </c>
      <c r="AF70" s="33">
        <f>IF($B70="","",ROUND(L70-V70,2))</f>
        <v>0</v>
      </c>
      <c r="AG70" s="33">
        <f>IF($B70="","",ROUND(M70-W70,2))</f>
        <v>0</v>
      </c>
      <c r="AH70" s="33">
        <f>IF($B70="","",ROUND(N70-X70,2))</f>
        <v>0</v>
      </c>
      <c r="AI70" s="33">
        <f>IF($B70="","",ROUND(O70-Y70,2))</f>
        <v>0</v>
      </c>
      <c r="AJ70" s="33">
        <f>IF($B70="","",ROUND(P70-Z70,2))</f>
        <v>0</v>
      </c>
    </row>
    <row r="71" spans="2:36">
      <c r="B71" s="15">
        <f>IF(B70="","",IF(F70&gt;0.005,B70+1,""))</f>
        <v>0</v>
      </c>
      <c r="C71" s="46">
        <f>IF($B71="","",EDATE('Debt Payoff'!$D$23,$B71-1))</f>
        <v>0</v>
      </c>
      <c r="D71" s="47">
        <f>IF($B71="","",SUM(Q71:Z71))</f>
        <v>0</v>
      </c>
      <c r="E71" s="48">
        <f>IF($B71="","",SUM(G71:P71)-F70)</f>
        <v>0</v>
      </c>
      <c r="F71" s="47">
        <f>IF($B71="","",SUM(AA71:AJ71))</f>
        <v>0</v>
      </c>
      <c r="G71" s="48">
        <f>IF($B71="","",ROUND(N(AA70)*(1+$Q$8/12),2))</f>
        <v>0</v>
      </c>
      <c r="H71" s="48">
        <f>IF($B71="","",ROUND(N(AB70)*(1+$R$8/12),2))</f>
        <v>0</v>
      </c>
      <c r="I71" s="48">
        <f>IF($B71="","",ROUND(N(AC70)*(1+$S$8/12),2))</f>
        <v>0</v>
      </c>
      <c r="J71" s="48">
        <f>IF($B71="","",ROUND(N(AD70)*(1+$T$8/12),2))</f>
        <v>0</v>
      </c>
      <c r="K71" s="48">
        <f>IF($B71="","",ROUND(N(AE70)*(1+$U$8/12),2))</f>
        <v>0</v>
      </c>
      <c r="L71" s="48">
        <f>IF($B71="","",ROUND(N(AF70)*(1+$V$8/12),2))</f>
        <v>0</v>
      </c>
      <c r="M71" s="48">
        <f>IF($B71="","",ROUND(N(AG70)*(1+$W$8/12),2))</f>
        <v>0</v>
      </c>
      <c r="N71" s="48">
        <f>IF($B71="","",ROUND(N(AH70)*(1+$X$8/12),2))</f>
        <v>0</v>
      </c>
      <c r="O71" s="48">
        <f>IF($B71="","",ROUND(N(AI70)*(1+$Y$8/12),2))</f>
        <v>0</v>
      </c>
      <c r="P71" s="48">
        <f>IF($B71="","",ROUND(N(AJ70)*(1+$Z$8/12),2))</f>
        <v>0</v>
      </c>
      <c r="Q71" s="33">
        <f>IF($B71="","",MIN($Q$9,G71)+MIN(MAX(0,'Debt Payoff'!$D$24-0-SUMPRODUCT((G71:P71&lt;$Q$9:$Z$9)*G71:P71+(G71:P71&gt;=$Q$9:$Z$9)*$Q$9:$Z$9)),G71-MIN($Q$9,G71)))</f>
        <v>0</v>
      </c>
      <c r="R71" s="33">
        <f>IF($B71="","",MIN($R$9,H71)+MIN(MAX(0,'Debt Payoff'!$D$24-SUM(Q71:Q71)-SUMPRODUCT((H71:P71&lt;$R$9:$Z$9)*H71:P71+(H71:P71&gt;=$R$9:$Z$9)*$R$9:$Z$9)),H71-MIN($R$9,H71)))</f>
        <v>0</v>
      </c>
      <c r="S71" s="33">
        <f>IF($B71="","",MIN($S$9,I71)+MIN(MAX(0,'Debt Payoff'!$D$24-SUM(Q71:R71)-SUMPRODUCT((I71:P71&lt;$S$9:$Z$9)*I71:P71+(I71:P71&gt;=$S$9:$Z$9)*$S$9:$Z$9)),I71-MIN($S$9,I71)))</f>
        <v>0</v>
      </c>
      <c r="T71" s="33">
        <f>IF($B71="","",MIN($T$9,J71)+MIN(MAX(0,'Debt Payoff'!$D$24-SUM(Q71:S71)-SUMPRODUCT((J71:P71&lt;$T$9:$Z$9)*J71:P71+(J71:P71&gt;=$T$9:$Z$9)*$T$9:$Z$9)),J71-MIN($T$9,J71)))</f>
        <v>0</v>
      </c>
      <c r="U71" s="33">
        <f>IF($B71="","",MIN($U$9,K71)+MIN(MAX(0,'Debt Payoff'!$D$24-SUM(Q71:T71)-SUMPRODUCT((K71:P71&lt;$U$9:$Z$9)*K71:P71+(K71:P71&gt;=$U$9:$Z$9)*$U$9:$Z$9)),K71-MIN($U$9,K71)))</f>
        <v>0</v>
      </c>
      <c r="V71" s="33">
        <f>IF($B71="","",MIN($V$9,L71)+MIN(MAX(0,'Debt Payoff'!$D$24-SUM(Q71:U71)-SUMPRODUCT((L71:P71&lt;$V$9:$Z$9)*L71:P71+(L71:P71&gt;=$V$9:$Z$9)*$V$9:$Z$9)),L71-MIN($V$9,L71)))</f>
        <v>0</v>
      </c>
      <c r="W71" s="33">
        <f>IF($B71="","",MIN($W$9,M71)+MIN(MAX(0,'Debt Payoff'!$D$24-SUM(Q71:V71)-SUMPRODUCT((M71:P71&lt;$W$9:$Z$9)*M71:P71+(M71:P71&gt;=$W$9:$Z$9)*$W$9:$Z$9)),M71-MIN($W$9,M71)))</f>
        <v>0</v>
      </c>
      <c r="X71" s="33">
        <f>IF($B71="","",MIN($X$9,N71)+MIN(MAX(0,'Debt Payoff'!$D$24-SUM(Q71:W71)-SUMPRODUCT((N71:P71&lt;$X$9:$Z$9)*N71:P71+(N71:P71&gt;=$X$9:$Z$9)*$X$9:$Z$9)),N71-MIN($X$9,N71)))</f>
        <v>0</v>
      </c>
      <c r="Y71" s="33">
        <f>IF($B71="","",MIN($Y$9,O71)+MIN(MAX(0,'Debt Payoff'!$D$24-SUM(Q71:X71)-SUMPRODUCT((O71:P71&lt;$Y$9:$Z$9)*O71:P71+(O71:P71&gt;=$Y$9:$Z$9)*$Y$9:$Z$9)),O71-MIN($Y$9,O71)))</f>
        <v>0</v>
      </c>
      <c r="Z71" s="33">
        <f>IF($B71="","",MIN($Z$9,P71)+MIN(MAX(0,'Debt Payoff'!$D$24-SUM(Q71:Y71)-SUMPRODUCT((P71:P71&lt;$Z$9:$Z$9)*P71:P71+(P71:P71&gt;=$Z$9:$Z$9)*$Z$9:$Z$9)),P71-MIN($Z$9,P71)))</f>
        <v>0</v>
      </c>
      <c r="AA71" s="33">
        <f>IF($B71="","",ROUND(G71-Q71,2))</f>
        <v>0</v>
      </c>
      <c r="AB71" s="33">
        <f>IF($B71="","",ROUND(H71-R71,2))</f>
        <v>0</v>
      </c>
      <c r="AC71" s="33">
        <f>IF($B71="","",ROUND(I71-S71,2))</f>
        <v>0</v>
      </c>
      <c r="AD71" s="33">
        <f>IF($B71="","",ROUND(J71-T71,2))</f>
        <v>0</v>
      </c>
      <c r="AE71" s="33">
        <f>IF($B71="","",ROUND(K71-U71,2))</f>
        <v>0</v>
      </c>
      <c r="AF71" s="33">
        <f>IF($B71="","",ROUND(L71-V71,2))</f>
        <v>0</v>
      </c>
      <c r="AG71" s="33">
        <f>IF($B71="","",ROUND(M71-W71,2))</f>
        <v>0</v>
      </c>
      <c r="AH71" s="33">
        <f>IF($B71="","",ROUND(N71-X71,2))</f>
        <v>0</v>
      </c>
      <c r="AI71" s="33">
        <f>IF($B71="","",ROUND(O71-Y71,2))</f>
        <v>0</v>
      </c>
      <c r="AJ71" s="33">
        <f>IF($B71="","",ROUND(P71-Z71,2))</f>
        <v>0</v>
      </c>
    </row>
    <row r="72" spans="2:36">
      <c r="B72" s="15">
        <f>IF(B71="","",IF(F71&gt;0.005,B71+1,""))</f>
        <v>0</v>
      </c>
      <c r="C72" s="46">
        <f>IF($B72="","",EDATE('Debt Payoff'!$D$23,$B72-1))</f>
        <v>0</v>
      </c>
      <c r="D72" s="47">
        <f>IF($B72="","",SUM(Q72:Z72))</f>
        <v>0</v>
      </c>
      <c r="E72" s="48">
        <f>IF($B72="","",SUM(G72:P72)-F71)</f>
        <v>0</v>
      </c>
      <c r="F72" s="47">
        <f>IF($B72="","",SUM(AA72:AJ72))</f>
        <v>0</v>
      </c>
      <c r="G72" s="48">
        <f>IF($B72="","",ROUND(N(AA71)*(1+$Q$8/12),2))</f>
        <v>0</v>
      </c>
      <c r="H72" s="48">
        <f>IF($B72="","",ROUND(N(AB71)*(1+$R$8/12),2))</f>
        <v>0</v>
      </c>
      <c r="I72" s="48">
        <f>IF($B72="","",ROUND(N(AC71)*(1+$S$8/12),2))</f>
        <v>0</v>
      </c>
      <c r="J72" s="48">
        <f>IF($B72="","",ROUND(N(AD71)*(1+$T$8/12),2))</f>
        <v>0</v>
      </c>
      <c r="K72" s="48">
        <f>IF($B72="","",ROUND(N(AE71)*(1+$U$8/12),2))</f>
        <v>0</v>
      </c>
      <c r="L72" s="48">
        <f>IF($B72="","",ROUND(N(AF71)*(1+$V$8/12),2))</f>
        <v>0</v>
      </c>
      <c r="M72" s="48">
        <f>IF($B72="","",ROUND(N(AG71)*(1+$W$8/12),2))</f>
        <v>0</v>
      </c>
      <c r="N72" s="48">
        <f>IF($B72="","",ROUND(N(AH71)*(1+$X$8/12),2))</f>
        <v>0</v>
      </c>
      <c r="O72" s="48">
        <f>IF($B72="","",ROUND(N(AI71)*(1+$Y$8/12),2))</f>
        <v>0</v>
      </c>
      <c r="P72" s="48">
        <f>IF($B72="","",ROUND(N(AJ71)*(1+$Z$8/12),2))</f>
        <v>0</v>
      </c>
      <c r="Q72" s="33">
        <f>IF($B72="","",MIN($Q$9,G72)+MIN(MAX(0,'Debt Payoff'!$D$24-0-SUMPRODUCT((G72:P72&lt;$Q$9:$Z$9)*G72:P72+(G72:P72&gt;=$Q$9:$Z$9)*$Q$9:$Z$9)),G72-MIN($Q$9,G72)))</f>
        <v>0</v>
      </c>
      <c r="R72" s="33">
        <f>IF($B72="","",MIN($R$9,H72)+MIN(MAX(0,'Debt Payoff'!$D$24-SUM(Q72:Q72)-SUMPRODUCT((H72:P72&lt;$R$9:$Z$9)*H72:P72+(H72:P72&gt;=$R$9:$Z$9)*$R$9:$Z$9)),H72-MIN($R$9,H72)))</f>
        <v>0</v>
      </c>
      <c r="S72" s="33">
        <f>IF($B72="","",MIN($S$9,I72)+MIN(MAX(0,'Debt Payoff'!$D$24-SUM(Q72:R72)-SUMPRODUCT((I72:P72&lt;$S$9:$Z$9)*I72:P72+(I72:P72&gt;=$S$9:$Z$9)*$S$9:$Z$9)),I72-MIN($S$9,I72)))</f>
        <v>0</v>
      </c>
      <c r="T72" s="33">
        <f>IF($B72="","",MIN($T$9,J72)+MIN(MAX(0,'Debt Payoff'!$D$24-SUM(Q72:S72)-SUMPRODUCT((J72:P72&lt;$T$9:$Z$9)*J72:P72+(J72:P72&gt;=$T$9:$Z$9)*$T$9:$Z$9)),J72-MIN($T$9,J72)))</f>
        <v>0</v>
      </c>
      <c r="U72" s="33">
        <f>IF($B72="","",MIN($U$9,K72)+MIN(MAX(0,'Debt Payoff'!$D$24-SUM(Q72:T72)-SUMPRODUCT((K72:P72&lt;$U$9:$Z$9)*K72:P72+(K72:P72&gt;=$U$9:$Z$9)*$U$9:$Z$9)),K72-MIN($U$9,K72)))</f>
        <v>0</v>
      </c>
      <c r="V72" s="33">
        <f>IF($B72="","",MIN($V$9,L72)+MIN(MAX(0,'Debt Payoff'!$D$24-SUM(Q72:U72)-SUMPRODUCT((L72:P72&lt;$V$9:$Z$9)*L72:P72+(L72:P72&gt;=$V$9:$Z$9)*$V$9:$Z$9)),L72-MIN($V$9,L72)))</f>
        <v>0</v>
      </c>
      <c r="W72" s="33">
        <f>IF($B72="","",MIN($W$9,M72)+MIN(MAX(0,'Debt Payoff'!$D$24-SUM(Q72:V72)-SUMPRODUCT((M72:P72&lt;$W$9:$Z$9)*M72:P72+(M72:P72&gt;=$W$9:$Z$9)*$W$9:$Z$9)),M72-MIN($W$9,M72)))</f>
        <v>0</v>
      </c>
      <c r="X72" s="33">
        <f>IF($B72="","",MIN($X$9,N72)+MIN(MAX(0,'Debt Payoff'!$D$24-SUM(Q72:W72)-SUMPRODUCT((N72:P72&lt;$X$9:$Z$9)*N72:P72+(N72:P72&gt;=$X$9:$Z$9)*$X$9:$Z$9)),N72-MIN($X$9,N72)))</f>
        <v>0</v>
      </c>
      <c r="Y72" s="33">
        <f>IF($B72="","",MIN($Y$9,O72)+MIN(MAX(0,'Debt Payoff'!$D$24-SUM(Q72:X72)-SUMPRODUCT((O72:P72&lt;$Y$9:$Z$9)*O72:P72+(O72:P72&gt;=$Y$9:$Z$9)*$Y$9:$Z$9)),O72-MIN($Y$9,O72)))</f>
        <v>0</v>
      </c>
      <c r="Z72" s="33">
        <f>IF($B72="","",MIN($Z$9,P72)+MIN(MAX(0,'Debt Payoff'!$D$24-SUM(Q72:Y72)-SUMPRODUCT((P72:P72&lt;$Z$9:$Z$9)*P72:P72+(P72:P72&gt;=$Z$9:$Z$9)*$Z$9:$Z$9)),P72-MIN($Z$9,P72)))</f>
        <v>0</v>
      </c>
      <c r="AA72" s="33">
        <f>IF($B72="","",ROUND(G72-Q72,2))</f>
        <v>0</v>
      </c>
      <c r="AB72" s="33">
        <f>IF($B72="","",ROUND(H72-R72,2))</f>
        <v>0</v>
      </c>
      <c r="AC72" s="33">
        <f>IF($B72="","",ROUND(I72-S72,2))</f>
        <v>0</v>
      </c>
      <c r="AD72" s="33">
        <f>IF($B72="","",ROUND(J72-T72,2))</f>
        <v>0</v>
      </c>
      <c r="AE72" s="33">
        <f>IF($B72="","",ROUND(K72-U72,2))</f>
        <v>0</v>
      </c>
      <c r="AF72" s="33">
        <f>IF($B72="","",ROUND(L72-V72,2))</f>
        <v>0</v>
      </c>
      <c r="AG72" s="33">
        <f>IF($B72="","",ROUND(M72-W72,2))</f>
        <v>0</v>
      </c>
      <c r="AH72" s="33">
        <f>IF($B72="","",ROUND(N72-X72,2))</f>
        <v>0</v>
      </c>
      <c r="AI72" s="33">
        <f>IF($B72="","",ROUND(O72-Y72,2))</f>
        <v>0</v>
      </c>
      <c r="AJ72" s="33">
        <f>IF($B72="","",ROUND(P72-Z72,2))</f>
        <v>0</v>
      </c>
    </row>
    <row r="73" spans="2:36">
      <c r="B73" s="15">
        <f>IF(B72="","",IF(F72&gt;0.005,B72+1,""))</f>
        <v>0</v>
      </c>
      <c r="C73" s="46">
        <f>IF($B73="","",EDATE('Debt Payoff'!$D$23,$B73-1))</f>
        <v>0</v>
      </c>
      <c r="D73" s="47">
        <f>IF($B73="","",SUM(Q73:Z73))</f>
        <v>0</v>
      </c>
      <c r="E73" s="48">
        <f>IF($B73="","",SUM(G73:P73)-F72)</f>
        <v>0</v>
      </c>
      <c r="F73" s="47">
        <f>IF($B73="","",SUM(AA73:AJ73))</f>
        <v>0</v>
      </c>
      <c r="G73" s="48">
        <f>IF($B73="","",ROUND(N(AA72)*(1+$Q$8/12),2))</f>
        <v>0</v>
      </c>
      <c r="H73" s="48">
        <f>IF($B73="","",ROUND(N(AB72)*(1+$R$8/12),2))</f>
        <v>0</v>
      </c>
      <c r="I73" s="48">
        <f>IF($B73="","",ROUND(N(AC72)*(1+$S$8/12),2))</f>
        <v>0</v>
      </c>
      <c r="J73" s="48">
        <f>IF($B73="","",ROUND(N(AD72)*(1+$T$8/12),2))</f>
        <v>0</v>
      </c>
      <c r="K73" s="48">
        <f>IF($B73="","",ROUND(N(AE72)*(1+$U$8/12),2))</f>
        <v>0</v>
      </c>
      <c r="L73" s="48">
        <f>IF($B73="","",ROUND(N(AF72)*(1+$V$8/12),2))</f>
        <v>0</v>
      </c>
      <c r="M73" s="48">
        <f>IF($B73="","",ROUND(N(AG72)*(1+$W$8/12),2))</f>
        <v>0</v>
      </c>
      <c r="N73" s="48">
        <f>IF($B73="","",ROUND(N(AH72)*(1+$X$8/12),2))</f>
        <v>0</v>
      </c>
      <c r="O73" s="48">
        <f>IF($B73="","",ROUND(N(AI72)*(1+$Y$8/12),2))</f>
        <v>0</v>
      </c>
      <c r="P73" s="48">
        <f>IF($B73="","",ROUND(N(AJ72)*(1+$Z$8/12),2))</f>
        <v>0</v>
      </c>
      <c r="Q73" s="33">
        <f>IF($B73="","",MIN($Q$9,G73)+MIN(MAX(0,'Debt Payoff'!$D$24-0-SUMPRODUCT((G73:P73&lt;$Q$9:$Z$9)*G73:P73+(G73:P73&gt;=$Q$9:$Z$9)*$Q$9:$Z$9)),G73-MIN($Q$9,G73)))</f>
        <v>0</v>
      </c>
      <c r="R73" s="33">
        <f>IF($B73="","",MIN($R$9,H73)+MIN(MAX(0,'Debt Payoff'!$D$24-SUM(Q73:Q73)-SUMPRODUCT((H73:P73&lt;$R$9:$Z$9)*H73:P73+(H73:P73&gt;=$R$9:$Z$9)*$R$9:$Z$9)),H73-MIN($R$9,H73)))</f>
        <v>0</v>
      </c>
      <c r="S73" s="33">
        <f>IF($B73="","",MIN($S$9,I73)+MIN(MAX(0,'Debt Payoff'!$D$24-SUM(Q73:R73)-SUMPRODUCT((I73:P73&lt;$S$9:$Z$9)*I73:P73+(I73:P73&gt;=$S$9:$Z$9)*$S$9:$Z$9)),I73-MIN($S$9,I73)))</f>
        <v>0</v>
      </c>
      <c r="T73" s="33">
        <f>IF($B73="","",MIN($T$9,J73)+MIN(MAX(0,'Debt Payoff'!$D$24-SUM(Q73:S73)-SUMPRODUCT((J73:P73&lt;$T$9:$Z$9)*J73:P73+(J73:P73&gt;=$T$9:$Z$9)*$T$9:$Z$9)),J73-MIN($T$9,J73)))</f>
        <v>0</v>
      </c>
      <c r="U73" s="33">
        <f>IF($B73="","",MIN($U$9,K73)+MIN(MAX(0,'Debt Payoff'!$D$24-SUM(Q73:T73)-SUMPRODUCT((K73:P73&lt;$U$9:$Z$9)*K73:P73+(K73:P73&gt;=$U$9:$Z$9)*$U$9:$Z$9)),K73-MIN($U$9,K73)))</f>
        <v>0</v>
      </c>
      <c r="V73" s="33">
        <f>IF($B73="","",MIN($V$9,L73)+MIN(MAX(0,'Debt Payoff'!$D$24-SUM(Q73:U73)-SUMPRODUCT((L73:P73&lt;$V$9:$Z$9)*L73:P73+(L73:P73&gt;=$V$9:$Z$9)*$V$9:$Z$9)),L73-MIN($V$9,L73)))</f>
        <v>0</v>
      </c>
      <c r="W73" s="33">
        <f>IF($B73="","",MIN($W$9,M73)+MIN(MAX(0,'Debt Payoff'!$D$24-SUM(Q73:V73)-SUMPRODUCT((M73:P73&lt;$W$9:$Z$9)*M73:P73+(M73:P73&gt;=$W$9:$Z$9)*$W$9:$Z$9)),M73-MIN($W$9,M73)))</f>
        <v>0</v>
      </c>
      <c r="X73" s="33">
        <f>IF($B73="","",MIN($X$9,N73)+MIN(MAX(0,'Debt Payoff'!$D$24-SUM(Q73:W73)-SUMPRODUCT((N73:P73&lt;$X$9:$Z$9)*N73:P73+(N73:P73&gt;=$X$9:$Z$9)*$X$9:$Z$9)),N73-MIN($X$9,N73)))</f>
        <v>0</v>
      </c>
      <c r="Y73" s="33">
        <f>IF($B73="","",MIN($Y$9,O73)+MIN(MAX(0,'Debt Payoff'!$D$24-SUM(Q73:X73)-SUMPRODUCT((O73:P73&lt;$Y$9:$Z$9)*O73:P73+(O73:P73&gt;=$Y$9:$Z$9)*$Y$9:$Z$9)),O73-MIN($Y$9,O73)))</f>
        <v>0</v>
      </c>
      <c r="Z73" s="33">
        <f>IF($B73="","",MIN($Z$9,P73)+MIN(MAX(0,'Debt Payoff'!$D$24-SUM(Q73:Y73)-SUMPRODUCT((P73:P73&lt;$Z$9:$Z$9)*P73:P73+(P73:P73&gt;=$Z$9:$Z$9)*$Z$9:$Z$9)),P73-MIN($Z$9,P73)))</f>
        <v>0</v>
      </c>
      <c r="AA73" s="33">
        <f>IF($B73="","",ROUND(G73-Q73,2))</f>
        <v>0</v>
      </c>
      <c r="AB73" s="33">
        <f>IF($B73="","",ROUND(H73-R73,2))</f>
        <v>0</v>
      </c>
      <c r="AC73" s="33">
        <f>IF($B73="","",ROUND(I73-S73,2))</f>
        <v>0</v>
      </c>
      <c r="AD73" s="33">
        <f>IF($B73="","",ROUND(J73-T73,2))</f>
        <v>0</v>
      </c>
      <c r="AE73" s="33">
        <f>IF($B73="","",ROUND(K73-U73,2))</f>
        <v>0</v>
      </c>
      <c r="AF73" s="33">
        <f>IF($B73="","",ROUND(L73-V73,2))</f>
        <v>0</v>
      </c>
      <c r="AG73" s="33">
        <f>IF($B73="","",ROUND(M73-W73,2))</f>
        <v>0</v>
      </c>
      <c r="AH73" s="33">
        <f>IF($B73="","",ROUND(N73-X73,2))</f>
        <v>0</v>
      </c>
      <c r="AI73" s="33">
        <f>IF($B73="","",ROUND(O73-Y73,2))</f>
        <v>0</v>
      </c>
      <c r="AJ73" s="33">
        <f>IF($B73="","",ROUND(P73-Z73,2))</f>
        <v>0</v>
      </c>
    </row>
    <row r="74" spans="2:36">
      <c r="B74" s="15">
        <f>IF(B73="","",IF(F73&gt;0.005,B73+1,""))</f>
        <v>0</v>
      </c>
      <c r="C74" s="46">
        <f>IF($B74="","",EDATE('Debt Payoff'!$D$23,$B74-1))</f>
        <v>0</v>
      </c>
      <c r="D74" s="47">
        <f>IF($B74="","",SUM(Q74:Z74))</f>
        <v>0</v>
      </c>
      <c r="E74" s="48">
        <f>IF($B74="","",SUM(G74:P74)-F73)</f>
        <v>0</v>
      </c>
      <c r="F74" s="47">
        <f>IF($B74="","",SUM(AA74:AJ74))</f>
        <v>0</v>
      </c>
      <c r="G74" s="48">
        <f>IF($B74="","",ROUND(N(AA73)*(1+$Q$8/12),2))</f>
        <v>0</v>
      </c>
      <c r="H74" s="48">
        <f>IF($B74="","",ROUND(N(AB73)*(1+$R$8/12),2))</f>
        <v>0</v>
      </c>
      <c r="I74" s="48">
        <f>IF($B74="","",ROUND(N(AC73)*(1+$S$8/12),2))</f>
        <v>0</v>
      </c>
      <c r="J74" s="48">
        <f>IF($B74="","",ROUND(N(AD73)*(1+$T$8/12),2))</f>
        <v>0</v>
      </c>
      <c r="K74" s="48">
        <f>IF($B74="","",ROUND(N(AE73)*(1+$U$8/12),2))</f>
        <v>0</v>
      </c>
      <c r="L74" s="48">
        <f>IF($B74="","",ROUND(N(AF73)*(1+$V$8/12),2))</f>
        <v>0</v>
      </c>
      <c r="M74" s="48">
        <f>IF($B74="","",ROUND(N(AG73)*(1+$W$8/12),2))</f>
        <v>0</v>
      </c>
      <c r="N74" s="48">
        <f>IF($B74="","",ROUND(N(AH73)*(1+$X$8/12),2))</f>
        <v>0</v>
      </c>
      <c r="O74" s="48">
        <f>IF($B74="","",ROUND(N(AI73)*(1+$Y$8/12),2))</f>
        <v>0</v>
      </c>
      <c r="P74" s="48">
        <f>IF($B74="","",ROUND(N(AJ73)*(1+$Z$8/12),2))</f>
        <v>0</v>
      </c>
      <c r="Q74" s="33">
        <f>IF($B74="","",MIN($Q$9,G74)+MIN(MAX(0,'Debt Payoff'!$D$24-0-SUMPRODUCT((G74:P74&lt;$Q$9:$Z$9)*G74:P74+(G74:P74&gt;=$Q$9:$Z$9)*$Q$9:$Z$9)),G74-MIN($Q$9,G74)))</f>
        <v>0</v>
      </c>
      <c r="R74" s="33">
        <f>IF($B74="","",MIN($R$9,H74)+MIN(MAX(0,'Debt Payoff'!$D$24-SUM(Q74:Q74)-SUMPRODUCT((H74:P74&lt;$R$9:$Z$9)*H74:P74+(H74:P74&gt;=$R$9:$Z$9)*$R$9:$Z$9)),H74-MIN($R$9,H74)))</f>
        <v>0</v>
      </c>
      <c r="S74" s="33">
        <f>IF($B74="","",MIN($S$9,I74)+MIN(MAX(0,'Debt Payoff'!$D$24-SUM(Q74:R74)-SUMPRODUCT((I74:P74&lt;$S$9:$Z$9)*I74:P74+(I74:P74&gt;=$S$9:$Z$9)*$S$9:$Z$9)),I74-MIN($S$9,I74)))</f>
        <v>0</v>
      </c>
      <c r="T74" s="33">
        <f>IF($B74="","",MIN($T$9,J74)+MIN(MAX(0,'Debt Payoff'!$D$24-SUM(Q74:S74)-SUMPRODUCT((J74:P74&lt;$T$9:$Z$9)*J74:P74+(J74:P74&gt;=$T$9:$Z$9)*$T$9:$Z$9)),J74-MIN($T$9,J74)))</f>
        <v>0</v>
      </c>
      <c r="U74" s="33">
        <f>IF($B74="","",MIN($U$9,K74)+MIN(MAX(0,'Debt Payoff'!$D$24-SUM(Q74:T74)-SUMPRODUCT((K74:P74&lt;$U$9:$Z$9)*K74:P74+(K74:P74&gt;=$U$9:$Z$9)*$U$9:$Z$9)),K74-MIN($U$9,K74)))</f>
        <v>0</v>
      </c>
      <c r="V74" s="33">
        <f>IF($B74="","",MIN($V$9,L74)+MIN(MAX(0,'Debt Payoff'!$D$24-SUM(Q74:U74)-SUMPRODUCT((L74:P74&lt;$V$9:$Z$9)*L74:P74+(L74:P74&gt;=$V$9:$Z$9)*$V$9:$Z$9)),L74-MIN($V$9,L74)))</f>
        <v>0</v>
      </c>
      <c r="W74" s="33">
        <f>IF($B74="","",MIN($W$9,M74)+MIN(MAX(0,'Debt Payoff'!$D$24-SUM(Q74:V74)-SUMPRODUCT((M74:P74&lt;$W$9:$Z$9)*M74:P74+(M74:P74&gt;=$W$9:$Z$9)*$W$9:$Z$9)),M74-MIN($W$9,M74)))</f>
        <v>0</v>
      </c>
      <c r="X74" s="33">
        <f>IF($B74="","",MIN($X$9,N74)+MIN(MAX(0,'Debt Payoff'!$D$24-SUM(Q74:W74)-SUMPRODUCT((N74:P74&lt;$X$9:$Z$9)*N74:P74+(N74:P74&gt;=$X$9:$Z$9)*$X$9:$Z$9)),N74-MIN($X$9,N74)))</f>
        <v>0</v>
      </c>
      <c r="Y74" s="33">
        <f>IF($B74="","",MIN($Y$9,O74)+MIN(MAX(0,'Debt Payoff'!$D$24-SUM(Q74:X74)-SUMPRODUCT((O74:P74&lt;$Y$9:$Z$9)*O74:P74+(O74:P74&gt;=$Y$9:$Z$9)*$Y$9:$Z$9)),O74-MIN($Y$9,O74)))</f>
        <v>0</v>
      </c>
      <c r="Z74" s="33">
        <f>IF($B74="","",MIN($Z$9,P74)+MIN(MAX(0,'Debt Payoff'!$D$24-SUM(Q74:Y74)-SUMPRODUCT((P74:P74&lt;$Z$9:$Z$9)*P74:P74+(P74:P74&gt;=$Z$9:$Z$9)*$Z$9:$Z$9)),P74-MIN($Z$9,P74)))</f>
        <v>0</v>
      </c>
      <c r="AA74" s="33">
        <f>IF($B74="","",ROUND(G74-Q74,2))</f>
        <v>0</v>
      </c>
      <c r="AB74" s="33">
        <f>IF($B74="","",ROUND(H74-R74,2))</f>
        <v>0</v>
      </c>
      <c r="AC74" s="33">
        <f>IF($B74="","",ROUND(I74-S74,2))</f>
        <v>0</v>
      </c>
      <c r="AD74" s="33">
        <f>IF($B74="","",ROUND(J74-T74,2))</f>
        <v>0</v>
      </c>
      <c r="AE74" s="33">
        <f>IF($B74="","",ROUND(K74-U74,2))</f>
        <v>0</v>
      </c>
      <c r="AF74" s="33">
        <f>IF($B74="","",ROUND(L74-V74,2))</f>
        <v>0</v>
      </c>
      <c r="AG74" s="33">
        <f>IF($B74="","",ROUND(M74-W74,2))</f>
        <v>0</v>
      </c>
      <c r="AH74" s="33">
        <f>IF($B74="","",ROUND(N74-X74,2))</f>
        <v>0</v>
      </c>
      <c r="AI74" s="33">
        <f>IF($B74="","",ROUND(O74-Y74,2))</f>
        <v>0</v>
      </c>
      <c r="AJ74" s="33">
        <f>IF($B74="","",ROUND(P74-Z74,2))</f>
        <v>0</v>
      </c>
    </row>
    <row r="75" spans="2:36">
      <c r="B75" s="15">
        <f>IF(B74="","",IF(F74&gt;0.005,B74+1,""))</f>
        <v>0</v>
      </c>
      <c r="C75" s="46">
        <f>IF($B75="","",EDATE('Debt Payoff'!$D$23,$B75-1))</f>
        <v>0</v>
      </c>
      <c r="D75" s="47">
        <f>IF($B75="","",SUM(Q75:Z75))</f>
        <v>0</v>
      </c>
      <c r="E75" s="48">
        <f>IF($B75="","",SUM(G75:P75)-F74)</f>
        <v>0</v>
      </c>
      <c r="F75" s="47">
        <f>IF($B75="","",SUM(AA75:AJ75))</f>
        <v>0</v>
      </c>
      <c r="G75" s="48">
        <f>IF($B75="","",ROUND(N(AA74)*(1+$Q$8/12),2))</f>
        <v>0</v>
      </c>
      <c r="H75" s="48">
        <f>IF($B75="","",ROUND(N(AB74)*(1+$R$8/12),2))</f>
        <v>0</v>
      </c>
      <c r="I75" s="48">
        <f>IF($B75="","",ROUND(N(AC74)*(1+$S$8/12),2))</f>
        <v>0</v>
      </c>
      <c r="J75" s="48">
        <f>IF($B75="","",ROUND(N(AD74)*(1+$T$8/12),2))</f>
        <v>0</v>
      </c>
      <c r="K75" s="48">
        <f>IF($B75="","",ROUND(N(AE74)*(1+$U$8/12),2))</f>
        <v>0</v>
      </c>
      <c r="L75" s="48">
        <f>IF($B75="","",ROUND(N(AF74)*(1+$V$8/12),2))</f>
        <v>0</v>
      </c>
      <c r="M75" s="48">
        <f>IF($B75="","",ROUND(N(AG74)*(1+$W$8/12),2))</f>
        <v>0</v>
      </c>
      <c r="N75" s="48">
        <f>IF($B75="","",ROUND(N(AH74)*(1+$X$8/12),2))</f>
        <v>0</v>
      </c>
      <c r="O75" s="48">
        <f>IF($B75="","",ROUND(N(AI74)*(1+$Y$8/12),2))</f>
        <v>0</v>
      </c>
      <c r="P75" s="48">
        <f>IF($B75="","",ROUND(N(AJ74)*(1+$Z$8/12),2))</f>
        <v>0</v>
      </c>
      <c r="Q75" s="33">
        <f>IF($B75="","",MIN($Q$9,G75)+MIN(MAX(0,'Debt Payoff'!$D$24-0-SUMPRODUCT((G75:P75&lt;$Q$9:$Z$9)*G75:P75+(G75:P75&gt;=$Q$9:$Z$9)*$Q$9:$Z$9)),G75-MIN($Q$9,G75)))</f>
        <v>0</v>
      </c>
      <c r="R75" s="33">
        <f>IF($B75="","",MIN($R$9,H75)+MIN(MAX(0,'Debt Payoff'!$D$24-SUM(Q75:Q75)-SUMPRODUCT((H75:P75&lt;$R$9:$Z$9)*H75:P75+(H75:P75&gt;=$R$9:$Z$9)*$R$9:$Z$9)),H75-MIN($R$9,H75)))</f>
        <v>0</v>
      </c>
      <c r="S75" s="33">
        <f>IF($B75="","",MIN($S$9,I75)+MIN(MAX(0,'Debt Payoff'!$D$24-SUM(Q75:R75)-SUMPRODUCT((I75:P75&lt;$S$9:$Z$9)*I75:P75+(I75:P75&gt;=$S$9:$Z$9)*$S$9:$Z$9)),I75-MIN($S$9,I75)))</f>
        <v>0</v>
      </c>
      <c r="T75" s="33">
        <f>IF($B75="","",MIN($T$9,J75)+MIN(MAX(0,'Debt Payoff'!$D$24-SUM(Q75:S75)-SUMPRODUCT((J75:P75&lt;$T$9:$Z$9)*J75:P75+(J75:P75&gt;=$T$9:$Z$9)*$T$9:$Z$9)),J75-MIN($T$9,J75)))</f>
        <v>0</v>
      </c>
      <c r="U75" s="33">
        <f>IF($B75="","",MIN($U$9,K75)+MIN(MAX(0,'Debt Payoff'!$D$24-SUM(Q75:T75)-SUMPRODUCT((K75:P75&lt;$U$9:$Z$9)*K75:P75+(K75:P75&gt;=$U$9:$Z$9)*$U$9:$Z$9)),K75-MIN($U$9,K75)))</f>
        <v>0</v>
      </c>
      <c r="V75" s="33">
        <f>IF($B75="","",MIN($V$9,L75)+MIN(MAX(0,'Debt Payoff'!$D$24-SUM(Q75:U75)-SUMPRODUCT((L75:P75&lt;$V$9:$Z$9)*L75:P75+(L75:P75&gt;=$V$9:$Z$9)*$V$9:$Z$9)),L75-MIN($V$9,L75)))</f>
        <v>0</v>
      </c>
      <c r="W75" s="33">
        <f>IF($B75="","",MIN($W$9,M75)+MIN(MAX(0,'Debt Payoff'!$D$24-SUM(Q75:V75)-SUMPRODUCT((M75:P75&lt;$W$9:$Z$9)*M75:P75+(M75:P75&gt;=$W$9:$Z$9)*$W$9:$Z$9)),M75-MIN($W$9,M75)))</f>
        <v>0</v>
      </c>
      <c r="X75" s="33">
        <f>IF($B75="","",MIN($X$9,N75)+MIN(MAX(0,'Debt Payoff'!$D$24-SUM(Q75:W75)-SUMPRODUCT((N75:P75&lt;$X$9:$Z$9)*N75:P75+(N75:P75&gt;=$X$9:$Z$9)*$X$9:$Z$9)),N75-MIN($X$9,N75)))</f>
        <v>0</v>
      </c>
      <c r="Y75" s="33">
        <f>IF($B75="","",MIN($Y$9,O75)+MIN(MAX(0,'Debt Payoff'!$D$24-SUM(Q75:X75)-SUMPRODUCT((O75:P75&lt;$Y$9:$Z$9)*O75:P75+(O75:P75&gt;=$Y$9:$Z$9)*$Y$9:$Z$9)),O75-MIN($Y$9,O75)))</f>
        <v>0</v>
      </c>
      <c r="Z75" s="33">
        <f>IF($B75="","",MIN($Z$9,P75)+MIN(MAX(0,'Debt Payoff'!$D$24-SUM(Q75:Y75)-SUMPRODUCT((P75:P75&lt;$Z$9:$Z$9)*P75:P75+(P75:P75&gt;=$Z$9:$Z$9)*$Z$9:$Z$9)),P75-MIN($Z$9,P75)))</f>
        <v>0</v>
      </c>
      <c r="AA75" s="33">
        <f>IF($B75="","",ROUND(G75-Q75,2))</f>
        <v>0</v>
      </c>
      <c r="AB75" s="33">
        <f>IF($B75="","",ROUND(H75-R75,2))</f>
        <v>0</v>
      </c>
      <c r="AC75" s="33">
        <f>IF($B75="","",ROUND(I75-S75,2))</f>
        <v>0</v>
      </c>
      <c r="AD75" s="33">
        <f>IF($B75="","",ROUND(J75-T75,2))</f>
        <v>0</v>
      </c>
      <c r="AE75" s="33">
        <f>IF($B75="","",ROUND(K75-U75,2))</f>
        <v>0</v>
      </c>
      <c r="AF75" s="33">
        <f>IF($B75="","",ROUND(L75-V75,2))</f>
        <v>0</v>
      </c>
      <c r="AG75" s="33">
        <f>IF($B75="","",ROUND(M75-W75,2))</f>
        <v>0</v>
      </c>
      <c r="AH75" s="33">
        <f>IF($B75="","",ROUND(N75-X75,2))</f>
        <v>0</v>
      </c>
      <c r="AI75" s="33">
        <f>IF($B75="","",ROUND(O75-Y75,2))</f>
        <v>0</v>
      </c>
      <c r="AJ75" s="33">
        <f>IF($B75="","",ROUND(P75-Z75,2))</f>
        <v>0</v>
      </c>
    </row>
    <row r="76" spans="2:36">
      <c r="B76" s="15">
        <f>IF(B75="","",IF(F75&gt;0.005,B75+1,""))</f>
        <v>0</v>
      </c>
      <c r="C76" s="46">
        <f>IF($B76="","",EDATE('Debt Payoff'!$D$23,$B76-1))</f>
        <v>0</v>
      </c>
      <c r="D76" s="47">
        <f>IF($B76="","",SUM(Q76:Z76))</f>
        <v>0</v>
      </c>
      <c r="E76" s="48">
        <f>IF($B76="","",SUM(G76:P76)-F75)</f>
        <v>0</v>
      </c>
      <c r="F76" s="47">
        <f>IF($B76="","",SUM(AA76:AJ76))</f>
        <v>0</v>
      </c>
      <c r="G76" s="48">
        <f>IF($B76="","",ROUND(N(AA75)*(1+$Q$8/12),2))</f>
        <v>0</v>
      </c>
      <c r="H76" s="48">
        <f>IF($B76="","",ROUND(N(AB75)*(1+$R$8/12),2))</f>
        <v>0</v>
      </c>
      <c r="I76" s="48">
        <f>IF($B76="","",ROUND(N(AC75)*(1+$S$8/12),2))</f>
        <v>0</v>
      </c>
      <c r="J76" s="48">
        <f>IF($B76="","",ROUND(N(AD75)*(1+$T$8/12),2))</f>
        <v>0</v>
      </c>
      <c r="K76" s="48">
        <f>IF($B76="","",ROUND(N(AE75)*(1+$U$8/12),2))</f>
        <v>0</v>
      </c>
      <c r="L76" s="48">
        <f>IF($B76="","",ROUND(N(AF75)*(1+$V$8/12),2))</f>
        <v>0</v>
      </c>
      <c r="M76" s="48">
        <f>IF($B76="","",ROUND(N(AG75)*(1+$W$8/12),2))</f>
        <v>0</v>
      </c>
      <c r="N76" s="48">
        <f>IF($B76="","",ROUND(N(AH75)*(1+$X$8/12),2))</f>
        <v>0</v>
      </c>
      <c r="O76" s="48">
        <f>IF($B76="","",ROUND(N(AI75)*(1+$Y$8/12),2))</f>
        <v>0</v>
      </c>
      <c r="P76" s="48">
        <f>IF($B76="","",ROUND(N(AJ75)*(1+$Z$8/12),2))</f>
        <v>0</v>
      </c>
      <c r="Q76" s="33">
        <f>IF($B76="","",MIN($Q$9,G76)+MIN(MAX(0,'Debt Payoff'!$D$24-0-SUMPRODUCT((G76:P76&lt;$Q$9:$Z$9)*G76:P76+(G76:P76&gt;=$Q$9:$Z$9)*$Q$9:$Z$9)),G76-MIN($Q$9,G76)))</f>
        <v>0</v>
      </c>
      <c r="R76" s="33">
        <f>IF($B76="","",MIN($R$9,H76)+MIN(MAX(0,'Debt Payoff'!$D$24-SUM(Q76:Q76)-SUMPRODUCT((H76:P76&lt;$R$9:$Z$9)*H76:P76+(H76:P76&gt;=$R$9:$Z$9)*$R$9:$Z$9)),H76-MIN($R$9,H76)))</f>
        <v>0</v>
      </c>
      <c r="S76" s="33">
        <f>IF($B76="","",MIN($S$9,I76)+MIN(MAX(0,'Debt Payoff'!$D$24-SUM(Q76:R76)-SUMPRODUCT((I76:P76&lt;$S$9:$Z$9)*I76:P76+(I76:P76&gt;=$S$9:$Z$9)*$S$9:$Z$9)),I76-MIN($S$9,I76)))</f>
        <v>0</v>
      </c>
      <c r="T76" s="33">
        <f>IF($B76="","",MIN($T$9,J76)+MIN(MAX(0,'Debt Payoff'!$D$24-SUM(Q76:S76)-SUMPRODUCT((J76:P76&lt;$T$9:$Z$9)*J76:P76+(J76:P76&gt;=$T$9:$Z$9)*$T$9:$Z$9)),J76-MIN($T$9,J76)))</f>
        <v>0</v>
      </c>
      <c r="U76" s="33">
        <f>IF($B76="","",MIN($U$9,K76)+MIN(MAX(0,'Debt Payoff'!$D$24-SUM(Q76:T76)-SUMPRODUCT((K76:P76&lt;$U$9:$Z$9)*K76:P76+(K76:P76&gt;=$U$9:$Z$9)*$U$9:$Z$9)),K76-MIN($U$9,K76)))</f>
        <v>0</v>
      </c>
      <c r="V76" s="33">
        <f>IF($B76="","",MIN($V$9,L76)+MIN(MAX(0,'Debt Payoff'!$D$24-SUM(Q76:U76)-SUMPRODUCT((L76:P76&lt;$V$9:$Z$9)*L76:P76+(L76:P76&gt;=$V$9:$Z$9)*$V$9:$Z$9)),L76-MIN($V$9,L76)))</f>
        <v>0</v>
      </c>
      <c r="W76" s="33">
        <f>IF($B76="","",MIN($W$9,M76)+MIN(MAX(0,'Debt Payoff'!$D$24-SUM(Q76:V76)-SUMPRODUCT((M76:P76&lt;$W$9:$Z$9)*M76:P76+(M76:P76&gt;=$W$9:$Z$9)*$W$9:$Z$9)),M76-MIN($W$9,M76)))</f>
        <v>0</v>
      </c>
      <c r="X76" s="33">
        <f>IF($B76="","",MIN($X$9,N76)+MIN(MAX(0,'Debt Payoff'!$D$24-SUM(Q76:W76)-SUMPRODUCT((N76:P76&lt;$X$9:$Z$9)*N76:P76+(N76:P76&gt;=$X$9:$Z$9)*$X$9:$Z$9)),N76-MIN($X$9,N76)))</f>
        <v>0</v>
      </c>
      <c r="Y76" s="33">
        <f>IF($B76="","",MIN($Y$9,O76)+MIN(MAX(0,'Debt Payoff'!$D$24-SUM(Q76:X76)-SUMPRODUCT((O76:P76&lt;$Y$9:$Z$9)*O76:P76+(O76:P76&gt;=$Y$9:$Z$9)*$Y$9:$Z$9)),O76-MIN($Y$9,O76)))</f>
        <v>0</v>
      </c>
      <c r="Z76" s="33">
        <f>IF($B76="","",MIN($Z$9,P76)+MIN(MAX(0,'Debt Payoff'!$D$24-SUM(Q76:Y76)-SUMPRODUCT((P76:P76&lt;$Z$9:$Z$9)*P76:P76+(P76:P76&gt;=$Z$9:$Z$9)*$Z$9:$Z$9)),P76-MIN($Z$9,P76)))</f>
        <v>0</v>
      </c>
      <c r="AA76" s="33">
        <f>IF($B76="","",ROUND(G76-Q76,2))</f>
        <v>0</v>
      </c>
      <c r="AB76" s="33">
        <f>IF($B76="","",ROUND(H76-R76,2))</f>
        <v>0</v>
      </c>
      <c r="AC76" s="33">
        <f>IF($B76="","",ROUND(I76-S76,2))</f>
        <v>0</v>
      </c>
      <c r="AD76" s="33">
        <f>IF($B76="","",ROUND(J76-T76,2))</f>
        <v>0</v>
      </c>
      <c r="AE76" s="33">
        <f>IF($B76="","",ROUND(K76-U76,2))</f>
        <v>0</v>
      </c>
      <c r="AF76" s="33">
        <f>IF($B76="","",ROUND(L76-V76,2))</f>
        <v>0</v>
      </c>
      <c r="AG76" s="33">
        <f>IF($B76="","",ROUND(M76-W76,2))</f>
        <v>0</v>
      </c>
      <c r="AH76" s="33">
        <f>IF($B76="","",ROUND(N76-X76,2))</f>
        <v>0</v>
      </c>
      <c r="AI76" s="33">
        <f>IF($B76="","",ROUND(O76-Y76,2))</f>
        <v>0</v>
      </c>
      <c r="AJ76" s="33">
        <f>IF($B76="","",ROUND(P76-Z76,2))</f>
        <v>0</v>
      </c>
    </row>
    <row r="77" spans="2:36">
      <c r="B77" s="15">
        <f>IF(B76="","",IF(F76&gt;0.005,B76+1,""))</f>
        <v>0</v>
      </c>
      <c r="C77" s="46">
        <f>IF($B77="","",EDATE('Debt Payoff'!$D$23,$B77-1))</f>
        <v>0</v>
      </c>
      <c r="D77" s="47">
        <f>IF($B77="","",SUM(Q77:Z77))</f>
        <v>0</v>
      </c>
      <c r="E77" s="48">
        <f>IF($B77="","",SUM(G77:P77)-F76)</f>
        <v>0</v>
      </c>
      <c r="F77" s="47">
        <f>IF($B77="","",SUM(AA77:AJ77))</f>
        <v>0</v>
      </c>
      <c r="G77" s="48">
        <f>IF($B77="","",ROUND(N(AA76)*(1+$Q$8/12),2))</f>
        <v>0</v>
      </c>
      <c r="H77" s="48">
        <f>IF($B77="","",ROUND(N(AB76)*(1+$R$8/12),2))</f>
        <v>0</v>
      </c>
      <c r="I77" s="48">
        <f>IF($B77="","",ROUND(N(AC76)*(1+$S$8/12),2))</f>
        <v>0</v>
      </c>
      <c r="J77" s="48">
        <f>IF($B77="","",ROUND(N(AD76)*(1+$T$8/12),2))</f>
        <v>0</v>
      </c>
      <c r="K77" s="48">
        <f>IF($B77="","",ROUND(N(AE76)*(1+$U$8/12),2))</f>
        <v>0</v>
      </c>
      <c r="L77" s="48">
        <f>IF($B77="","",ROUND(N(AF76)*(1+$V$8/12),2))</f>
        <v>0</v>
      </c>
      <c r="M77" s="48">
        <f>IF($B77="","",ROUND(N(AG76)*(1+$W$8/12),2))</f>
        <v>0</v>
      </c>
      <c r="N77" s="48">
        <f>IF($B77="","",ROUND(N(AH76)*(1+$X$8/12),2))</f>
        <v>0</v>
      </c>
      <c r="O77" s="48">
        <f>IF($B77="","",ROUND(N(AI76)*(1+$Y$8/12),2))</f>
        <v>0</v>
      </c>
      <c r="P77" s="48">
        <f>IF($B77="","",ROUND(N(AJ76)*(1+$Z$8/12),2))</f>
        <v>0</v>
      </c>
      <c r="Q77" s="33">
        <f>IF($B77="","",MIN($Q$9,G77)+MIN(MAX(0,'Debt Payoff'!$D$24-0-SUMPRODUCT((G77:P77&lt;$Q$9:$Z$9)*G77:P77+(G77:P77&gt;=$Q$9:$Z$9)*$Q$9:$Z$9)),G77-MIN($Q$9,G77)))</f>
        <v>0</v>
      </c>
      <c r="R77" s="33">
        <f>IF($B77="","",MIN($R$9,H77)+MIN(MAX(0,'Debt Payoff'!$D$24-SUM(Q77:Q77)-SUMPRODUCT((H77:P77&lt;$R$9:$Z$9)*H77:P77+(H77:P77&gt;=$R$9:$Z$9)*$R$9:$Z$9)),H77-MIN($R$9,H77)))</f>
        <v>0</v>
      </c>
      <c r="S77" s="33">
        <f>IF($B77="","",MIN($S$9,I77)+MIN(MAX(0,'Debt Payoff'!$D$24-SUM(Q77:R77)-SUMPRODUCT((I77:P77&lt;$S$9:$Z$9)*I77:P77+(I77:P77&gt;=$S$9:$Z$9)*$S$9:$Z$9)),I77-MIN($S$9,I77)))</f>
        <v>0</v>
      </c>
      <c r="T77" s="33">
        <f>IF($B77="","",MIN($T$9,J77)+MIN(MAX(0,'Debt Payoff'!$D$24-SUM(Q77:S77)-SUMPRODUCT((J77:P77&lt;$T$9:$Z$9)*J77:P77+(J77:P77&gt;=$T$9:$Z$9)*$T$9:$Z$9)),J77-MIN($T$9,J77)))</f>
        <v>0</v>
      </c>
      <c r="U77" s="33">
        <f>IF($B77="","",MIN($U$9,K77)+MIN(MAX(0,'Debt Payoff'!$D$24-SUM(Q77:T77)-SUMPRODUCT((K77:P77&lt;$U$9:$Z$9)*K77:P77+(K77:P77&gt;=$U$9:$Z$9)*$U$9:$Z$9)),K77-MIN($U$9,K77)))</f>
        <v>0</v>
      </c>
      <c r="V77" s="33">
        <f>IF($B77="","",MIN($V$9,L77)+MIN(MAX(0,'Debt Payoff'!$D$24-SUM(Q77:U77)-SUMPRODUCT((L77:P77&lt;$V$9:$Z$9)*L77:P77+(L77:P77&gt;=$V$9:$Z$9)*$V$9:$Z$9)),L77-MIN($V$9,L77)))</f>
        <v>0</v>
      </c>
      <c r="W77" s="33">
        <f>IF($B77="","",MIN($W$9,M77)+MIN(MAX(0,'Debt Payoff'!$D$24-SUM(Q77:V77)-SUMPRODUCT((M77:P77&lt;$W$9:$Z$9)*M77:P77+(M77:P77&gt;=$W$9:$Z$9)*$W$9:$Z$9)),M77-MIN($W$9,M77)))</f>
        <v>0</v>
      </c>
      <c r="X77" s="33">
        <f>IF($B77="","",MIN($X$9,N77)+MIN(MAX(0,'Debt Payoff'!$D$24-SUM(Q77:W77)-SUMPRODUCT((N77:P77&lt;$X$9:$Z$9)*N77:P77+(N77:P77&gt;=$X$9:$Z$9)*$X$9:$Z$9)),N77-MIN($X$9,N77)))</f>
        <v>0</v>
      </c>
      <c r="Y77" s="33">
        <f>IF($B77="","",MIN($Y$9,O77)+MIN(MAX(0,'Debt Payoff'!$D$24-SUM(Q77:X77)-SUMPRODUCT((O77:P77&lt;$Y$9:$Z$9)*O77:P77+(O77:P77&gt;=$Y$9:$Z$9)*$Y$9:$Z$9)),O77-MIN($Y$9,O77)))</f>
        <v>0</v>
      </c>
      <c r="Z77" s="33">
        <f>IF($B77="","",MIN($Z$9,P77)+MIN(MAX(0,'Debt Payoff'!$D$24-SUM(Q77:Y77)-SUMPRODUCT((P77:P77&lt;$Z$9:$Z$9)*P77:P77+(P77:P77&gt;=$Z$9:$Z$9)*$Z$9:$Z$9)),P77-MIN($Z$9,P77)))</f>
        <v>0</v>
      </c>
      <c r="AA77" s="33">
        <f>IF($B77="","",ROUND(G77-Q77,2))</f>
        <v>0</v>
      </c>
      <c r="AB77" s="33">
        <f>IF($B77="","",ROUND(H77-R77,2))</f>
        <v>0</v>
      </c>
      <c r="AC77" s="33">
        <f>IF($B77="","",ROUND(I77-S77,2))</f>
        <v>0</v>
      </c>
      <c r="AD77" s="33">
        <f>IF($B77="","",ROUND(J77-T77,2))</f>
        <v>0</v>
      </c>
      <c r="AE77" s="33">
        <f>IF($B77="","",ROUND(K77-U77,2))</f>
        <v>0</v>
      </c>
      <c r="AF77" s="33">
        <f>IF($B77="","",ROUND(L77-V77,2))</f>
        <v>0</v>
      </c>
      <c r="AG77" s="33">
        <f>IF($B77="","",ROUND(M77-W77,2))</f>
        <v>0</v>
      </c>
      <c r="AH77" s="33">
        <f>IF($B77="","",ROUND(N77-X77,2))</f>
        <v>0</v>
      </c>
      <c r="AI77" s="33">
        <f>IF($B77="","",ROUND(O77-Y77,2))</f>
        <v>0</v>
      </c>
      <c r="AJ77" s="33">
        <f>IF($B77="","",ROUND(P77-Z77,2))</f>
        <v>0</v>
      </c>
    </row>
    <row r="78" spans="2:36">
      <c r="B78" s="15">
        <f>IF(B77="","",IF(F77&gt;0.005,B77+1,""))</f>
        <v>0</v>
      </c>
      <c r="C78" s="46">
        <f>IF($B78="","",EDATE('Debt Payoff'!$D$23,$B78-1))</f>
        <v>0</v>
      </c>
      <c r="D78" s="47">
        <f>IF($B78="","",SUM(Q78:Z78))</f>
        <v>0</v>
      </c>
      <c r="E78" s="48">
        <f>IF($B78="","",SUM(G78:P78)-F77)</f>
        <v>0</v>
      </c>
      <c r="F78" s="47">
        <f>IF($B78="","",SUM(AA78:AJ78))</f>
        <v>0</v>
      </c>
      <c r="G78" s="48">
        <f>IF($B78="","",ROUND(N(AA77)*(1+$Q$8/12),2))</f>
        <v>0</v>
      </c>
      <c r="H78" s="48">
        <f>IF($B78="","",ROUND(N(AB77)*(1+$R$8/12),2))</f>
        <v>0</v>
      </c>
      <c r="I78" s="48">
        <f>IF($B78="","",ROUND(N(AC77)*(1+$S$8/12),2))</f>
        <v>0</v>
      </c>
      <c r="J78" s="48">
        <f>IF($B78="","",ROUND(N(AD77)*(1+$T$8/12),2))</f>
        <v>0</v>
      </c>
      <c r="K78" s="48">
        <f>IF($B78="","",ROUND(N(AE77)*(1+$U$8/12),2))</f>
        <v>0</v>
      </c>
      <c r="L78" s="48">
        <f>IF($B78="","",ROUND(N(AF77)*(1+$V$8/12),2))</f>
        <v>0</v>
      </c>
      <c r="M78" s="48">
        <f>IF($B78="","",ROUND(N(AG77)*(1+$W$8/12),2))</f>
        <v>0</v>
      </c>
      <c r="N78" s="48">
        <f>IF($B78="","",ROUND(N(AH77)*(1+$X$8/12),2))</f>
        <v>0</v>
      </c>
      <c r="O78" s="48">
        <f>IF($B78="","",ROUND(N(AI77)*(1+$Y$8/12),2))</f>
        <v>0</v>
      </c>
      <c r="P78" s="48">
        <f>IF($B78="","",ROUND(N(AJ77)*(1+$Z$8/12),2))</f>
        <v>0</v>
      </c>
      <c r="Q78" s="33">
        <f>IF($B78="","",MIN($Q$9,G78)+MIN(MAX(0,'Debt Payoff'!$D$24-0-SUMPRODUCT((G78:P78&lt;$Q$9:$Z$9)*G78:P78+(G78:P78&gt;=$Q$9:$Z$9)*$Q$9:$Z$9)),G78-MIN($Q$9,G78)))</f>
        <v>0</v>
      </c>
      <c r="R78" s="33">
        <f>IF($B78="","",MIN($R$9,H78)+MIN(MAX(0,'Debt Payoff'!$D$24-SUM(Q78:Q78)-SUMPRODUCT((H78:P78&lt;$R$9:$Z$9)*H78:P78+(H78:P78&gt;=$R$9:$Z$9)*$R$9:$Z$9)),H78-MIN($R$9,H78)))</f>
        <v>0</v>
      </c>
      <c r="S78" s="33">
        <f>IF($B78="","",MIN($S$9,I78)+MIN(MAX(0,'Debt Payoff'!$D$24-SUM(Q78:R78)-SUMPRODUCT((I78:P78&lt;$S$9:$Z$9)*I78:P78+(I78:P78&gt;=$S$9:$Z$9)*$S$9:$Z$9)),I78-MIN($S$9,I78)))</f>
        <v>0</v>
      </c>
      <c r="T78" s="33">
        <f>IF($B78="","",MIN($T$9,J78)+MIN(MAX(0,'Debt Payoff'!$D$24-SUM(Q78:S78)-SUMPRODUCT((J78:P78&lt;$T$9:$Z$9)*J78:P78+(J78:P78&gt;=$T$9:$Z$9)*$T$9:$Z$9)),J78-MIN($T$9,J78)))</f>
        <v>0</v>
      </c>
      <c r="U78" s="33">
        <f>IF($B78="","",MIN($U$9,K78)+MIN(MAX(0,'Debt Payoff'!$D$24-SUM(Q78:T78)-SUMPRODUCT((K78:P78&lt;$U$9:$Z$9)*K78:P78+(K78:P78&gt;=$U$9:$Z$9)*$U$9:$Z$9)),K78-MIN($U$9,K78)))</f>
        <v>0</v>
      </c>
      <c r="V78" s="33">
        <f>IF($B78="","",MIN($V$9,L78)+MIN(MAX(0,'Debt Payoff'!$D$24-SUM(Q78:U78)-SUMPRODUCT((L78:P78&lt;$V$9:$Z$9)*L78:P78+(L78:P78&gt;=$V$9:$Z$9)*$V$9:$Z$9)),L78-MIN($V$9,L78)))</f>
        <v>0</v>
      </c>
      <c r="W78" s="33">
        <f>IF($B78="","",MIN($W$9,M78)+MIN(MAX(0,'Debt Payoff'!$D$24-SUM(Q78:V78)-SUMPRODUCT((M78:P78&lt;$W$9:$Z$9)*M78:P78+(M78:P78&gt;=$W$9:$Z$9)*$W$9:$Z$9)),M78-MIN($W$9,M78)))</f>
        <v>0</v>
      </c>
      <c r="X78" s="33">
        <f>IF($B78="","",MIN($X$9,N78)+MIN(MAX(0,'Debt Payoff'!$D$24-SUM(Q78:W78)-SUMPRODUCT((N78:P78&lt;$X$9:$Z$9)*N78:P78+(N78:P78&gt;=$X$9:$Z$9)*$X$9:$Z$9)),N78-MIN($X$9,N78)))</f>
        <v>0</v>
      </c>
      <c r="Y78" s="33">
        <f>IF($B78="","",MIN($Y$9,O78)+MIN(MAX(0,'Debt Payoff'!$D$24-SUM(Q78:X78)-SUMPRODUCT((O78:P78&lt;$Y$9:$Z$9)*O78:P78+(O78:P78&gt;=$Y$9:$Z$9)*$Y$9:$Z$9)),O78-MIN($Y$9,O78)))</f>
        <v>0</v>
      </c>
      <c r="Z78" s="33">
        <f>IF($B78="","",MIN($Z$9,P78)+MIN(MAX(0,'Debt Payoff'!$D$24-SUM(Q78:Y78)-SUMPRODUCT((P78:P78&lt;$Z$9:$Z$9)*P78:P78+(P78:P78&gt;=$Z$9:$Z$9)*$Z$9:$Z$9)),P78-MIN($Z$9,P78)))</f>
        <v>0</v>
      </c>
      <c r="AA78" s="33">
        <f>IF($B78="","",ROUND(G78-Q78,2))</f>
        <v>0</v>
      </c>
      <c r="AB78" s="33">
        <f>IF($B78="","",ROUND(H78-R78,2))</f>
        <v>0</v>
      </c>
      <c r="AC78" s="33">
        <f>IF($B78="","",ROUND(I78-S78,2))</f>
        <v>0</v>
      </c>
      <c r="AD78" s="33">
        <f>IF($B78="","",ROUND(J78-T78,2))</f>
        <v>0</v>
      </c>
      <c r="AE78" s="33">
        <f>IF($B78="","",ROUND(K78-U78,2))</f>
        <v>0</v>
      </c>
      <c r="AF78" s="33">
        <f>IF($B78="","",ROUND(L78-V78,2))</f>
        <v>0</v>
      </c>
      <c r="AG78" s="33">
        <f>IF($B78="","",ROUND(M78-W78,2))</f>
        <v>0</v>
      </c>
      <c r="AH78" s="33">
        <f>IF($B78="","",ROUND(N78-X78,2))</f>
        <v>0</v>
      </c>
      <c r="AI78" s="33">
        <f>IF($B78="","",ROUND(O78-Y78,2))</f>
        <v>0</v>
      </c>
      <c r="AJ78" s="33">
        <f>IF($B78="","",ROUND(P78-Z78,2))</f>
        <v>0</v>
      </c>
    </row>
    <row r="79" spans="2:36">
      <c r="B79" s="15">
        <f>IF(B78="","",IF(F78&gt;0.005,B78+1,""))</f>
        <v>0</v>
      </c>
      <c r="C79" s="46">
        <f>IF($B79="","",EDATE('Debt Payoff'!$D$23,$B79-1))</f>
        <v>0</v>
      </c>
      <c r="D79" s="47">
        <f>IF($B79="","",SUM(Q79:Z79))</f>
        <v>0</v>
      </c>
      <c r="E79" s="48">
        <f>IF($B79="","",SUM(G79:P79)-F78)</f>
        <v>0</v>
      </c>
      <c r="F79" s="47">
        <f>IF($B79="","",SUM(AA79:AJ79))</f>
        <v>0</v>
      </c>
      <c r="G79" s="48">
        <f>IF($B79="","",ROUND(N(AA78)*(1+$Q$8/12),2))</f>
        <v>0</v>
      </c>
      <c r="H79" s="48">
        <f>IF($B79="","",ROUND(N(AB78)*(1+$R$8/12),2))</f>
        <v>0</v>
      </c>
      <c r="I79" s="48">
        <f>IF($B79="","",ROUND(N(AC78)*(1+$S$8/12),2))</f>
        <v>0</v>
      </c>
      <c r="J79" s="48">
        <f>IF($B79="","",ROUND(N(AD78)*(1+$T$8/12),2))</f>
        <v>0</v>
      </c>
      <c r="K79" s="48">
        <f>IF($B79="","",ROUND(N(AE78)*(1+$U$8/12),2))</f>
        <v>0</v>
      </c>
      <c r="L79" s="48">
        <f>IF($B79="","",ROUND(N(AF78)*(1+$V$8/12),2))</f>
        <v>0</v>
      </c>
      <c r="M79" s="48">
        <f>IF($B79="","",ROUND(N(AG78)*(1+$W$8/12),2))</f>
        <v>0</v>
      </c>
      <c r="N79" s="48">
        <f>IF($B79="","",ROUND(N(AH78)*(1+$X$8/12),2))</f>
        <v>0</v>
      </c>
      <c r="O79" s="48">
        <f>IF($B79="","",ROUND(N(AI78)*(1+$Y$8/12),2))</f>
        <v>0</v>
      </c>
      <c r="P79" s="48">
        <f>IF($B79="","",ROUND(N(AJ78)*(1+$Z$8/12),2))</f>
        <v>0</v>
      </c>
      <c r="Q79" s="33">
        <f>IF($B79="","",MIN($Q$9,G79)+MIN(MAX(0,'Debt Payoff'!$D$24-0-SUMPRODUCT((G79:P79&lt;$Q$9:$Z$9)*G79:P79+(G79:P79&gt;=$Q$9:$Z$9)*$Q$9:$Z$9)),G79-MIN($Q$9,G79)))</f>
        <v>0</v>
      </c>
      <c r="R79" s="33">
        <f>IF($B79="","",MIN($R$9,H79)+MIN(MAX(0,'Debt Payoff'!$D$24-SUM(Q79:Q79)-SUMPRODUCT((H79:P79&lt;$R$9:$Z$9)*H79:P79+(H79:P79&gt;=$R$9:$Z$9)*$R$9:$Z$9)),H79-MIN($R$9,H79)))</f>
        <v>0</v>
      </c>
      <c r="S79" s="33">
        <f>IF($B79="","",MIN($S$9,I79)+MIN(MAX(0,'Debt Payoff'!$D$24-SUM(Q79:R79)-SUMPRODUCT((I79:P79&lt;$S$9:$Z$9)*I79:P79+(I79:P79&gt;=$S$9:$Z$9)*$S$9:$Z$9)),I79-MIN($S$9,I79)))</f>
        <v>0</v>
      </c>
      <c r="T79" s="33">
        <f>IF($B79="","",MIN($T$9,J79)+MIN(MAX(0,'Debt Payoff'!$D$24-SUM(Q79:S79)-SUMPRODUCT((J79:P79&lt;$T$9:$Z$9)*J79:P79+(J79:P79&gt;=$T$9:$Z$9)*$T$9:$Z$9)),J79-MIN($T$9,J79)))</f>
        <v>0</v>
      </c>
      <c r="U79" s="33">
        <f>IF($B79="","",MIN($U$9,K79)+MIN(MAX(0,'Debt Payoff'!$D$24-SUM(Q79:T79)-SUMPRODUCT((K79:P79&lt;$U$9:$Z$9)*K79:P79+(K79:P79&gt;=$U$9:$Z$9)*$U$9:$Z$9)),K79-MIN($U$9,K79)))</f>
        <v>0</v>
      </c>
      <c r="V79" s="33">
        <f>IF($B79="","",MIN($V$9,L79)+MIN(MAX(0,'Debt Payoff'!$D$24-SUM(Q79:U79)-SUMPRODUCT((L79:P79&lt;$V$9:$Z$9)*L79:P79+(L79:P79&gt;=$V$9:$Z$9)*$V$9:$Z$9)),L79-MIN($V$9,L79)))</f>
        <v>0</v>
      </c>
      <c r="W79" s="33">
        <f>IF($B79="","",MIN($W$9,M79)+MIN(MAX(0,'Debt Payoff'!$D$24-SUM(Q79:V79)-SUMPRODUCT((M79:P79&lt;$W$9:$Z$9)*M79:P79+(M79:P79&gt;=$W$9:$Z$9)*$W$9:$Z$9)),M79-MIN($W$9,M79)))</f>
        <v>0</v>
      </c>
      <c r="X79" s="33">
        <f>IF($B79="","",MIN($X$9,N79)+MIN(MAX(0,'Debt Payoff'!$D$24-SUM(Q79:W79)-SUMPRODUCT((N79:P79&lt;$X$9:$Z$9)*N79:P79+(N79:P79&gt;=$X$9:$Z$9)*$X$9:$Z$9)),N79-MIN($X$9,N79)))</f>
        <v>0</v>
      </c>
      <c r="Y79" s="33">
        <f>IF($B79="","",MIN($Y$9,O79)+MIN(MAX(0,'Debt Payoff'!$D$24-SUM(Q79:X79)-SUMPRODUCT((O79:P79&lt;$Y$9:$Z$9)*O79:P79+(O79:P79&gt;=$Y$9:$Z$9)*$Y$9:$Z$9)),O79-MIN($Y$9,O79)))</f>
        <v>0</v>
      </c>
      <c r="Z79" s="33">
        <f>IF($B79="","",MIN($Z$9,P79)+MIN(MAX(0,'Debt Payoff'!$D$24-SUM(Q79:Y79)-SUMPRODUCT((P79:P79&lt;$Z$9:$Z$9)*P79:P79+(P79:P79&gt;=$Z$9:$Z$9)*$Z$9:$Z$9)),P79-MIN($Z$9,P79)))</f>
        <v>0</v>
      </c>
      <c r="AA79" s="33">
        <f>IF($B79="","",ROUND(G79-Q79,2))</f>
        <v>0</v>
      </c>
      <c r="AB79" s="33">
        <f>IF($B79="","",ROUND(H79-R79,2))</f>
        <v>0</v>
      </c>
      <c r="AC79" s="33">
        <f>IF($B79="","",ROUND(I79-S79,2))</f>
        <v>0</v>
      </c>
      <c r="AD79" s="33">
        <f>IF($B79="","",ROUND(J79-T79,2))</f>
        <v>0</v>
      </c>
      <c r="AE79" s="33">
        <f>IF($B79="","",ROUND(K79-U79,2))</f>
        <v>0</v>
      </c>
      <c r="AF79" s="33">
        <f>IF($B79="","",ROUND(L79-V79,2))</f>
        <v>0</v>
      </c>
      <c r="AG79" s="33">
        <f>IF($B79="","",ROUND(M79-W79,2))</f>
        <v>0</v>
      </c>
      <c r="AH79" s="33">
        <f>IF($B79="","",ROUND(N79-X79,2))</f>
        <v>0</v>
      </c>
      <c r="AI79" s="33">
        <f>IF($B79="","",ROUND(O79-Y79,2))</f>
        <v>0</v>
      </c>
      <c r="AJ79" s="33">
        <f>IF($B79="","",ROUND(P79-Z79,2))</f>
        <v>0</v>
      </c>
    </row>
    <row r="80" spans="2:36">
      <c r="B80" s="15">
        <f>IF(B79="","",IF(F79&gt;0.005,B79+1,""))</f>
        <v>0</v>
      </c>
      <c r="C80" s="46">
        <f>IF($B80="","",EDATE('Debt Payoff'!$D$23,$B80-1))</f>
        <v>0</v>
      </c>
      <c r="D80" s="47">
        <f>IF($B80="","",SUM(Q80:Z80))</f>
        <v>0</v>
      </c>
      <c r="E80" s="48">
        <f>IF($B80="","",SUM(G80:P80)-F79)</f>
        <v>0</v>
      </c>
      <c r="F80" s="47">
        <f>IF($B80="","",SUM(AA80:AJ80))</f>
        <v>0</v>
      </c>
      <c r="G80" s="48">
        <f>IF($B80="","",ROUND(N(AA79)*(1+$Q$8/12),2))</f>
        <v>0</v>
      </c>
      <c r="H80" s="48">
        <f>IF($B80="","",ROUND(N(AB79)*(1+$R$8/12),2))</f>
        <v>0</v>
      </c>
      <c r="I80" s="48">
        <f>IF($B80="","",ROUND(N(AC79)*(1+$S$8/12),2))</f>
        <v>0</v>
      </c>
      <c r="J80" s="48">
        <f>IF($B80="","",ROUND(N(AD79)*(1+$T$8/12),2))</f>
        <v>0</v>
      </c>
      <c r="K80" s="48">
        <f>IF($B80="","",ROUND(N(AE79)*(1+$U$8/12),2))</f>
        <v>0</v>
      </c>
      <c r="L80" s="48">
        <f>IF($B80="","",ROUND(N(AF79)*(1+$V$8/12),2))</f>
        <v>0</v>
      </c>
      <c r="M80" s="48">
        <f>IF($B80="","",ROUND(N(AG79)*(1+$W$8/12),2))</f>
        <v>0</v>
      </c>
      <c r="N80" s="48">
        <f>IF($B80="","",ROUND(N(AH79)*(1+$X$8/12),2))</f>
        <v>0</v>
      </c>
      <c r="O80" s="48">
        <f>IF($B80="","",ROUND(N(AI79)*(1+$Y$8/12),2))</f>
        <v>0</v>
      </c>
      <c r="P80" s="48">
        <f>IF($B80="","",ROUND(N(AJ79)*(1+$Z$8/12),2))</f>
        <v>0</v>
      </c>
      <c r="Q80" s="33">
        <f>IF($B80="","",MIN($Q$9,G80)+MIN(MAX(0,'Debt Payoff'!$D$24-0-SUMPRODUCT((G80:P80&lt;$Q$9:$Z$9)*G80:P80+(G80:P80&gt;=$Q$9:$Z$9)*$Q$9:$Z$9)),G80-MIN($Q$9,G80)))</f>
        <v>0</v>
      </c>
      <c r="R80" s="33">
        <f>IF($B80="","",MIN($R$9,H80)+MIN(MAX(0,'Debt Payoff'!$D$24-SUM(Q80:Q80)-SUMPRODUCT((H80:P80&lt;$R$9:$Z$9)*H80:P80+(H80:P80&gt;=$R$9:$Z$9)*$R$9:$Z$9)),H80-MIN($R$9,H80)))</f>
        <v>0</v>
      </c>
      <c r="S80" s="33">
        <f>IF($B80="","",MIN($S$9,I80)+MIN(MAX(0,'Debt Payoff'!$D$24-SUM(Q80:R80)-SUMPRODUCT((I80:P80&lt;$S$9:$Z$9)*I80:P80+(I80:P80&gt;=$S$9:$Z$9)*$S$9:$Z$9)),I80-MIN($S$9,I80)))</f>
        <v>0</v>
      </c>
      <c r="T80" s="33">
        <f>IF($B80="","",MIN($T$9,J80)+MIN(MAX(0,'Debt Payoff'!$D$24-SUM(Q80:S80)-SUMPRODUCT((J80:P80&lt;$T$9:$Z$9)*J80:P80+(J80:P80&gt;=$T$9:$Z$9)*$T$9:$Z$9)),J80-MIN($T$9,J80)))</f>
        <v>0</v>
      </c>
      <c r="U80" s="33">
        <f>IF($B80="","",MIN($U$9,K80)+MIN(MAX(0,'Debt Payoff'!$D$24-SUM(Q80:T80)-SUMPRODUCT((K80:P80&lt;$U$9:$Z$9)*K80:P80+(K80:P80&gt;=$U$9:$Z$9)*$U$9:$Z$9)),K80-MIN($U$9,K80)))</f>
        <v>0</v>
      </c>
      <c r="V80" s="33">
        <f>IF($B80="","",MIN($V$9,L80)+MIN(MAX(0,'Debt Payoff'!$D$24-SUM(Q80:U80)-SUMPRODUCT((L80:P80&lt;$V$9:$Z$9)*L80:P80+(L80:P80&gt;=$V$9:$Z$9)*$V$9:$Z$9)),L80-MIN($V$9,L80)))</f>
        <v>0</v>
      </c>
      <c r="W80" s="33">
        <f>IF($B80="","",MIN($W$9,M80)+MIN(MAX(0,'Debt Payoff'!$D$24-SUM(Q80:V80)-SUMPRODUCT((M80:P80&lt;$W$9:$Z$9)*M80:P80+(M80:P80&gt;=$W$9:$Z$9)*$W$9:$Z$9)),M80-MIN($W$9,M80)))</f>
        <v>0</v>
      </c>
      <c r="X80" s="33">
        <f>IF($B80="","",MIN($X$9,N80)+MIN(MAX(0,'Debt Payoff'!$D$24-SUM(Q80:W80)-SUMPRODUCT((N80:P80&lt;$X$9:$Z$9)*N80:P80+(N80:P80&gt;=$X$9:$Z$9)*$X$9:$Z$9)),N80-MIN($X$9,N80)))</f>
        <v>0</v>
      </c>
      <c r="Y80" s="33">
        <f>IF($B80="","",MIN($Y$9,O80)+MIN(MAX(0,'Debt Payoff'!$D$24-SUM(Q80:X80)-SUMPRODUCT((O80:P80&lt;$Y$9:$Z$9)*O80:P80+(O80:P80&gt;=$Y$9:$Z$9)*$Y$9:$Z$9)),O80-MIN($Y$9,O80)))</f>
        <v>0</v>
      </c>
      <c r="Z80" s="33">
        <f>IF($B80="","",MIN($Z$9,P80)+MIN(MAX(0,'Debt Payoff'!$D$24-SUM(Q80:Y80)-SUMPRODUCT((P80:P80&lt;$Z$9:$Z$9)*P80:P80+(P80:P80&gt;=$Z$9:$Z$9)*$Z$9:$Z$9)),P80-MIN($Z$9,P80)))</f>
        <v>0</v>
      </c>
      <c r="AA80" s="33">
        <f>IF($B80="","",ROUND(G80-Q80,2))</f>
        <v>0</v>
      </c>
      <c r="AB80" s="33">
        <f>IF($B80="","",ROUND(H80-R80,2))</f>
        <v>0</v>
      </c>
      <c r="AC80" s="33">
        <f>IF($B80="","",ROUND(I80-S80,2))</f>
        <v>0</v>
      </c>
      <c r="AD80" s="33">
        <f>IF($B80="","",ROUND(J80-T80,2))</f>
        <v>0</v>
      </c>
      <c r="AE80" s="33">
        <f>IF($B80="","",ROUND(K80-U80,2))</f>
        <v>0</v>
      </c>
      <c r="AF80" s="33">
        <f>IF($B80="","",ROUND(L80-V80,2))</f>
        <v>0</v>
      </c>
      <c r="AG80" s="33">
        <f>IF($B80="","",ROUND(M80-W80,2))</f>
        <v>0</v>
      </c>
      <c r="AH80" s="33">
        <f>IF($B80="","",ROUND(N80-X80,2))</f>
        <v>0</v>
      </c>
      <c r="AI80" s="33">
        <f>IF($B80="","",ROUND(O80-Y80,2))</f>
        <v>0</v>
      </c>
      <c r="AJ80" s="33">
        <f>IF($B80="","",ROUND(P80-Z80,2))</f>
        <v>0</v>
      </c>
    </row>
    <row r="81" spans="2:36">
      <c r="B81" s="15">
        <f>IF(B80="","",IF(F80&gt;0.005,B80+1,""))</f>
        <v>0</v>
      </c>
      <c r="C81" s="46">
        <f>IF($B81="","",EDATE('Debt Payoff'!$D$23,$B81-1))</f>
        <v>0</v>
      </c>
      <c r="D81" s="47">
        <f>IF($B81="","",SUM(Q81:Z81))</f>
        <v>0</v>
      </c>
      <c r="E81" s="48">
        <f>IF($B81="","",SUM(G81:P81)-F80)</f>
        <v>0</v>
      </c>
      <c r="F81" s="47">
        <f>IF($B81="","",SUM(AA81:AJ81))</f>
        <v>0</v>
      </c>
      <c r="G81" s="48">
        <f>IF($B81="","",ROUND(N(AA80)*(1+$Q$8/12),2))</f>
        <v>0</v>
      </c>
      <c r="H81" s="48">
        <f>IF($B81="","",ROUND(N(AB80)*(1+$R$8/12),2))</f>
        <v>0</v>
      </c>
      <c r="I81" s="48">
        <f>IF($B81="","",ROUND(N(AC80)*(1+$S$8/12),2))</f>
        <v>0</v>
      </c>
      <c r="J81" s="48">
        <f>IF($B81="","",ROUND(N(AD80)*(1+$T$8/12),2))</f>
        <v>0</v>
      </c>
      <c r="K81" s="48">
        <f>IF($B81="","",ROUND(N(AE80)*(1+$U$8/12),2))</f>
        <v>0</v>
      </c>
      <c r="L81" s="48">
        <f>IF($B81="","",ROUND(N(AF80)*(1+$V$8/12),2))</f>
        <v>0</v>
      </c>
      <c r="M81" s="48">
        <f>IF($B81="","",ROUND(N(AG80)*(1+$W$8/12),2))</f>
        <v>0</v>
      </c>
      <c r="N81" s="48">
        <f>IF($B81="","",ROUND(N(AH80)*(1+$X$8/12),2))</f>
        <v>0</v>
      </c>
      <c r="O81" s="48">
        <f>IF($B81="","",ROUND(N(AI80)*(1+$Y$8/12),2))</f>
        <v>0</v>
      </c>
      <c r="P81" s="48">
        <f>IF($B81="","",ROUND(N(AJ80)*(1+$Z$8/12),2))</f>
        <v>0</v>
      </c>
      <c r="Q81" s="33">
        <f>IF($B81="","",MIN($Q$9,G81)+MIN(MAX(0,'Debt Payoff'!$D$24-0-SUMPRODUCT((G81:P81&lt;$Q$9:$Z$9)*G81:P81+(G81:P81&gt;=$Q$9:$Z$9)*$Q$9:$Z$9)),G81-MIN($Q$9,G81)))</f>
        <v>0</v>
      </c>
      <c r="R81" s="33">
        <f>IF($B81="","",MIN($R$9,H81)+MIN(MAX(0,'Debt Payoff'!$D$24-SUM(Q81:Q81)-SUMPRODUCT((H81:P81&lt;$R$9:$Z$9)*H81:P81+(H81:P81&gt;=$R$9:$Z$9)*$R$9:$Z$9)),H81-MIN($R$9,H81)))</f>
        <v>0</v>
      </c>
      <c r="S81" s="33">
        <f>IF($B81="","",MIN($S$9,I81)+MIN(MAX(0,'Debt Payoff'!$D$24-SUM(Q81:R81)-SUMPRODUCT((I81:P81&lt;$S$9:$Z$9)*I81:P81+(I81:P81&gt;=$S$9:$Z$9)*$S$9:$Z$9)),I81-MIN($S$9,I81)))</f>
        <v>0</v>
      </c>
      <c r="T81" s="33">
        <f>IF($B81="","",MIN($T$9,J81)+MIN(MAX(0,'Debt Payoff'!$D$24-SUM(Q81:S81)-SUMPRODUCT((J81:P81&lt;$T$9:$Z$9)*J81:P81+(J81:P81&gt;=$T$9:$Z$9)*$T$9:$Z$9)),J81-MIN($T$9,J81)))</f>
        <v>0</v>
      </c>
      <c r="U81" s="33">
        <f>IF($B81="","",MIN($U$9,K81)+MIN(MAX(0,'Debt Payoff'!$D$24-SUM(Q81:T81)-SUMPRODUCT((K81:P81&lt;$U$9:$Z$9)*K81:P81+(K81:P81&gt;=$U$9:$Z$9)*$U$9:$Z$9)),K81-MIN($U$9,K81)))</f>
        <v>0</v>
      </c>
      <c r="V81" s="33">
        <f>IF($B81="","",MIN($V$9,L81)+MIN(MAX(0,'Debt Payoff'!$D$24-SUM(Q81:U81)-SUMPRODUCT((L81:P81&lt;$V$9:$Z$9)*L81:P81+(L81:P81&gt;=$V$9:$Z$9)*$V$9:$Z$9)),L81-MIN($V$9,L81)))</f>
        <v>0</v>
      </c>
      <c r="W81" s="33">
        <f>IF($B81="","",MIN($W$9,M81)+MIN(MAX(0,'Debt Payoff'!$D$24-SUM(Q81:V81)-SUMPRODUCT((M81:P81&lt;$W$9:$Z$9)*M81:P81+(M81:P81&gt;=$W$9:$Z$9)*$W$9:$Z$9)),M81-MIN($W$9,M81)))</f>
        <v>0</v>
      </c>
      <c r="X81" s="33">
        <f>IF($B81="","",MIN($X$9,N81)+MIN(MAX(0,'Debt Payoff'!$D$24-SUM(Q81:W81)-SUMPRODUCT((N81:P81&lt;$X$9:$Z$9)*N81:P81+(N81:P81&gt;=$X$9:$Z$9)*$X$9:$Z$9)),N81-MIN($X$9,N81)))</f>
        <v>0</v>
      </c>
      <c r="Y81" s="33">
        <f>IF($B81="","",MIN($Y$9,O81)+MIN(MAX(0,'Debt Payoff'!$D$24-SUM(Q81:X81)-SUMPRODUCT((O81:P81&lt;$Y$9:$Z$9)*O81:P81+(O81:P81&gt;=$Y$9:$Z$9)*$Y$9:$Z$9)),O81-MIN($Y$9,O81)))</f>
        <v>0</v>
      </c>
      <c r="Z81" s="33">
        <f>IF($B81="","",MIN($Z$9,P81)+MIN(MAX(0,'Debt Payoff'!$D$24-SUM(Q81:Y81)-SUMPRODUCT((P81:P81&lt;$Z$9:$Z$9)*P81:P81+(P81:P81&gt;=$Z$9:$Z$9)*$Z$9:$Z$9)),P81-MIN($Z$9,P81)))</f>
        <v>0</v>
      </c>
      <c r="AA81" s="33">
        <f>IF($B81="","",ROUND(G81-Q81,2))</f>
        <v>0</v>
      </c>
      <c r="AB81" s="33">
        <f>IF($B81="","",ROUND(H81-R81,2))</f>
        <v>0</v>
      </c>
      <c r="AC81" s="33">
        <f>IF($B81="","",ROUND(I81-S81,2))</f>
        <v>0</v>
      </c>
      <c r="AD81" s="33">
        <f>IF($B81="","",ROUND(J81-T81,2))</f>
        <v>0</v>
      </c>
      <c r="AE81" s="33">
        <f>IF($B81="","",ROUND(K81-U81,2))</f>
        <v>0</v>
      </c>
      <c r="AF81" s="33">
        <f>IF($B81="","",ROUND(L81-V81,2))</f>
        <v>0</v>
      </c>
      <c r="AG81" s="33">
        <f>IF($B81="","",ROUND(M81-W81,2))</f>
        <v>0</v>
      </c>
      <c r="AH81" s="33">
        <f>IF($B81="","",ROUND(N81-X81,2))</f>
        <v>0</v>
      </c>
      <c r="AI81" s="33">
        <f>IF($B81="","",ROUND(O81-Y81,2))</f>
        <v>0</v>
      </c>
      <c r="AJ81" s="33">
        <f>IF($B81="","",ROUND(P81-Z81,2))</f>
        <v>0</v>
      </c>
    </row>
    <row r="82" spans="2:36">
      <c r="B82" s="15">
        <f>IF(B81="","",IF(F81&gt;0.005,B81+1,""))</f>
        <v>0</v>
      </c>
      <c r="C82" s="46">
        <f>IF($B82="","",EDATE('Debt Payoff'!$D$23,$B82-1))</f>
        <v>0</v>
      </c>
      <c r="D82" s="47">
        <f>IF($B82="","",SUM(Q82:Z82))</f>
        <v>0</v>
      </c>
      <c r="E82" s="48">
        <f>IF($B82="","",SUM(G82:P82)-F81)</f>
        <v>0</v>
      </c>
      <c r="F82" s="47">
        <f>IF($B82="","",SUM(AA82:AJ82))</f>
        <v>0</v>
      </c>
      <c r="G82" s="48">
        <f>IF($B82="","",ROUND(N(AA81)*(1+$Q$8/12),2))</f>
        <v>0</v>
      </c>
      <c r="H82" s="48">
        <f>IF($B82="","",ROUND(N(AB81)*(1+$R$8/12),2))</f>
        <v>0</v>
      </c>
      <c r="I82" s="48">
        <f>IF($B82="","",ROUND(N(AC81)*(1+$S$8/12),2))</f>
        <v>0</v>
      </c>
      <c r="J82" s="48">
        <f>IF($B82="","",ROUND(N(AD81)*(1+$T$8/12),2))</f>
        <v>0</v>
      </c>
      <c r="K82" s="48">
        <f>IF($B82="","",ROUND(N(AE81)*(1+$U$8/12),2))</f>
        <v>0</v>
      </c>
      <c r="L82" s="48">
        <f>IF($B82="","",ROUND(N(AF81)*(1+$V$8/12),2))</f>
        <v>0</v>
      </c>
      <c r="M82" s="48">
        <f>IF($B82="","",ROUND(N(AG81)*(1+$W$8/12),2))</f>
        <v>0</v>
      </c>
      <c r="N82" s="48">
        <f>IF($B82="","",ROUND(N(AH81)*(1+$X$8/12),2))</f>
        <v>0</v>
      </c>
      <c r="O82" s="48">
        <f>IF($B82="","",ROUND(N(AI81)*(1+$Y$8/12),2))</f>
        <v>0</v>
      </c>
      <c r="P82" s="48">
        <f>IF($B82="","",ROUND(N(AJ81)*(1+$Z$8/12),2))</f>
        <v>0</v>
      </c>
      <c r="Q82" s="33">
        <f>IF($B82="","",MIN($Q$9,G82)+MIN(MAX(0,'Debt Payoff'!$D$24-0-SUMPRODUCT((G82:P82&lt;$Q$9:$Z$9)*G82:P82+(G82:P82&gt;=$Q$9:$Z$9)*$Q$9:$Z$9)),G82-MIN($Q$9,G82)))</f>
        <v>0</v>
      </c>
      <c r="R82" s="33">
        <f>IF($B82="","",MIN($R$9,H82)+MIN(MAX(0,'Debt Payoff'!$D$24-SUM(Q82:Q82)-SUMPRODUCT((H82:P82&lt;$R$9:$Z$9)*H82:P82+(H82:P82&gt;=$R$9:$Z$9)*$R$9:$Z$9)),H82-MIN($R$9,H82)))</f>
        <v>0</v>
      </c>
      <c r="S82" s="33">
        <f>IF($B82="","",MIN($S$9,I82)+MIN(MAX(0,'Debt Payoff'!$D$24-SUM(Q82:R82)-SUMPRODUCT((I82:P82&lt;$S$9:$Z$9)*I82:P82+(I82:P82&gt;=$S$9:$Z$9)*$S$9:$Z$9)),I82-MIN($S$9,I82)))</f>
        <v>0</v>
      </c>
      <c r="T82" s="33">
        <f>IF($B82="","",MIN($T$9,J82)+MIN(MAX(0,'Debt Payoff'!$D$24-SUM(Q82:S82)-SUMPRODUCT((J82:P82&lt;$T$9:$Z$9)*J82:P82+(J82:P82&gt;=$T$9:$Z$9)*$T$9:$Z$9)),J82-MIN($T$9,J82)))</f>
        <v>0</v>
      </c>
      <c r="U82" s="33">
        <f>IF($B82="","",MIN($U$9,K82)+MIN(MAX(0,'Debt Payoff'!$D$24-SUM(Q82:T82)-SUMPRODUCT((K82:P82&lt;$U$9:$Z$9)*K82:P82+(K82:P82&gt;=$U$9:$Z$9)*$U$9:$Z$9)),K82-MIN($U$9,K82)))</f>
        <v>0</v>
      </c>
      <c r="V82" s="33">
        <f>IF($B82="","",MIN($V$9,L82)+MIN(MAX(0,'Debt Payoff'!$D$24-SUM(Q82:U82)-SUMPRODUCT((L82:P82&lt;$V$9:$Z$9)*L82:P82+(L82:P82&gt;=$V$9:$Z$9)*$V$9:$Z$9)),L82-MIN($V$9,L82)))</f>
        <v>0</v>
      </c>
      <c r="W82" s="33">
        <f>IF($B82="","",MIN($W$9,M82)+MIN(MAX(0,'Debt Payoff'!$D$24-SUM(Q82:V82)-SUMPRODUCT((M82:P82&lt;$W$9:$Z$9)*M82:P82+(M82:P82&gt;=$W$9:$Z$9)*$W$9:$Z$9)),M82-MIN($W$9,M82)))</f>
        <v>0</v>
      </c>
      <c r="X82" s="33">
        <f>IF($B82="","",MIN($X$9,N82)+MIN(MAX(0,'Debt Payoff'!$D$24-SUM(Q82:W82)-SUMPRODUCT((N82:P82&lt;$X$9:$Z$9)*N82:P82+(N82:P82&gt;=$X$9:$Z$9)*$X$9:$Z$9)),N82-MIN($X$9,N82)))</f>
        <v>0</v>
      </c>
      <c r="Y82" s="33">
        <f>IF($B82="","",MIN($Y$9,O82)+MIN(MAX(0,'Debt Payoff'!$D$24-SUM(Q82:X82)-SUMPRODUCT((O82:P82&lt;$Y$9:$Z$9)*O82:P82+(O82:P82&gt;=$Y$9:$Z$9)*$Y$9:$Z$9)),O82-MIN($Y$9,O82)))</f>
        <v>0</v>
      </c>
      <c r="Z82" s="33">
        <f>IF($B82="","",MIN($Z$9,P82)+MIN(MAX(0,'Debt Payoff'!$D$24-SUM(Q82:Y82)-SUMPRODUCT((P82:P82&lt;$Z$9:$Z$9)*P82:P82+(P82:P82&gt;=$Z$9:$Z$9)*$Z$9:$Z$9)),P82-MIN($Z$9,P82)))</f>
        <v>0</v>
      </c>
      <c r="AA82" s="33">
        <f>IF($B82="","",ROUND(G82-Q82,2))</f>
        <v>0</v>
      </c>
      <c r="AB82" s="33">
        <f>IF($B82="","",ROUND(H82-R82,2))</f>
        <v>0</v>
      </c>
      <c r="AC82" s="33">
        <f>IF($B82="","",ROUND(I82-S82,2))</f>
        <v>0</v>
      </c>
      <c r="AD82" s="33">
        <f>IF($B82="","",ROUND(J82-T82,2))</f>
        <v>0</v>
      </c>
      <c r="AE82" s="33">
        <f>IF($B82="","",ROUND(K82-U82,2))</f>
        <v>0</v>
      </c>
      <c r="AF82" s="33">
        <f>IF($B82="","",ROUND(L82-V82,2))</f>
        <v>0</v>
      </c>
      <c r="AG82" s="33">
        <f>IF($B82="","",ROUND(M82-W82,2))</f>
        <v>0</v>
      </c>
      <c r="AH82" s="33">
        <f>IF($B82="","",ROUND(N82-X82,2))</f>
        <v>0</v>
      </c>
      <c r="AI82" s="33">
        <f>IF($B82="","",ROUND(O82-Y82,2))</f>
        <v>0</v>
      </c>
      <c r="AJ82" s="33">
        <f>IF($B82="","",ROUND(P82-Z82,2))</f>
        <v>0</v>
      </c>
    </row>
    <row r="83" spans="2:36">
      <c r="B83" s="15">
        <f>IF(B82="","",IF(F82&gt;0.005,B82+1,""))</f>
        <v>0</v>
      </c>
      <c r="C83" s="46">
        <f>IF($B83="","",EDATE('Debt Payoff'!$D$23,$B83-1))</f>
        <v>0</v>
      </c>
      <c r="D83" s="47">
        <f>IF($B83="","",SUM(Q83:Z83))</f>
        <v>0</v>
      </c>
      <c r="E83" s="48">
        <f>IF($B83="","",SUM(G83:P83)-F82)</f>
        <v>0</v>
      </c>
      <c r="F83" s="47">
        <f>IF($B83="","",SUM(AA83:AJ83))</f>
        <v>0</v>
      </c>
      <c r="G83" s="48">
        <f>IF($B83="","",ROUND(N(AA82)*(1+$Q$8/12),2))</f>
        <v>0</v>
      </c>
      <c r="H83" s="48">
        <f>IF($B83="","",ROUND(N(AB82)*(1+$R$8/12),2))</f>
        <v>0</v>
      </c>
      <c r="I83" s="48">
        <f>IF($B83="","",ROUND(N(AC82)*(1+$S$8/12),2))</f>
        <v>0</v>
      </c>
      <c r="J83" s="48">
        <f>IF($B83="","",ROUND(N(AD82)*(1+$T$8/12),2))</f>
        <v>0</v>
      </c>
      <c r="K83" s="48">
        <f>IF($B83="","",ROUND(N(AE82)*(1+$U$8/12),2))</f>
        <v>0</v>
      </c>
      <c r="L83" s="48">
        <f>IF($B83="","",ROUND(N(AF82)*(1+$V$8/12),2))</f>
        <v>0</v>
      </c>
      <c r="M83" s="48">
        <f>IF($B83="","",ROUND(N(AG82)*(1+$W$8/12),2))</f>
        <v>0</v>
      </c>
      <c r="N83" s="48">
        <f>IF($B83="","",ROUND(N(AH82)*(1+$X$8/12),2))</f>
        <v>0</v>
      </c>
      <c r="O83" s="48">
        <f>IF($B83="","",ROUND(N(AI82)*(1+$Y$8/12),2))</f>
        <v>0</v>
      </c>
      <c r="P83" s="48">
        <f>IF($B83="","",ROUND(N(AJ82)*(1+$Z$8/12),2))</f>
        <v>0</v>
      </c>
      <c r="Q83" s="33">
        <f>IF($B83="","",MIN($Q$9,G83)+MIN(MAX(0,'Debt Payoff'!$D$24-0-SUMPRODUCT((G83:P83&lt;$Q$9:$Z$9)*G83:P83+(G83:P83&gt;=$Q$9:$Z$9)*$Q$9:$Z$9)),G83-MIN($Q$9,G83)))</f>
        <v>0</v>
      </c>
      <c r="R83" s="33">
        <f>IF($B83="","",MIN($R$9,H83)+MIN(MAX(0,'Debt Payoff'!$D$24-SUM(Q83:Q83)-SUMPRODUCT((H83:P83&lt;$R$9:$Z$9)*H83:P83+(H83:P83&gt;=$R$9:$Z$9)*$R$9:$Z$9)),H83-MIN($R$9,H83)))</f>
        <v>0</v>
      </c>
      <c r="S83" s="33">
        <f>IF($B83="","",MIN($S$9,I83)+MIN(MAX(0,'Debt Payoff'!$D$24-SUM(Q83:R83)-SUMPRODUCT((I83:P83&lt;$S$9:$Z$9)*I83:P83+(I83:P83&gt;=$S$9:$Z$9)*$S$9:$Z$9)),I83-MIN($S$9,I83)))</f>
        <v>0</v>
      </c>
      <c r="T83" s="33">
        <f>IF($B83="","",MIN($T$9,J83)+MIN(MAX(0,'Debt Payoff'!$D$24-SUM(Q83:S83)-SUMPRODUCT((J83:P83&lt;$T$9:$Z$9)*J83:P83+(J83:P83&gt;=$T$9:$Z$9)*$T$9:$Z$9)),J83-MIN($T$9,J83)))</f>
        <v>0</v>
      </c>
      <c r="U83" s="33">
        <f>IF($B83="","",MIN($U$9,K83)+MIN(MAX(0,'Debt Payoff'!$D$24-SUM(Q83:T83)-SUMPRODUCT((K83:P83&lt;$U$9:$Z$9)*K83:P83+(K83:P83&gt;=$U$9:$Z$9)*$U$9:$Z$9)),K83-MIN($U$9,K83)))</f>
        <v>0</v>
      </c>
      <c r="V83" s="33">
        <f>IF($B83="","",MIN($V$9,L83)+MIN(MAX(0,'Debt Payoff'!$D$24-SUM(Q83:U83)-SUMPRODUCT((L83:P83&lt;$V$9:$Z$9)*L83:P83+(L83:P83&gt;=$V$9:$Z$9)*$V$9:$Z$9)),L83-MIN($V$9,L83)))</f>
        <v>0</v>
      </c>
      <c r="W83" s="33">
        <f>IF($B83="","",MIN($W$9,M83)+MIN(MAX(0,'Debt Payoff'!$D$24-SUM(Q83:V83)-SUMPRODUCT((M83:P83&lt;$W$9:$Z$9)*M83:P83+(M83:P83&gt;=$W$9:$Z$9)*$W$9:$Z$9)),M83-MIN($W$9,M83)))</f>
        <v>0</v>
      </c>
      <c r="X83" s="33">
        <f>IF($B83="","",MIN($X$9,N83)+MIN(MAX(0,'Debt Payoff'!$D$24-SUM(Q83:W83)-SUMPRODUCT((N83:P83&lt;$X$9:$Z$9)*N83:P83+(N83:P83&gt;=$X$9:$Z$9)*$X$9:$Z$9)),N83-MIN($X$9,N83)))</f>
        <v>0</v>
      </c>
      <c r="Y83" s="33">
        <f>IF($B83="","",MIN($Y$9,O83)+MIN(MAX(0,'Debt Payoff'!$D$24-SUM(Q83:X83)-SUMPRODUCT((O83:P83&lt;$Y$9:$Z$9)*O83:P83+(O83:P83&gt;=$Y$9:$Z$9)*$Y$9:$Z$9)),O83-MIN($Y$9,O83)))</f>
        <v>0</v>
      </c>
      <c r="Z83" s="33">
        <f>IF($B83="","",MIN($Z$9,P83)+MIN(MAX(0,'Debt Payoff'!$D$24-SUM(Q83:Y83)-SUMPRODUCT((P83:P83&lt;$Z$9:$Z$9)*P83:P83+(P83:P83&gt;=$Z$9:$Z$9)*$Z$9:$Z$9)),P83-MIN($Z$9,P83)))</f>
        <v>0</v>
      </c>
      <c r="AA83" s="33">
        <f>IF($B83="","",ROUND(G83-Q83,2))</f>
        <v>0</v>
      </c>
      <c r="AB83" s="33">
        <f>IF($B83="","",ROUND(H83-R83,2))</f>
        <v>0</v>
      </c>
      <c r="AC83" s="33">
        <f>IF($B83="","",ROUND(I83-S83,2))</f>
        <v>0</v>
      </c>
      <c r="AD83" s="33">
        <f>IF($B83="","",ROUND(J83-T83,2))</f>
        <v>0</v>
      </c>
      <c r="AE83" s="33">
        <f>IF($B83="","",ROUND(K83-U83,2))</f>
        <v>0</v>
      </c>
      <c r="AF83" s="33">
        <f>IF($B83="","",ROUND(L83-V83,2))</f>
        <v>0</v>
      </c>
      <c r="AG83" s="33">
        <f>IF($B83="","",ROUND(M83-W83,2))</f>
        <v>0</v>
      </c>
      <c r="AH83" s="33">
        <f>IF($B83="","",ROUND(N83-X83,2))</f>
        <v>0</v>
      </c>
      <c r="AI83" s="33">
        <f>IF($B83="","",ROUND(O83-Y83,2))</f>
        <v>0</v>
      </c>
      <c r="AJ83" s="33">
        <f>IF($B83="","",ROUND(P83-Z83,2))</f>
        <v>0</v>
      </c>
    </row>
    <row r="84" spans="2:36">
      <c r="B84" s="15">
        <f>IF(B83="","",IF(F83&gt;0.005,B83+1,""))</f>
        <v>0</v>
      </c>
      <c r="C84" s="46">
        <f>IF($B84="","",EDATE('Debt Payoff'!$D$23,$B84-1))</f>
        <v>0</v>
      </c>
      <c r="D84" s="47">
        <f>IF($B84="","",SUM(Q84:Z84))</f>
        <v>0</v>
      </c>
      <c r="E84" s="48">
        <f>IF($B84="","",SUM(G84:P84)-F83)</f>
        <v>0</v>
      </c>
      <c r="F84" s="47">
        <f>IF($B84="","",SUM(AA84:AJ84))</f>
        <v>0</v>
      </c>
      <c r="G84" s="48">
        <f>IF($B84="","",ROUND(N(AA83)*(1+$Q$8/12),2))</f>
        <v>0</v>
      </c>
      <c r="H84" s="48">
        <f>IF($B84="","",ROUND(N(AB83)*(1+$R$8/12),2))</f>
        <v>0</v>
      </c>
      <c r="I84" s="48">
        <f>IF($B84="","",ROUND(N(AC83)*(1+$S$8/12),2))</f>
        <v>0</v>
      </c>
      <c r="J84" s="48">
        <f>IF($B84="","",ROUND(N(AD83)*(1+$T$8/12),2))</f>
        <v>0</v>
      </c>
      <c r="K84" s="48">
        <f>IF($B84="","",ROUND(N(AE83)*(1+$U$8/12),2))</f>
        <v>0</v>
      </c>
      <c r="L84" s="48">
        <f>IF($B84="","",ROUND(N(AF83)*(1+$V$8/12),2))</f>
        <v>0</v>
      </c>
      <c r="M84" s="48">
        <f>IF($B84="","",ROUND(N(AG83)*(1+$W$8/12),2))</f>
        <v>0</v>
      </c>
      <c r="N84" s="48">
        <f>IF($B84="","",ROUND(N(AH83)*(1+$X$8/12),2))</f>
        <v>0</v>
      </c>
      <c r="O84" s="48">
        <f>IF($B84="","",ROUND(N(AI83)*(1+$Y$8/12),2))</f>
        <v>0</v>
      </c>
      <c r="P84" s="48">
        <f>IF($B84="","",ROUND(N(AJ83)*(1+$Z$8/12),2))</f>
        <v>0</v>
      </c>
      <c r="Q84" s="33">
        <f>IF($B84="","",MIN($Q$9,G84)+MIN(MAX(0,'Debt Payoff'!$D$24-0-SUMPRODUCT((G84:P84&lt;$Q$9:$Z$9)*G84:P84+(G84:P84&gt;=$Q$9:$Z$9)*$Q$9:$Z$9)),G84-MIN($Q$9,G84)))</f>
        <v>0</v>
      </c>
      <c r="R84" s="33">
        <f>IF($B84="","",MIN($R$9,H84)+MIN(MAX(0,'Debt Payoff'!$D$24-SUM(Q84:Q84)-SUMPRODUCT((H84:P84&lt;$R$9:$Z$9)*H84:P84+(H84:P84&gt;=$R$9:$Z$9)*$R$9:$Z$9)),H84-MIN($R$9,H84)))</f>
        <v>0</v>
      </c>
      <c r="S84" s="33">
        <f>IF($B84="","",MIN($S$9,I84)+MIN(MAX(0,'Debt Payoff'!$D$24-SUM(Q84:R84)-SUMPRODUCT((I84:P84&lt;$S$9:$Z$9)*I84:P84+(I84:P84&gt;=$S$9:$Z$9)*$S$9:$Z$9)),I84-MIN($S$9,I84)))</f>
        <v>0</v>
      </c>
      <c r="T84" s="33">
        <f>IF($B84="","",MIN($T$9,J84)+MIN(MAX(0,'Debt Payoff'!$D$24-SUM(Q84:S84)-SUMPRODUCT((J84:P84&lt;$T$9:$Z$9)*J84:P84+(J84:P84&gt;=$T$9:$Z$9)*$T$9:$Z$9)),J84-MIN($T$9,J84)))</f>
        <v>0</v>
      </c>
      <c r="U84" s="33">
        <f>IF($B84="","",MIN($U$9,K84)+MIN(MAX(0,'Debt Payoff'!$D$24-SUM(Q84:T84)-SUMPRODUCT((K84:P84&lt;$U$9:$Z$9)*K84:P84+(K84:P84&gt;=$U$9:$Z$9)*$U$9:$Z$9)),K84-MIN($U$9,K84)))</f>
        <v>0</v>
      </c>
      <c r="V84" s="33">
        <f>IF($B84="","",MIN($V$9,L84)+MIN(MAX(0,'Debt Payoff'!$D$24-SUM(Q84:U84)-SUMPRODUCT((L84:P84&lt;$V$9:$Z$9)*L84:P84+(L84:P84&gt;=$V$9:$Z$9)*$V$9:$Z$9)),L84-MIN($V$9,L84)))</f>
        <v>0</v>
      </c>
      <c r="W84" s="33">
        <f>IF($B84="","",MIN($W$9,M84)+MIN(MAX(0,'Debt Payoff'!$D$24-SUM(Q84:V84)-SUMPRODUCT((M84:P84&lt;$W$9:$Z$9)*M84:P84+(M84:P84&gt;=$W$9:$Z$9)*$W$9:$Z$9)),M84-MIN($W$9,M84)))</f>
        <v>0</v>
      </c>
      <c r="X84" s="33">
        <f>IF($B84="","",MIN($X$9,N84)+MIN(MAX(0,'Debt Payoff'!$D$24-SUM(Q84:W84)-SUMPRODUCT((N84:P84&lt;$X$9:$Z$9)*N84:P84+(N84:P84&gt;=$X$9:$Z$9)*$X$9:$Z$9)),N84-MIN($X$9,N84)))</f>
        <v>0</v>
      </c>
      <c r="Y84" s="33">
        <f>IF($B84="","",MIN($Y$9,O84)+MIN(MAX(0,'Debt Payoff'!$D$24-SUM(Q84:X84)-SUMPRODUCT((O84:P84&lt;$Y$9:$Z$9)*O84:P84+(O84:P84&gt;=$Y$9:$Z$9)*$Y$9:$Z$9)),O84-MIN($Y$9,O84)))</f>
        <v>0</v>
      </c>
      <c r="Z84" s="33">
        <f>IF($B84="","",MIN($Z$9,P84)+MIN(MAX(0,'Debt Payoff'!$D$24-SUM(Q84:Y84)-SUMPRODUCT((P84:P84&lt;$Z$9:$Z$9)*P84:P84+(P84:P84&gt;=$Z$9:$Z$9)*$Z$9:$Z$9)),P84-MIN($Z$9,P84)))</f>
        <v>0</v>
      </c>
      <c r="AA84" s="33">
        <f>IF($B84="","",ROUND(G84-Q84,2))</f>
        <v>0</v>
      </c>
      <c r="AB84" s="33">
        <f>IF($B84="","",ROUND(H84-R84,2))</f>
        <v>0</v>
      </c>
      <c r="AC84" s="33">
        <f>IF($B84="","",ROUND(I84-S84,2))</f>
        <v>0</v>
      </c>
      <c r="AD84" s="33">
        <f>IF($B84="","",ROUND(J84-T84,2))</f>
        <v>0</v>
      </c>
      <c r="AE84" s="33">
        <f>IF($B84="","",ROUND(K84-U84,2))</f>
        <v>0</v>
      </c>
      <c r="AF84" s="33">
        <f>IF($B84="","",ROUND(L84-V84,2))</f>
        <v>0</v>
      </c>
      <c r="AG84" s="33">
        <f>IF($B84="","",ROUND(M84-W84,2))</f>
        <v>0</v>
      </c>
      <c r="AH84" s="33">
        <f>IF($B84="","",ROUND(N84-X84,2))</f>
        <v>0</v>
      </c>
      <c r="AI84" s="33">
        <f>IF($B84="","",ROUND(O84-Y84,2))</f>
        <v>0</v>
      </c>
      <c r="AJ84" s="33">
        <f>IF($B84="","",ROUND(P84-Z84,2))</f>
        <v>0</v>
      </c>
    </row>
    <row r="85" spans="2:36">
      <c r="B85" s="15">
        <f>IF(B84="","",IF(F84&gt;0.005,B84+1,""))</f>
        <v>0</v>
      </c>
      <c r="C85" s="46">
        <f>IF($B85="","",EDATE('Debt Payoff'!$D$23,$B85-1))</f>
        <v>0</v>
      </c>
      <c r="D85" s="47">
        <f>IF($B85="","",SUM(Q85:Z85))</f>
        <v>0</v>
      </c>
      <c r="E85" s="48">
        <f>IF($B85="","",SUM(G85:P85)-F84)</f>
        <v>0</v>
      </c>
      <c r="F85" s="47">
        <f>IF($B85="","",SUM(AA85:AJ85))</f>
        <v>0</v>
      </c>
      <c r="G85" s="48">
        <f>IF($B85="","",ROUND(N(AA84)*(1+$Q$8/12),2))</f>
        <v>0</v>
      </c>
      <c r="H85" s="48">
        <f>IF($B85="","",ROUND(N(AB84)*(1+$R$8/12),2))</f>
        <v>0</v>
      </c>
      <c r="I85" s="48">
        <f>IF($B85="","",ROUND(N(AC84)*(1+$S$8/12),2))</f>
        <v>0</v>
      </c>
      <c r="J85" s="48">
        <f>IF($B85="","",ROUND(N(AD84)*(1+$T$8/12),2))</f>
        <v>0</v>
      </c>
      <c r="K85" s="48">
        <f>IF($B85="","",ROUND(N(AE84)*(1+$U$8/12),2))</f>
        <v>0</v>
      </c>
      <c r="L85" s="48">
        <f>IF($B85="","",ROUND(N(AF84)*(1+$V$8/12),2))</f>
        <v>0</v>
      </c>
      <c r="M85" s="48">
        <f>IF($B85="","",ROUND(N(AG84)*(1+$W$8/12),2))</f>
        <v>0</v>
      </c>
      <c r="N85" s="48">
        <f>IF($B85="","",ROUND(N(AH84)*(1+$X$8/12),2))</f>
        <v>0</v>
      </c>
      <c r="O85" s="48">
        <f>IF($B85="","",ROUND(N(AI84)*(1+$Y$8/12),2))</f>
        <v>0</v>
      </c>
      <c r="P85" s="48">
        <f>IF($B85="","",ROUND(N(AJ84)*(1+$Z$8/12),2))</f>
        <v>0</v>
      </c>
      <c r="Q85" s="33">
        <f>IF($B85="","",MIN($Q$9,G85)+MIN(MAX(0,'Debt Payoff'!$D$24-0-SUMPRODUCT((G85:P85&lt;$Q$9:$Z$9)*G85:P85+(G85:P85&gt;=$Q$9:$Z$9)*$Q$9:$Z$9)),G85-MIN($Q$9,G85)))</f>
        <v>0</v>
      </c>
      <c r="R85" s="33">
        <f>IF($B85="","",MIN($R$9,H85)+MIN(MAX(0,'Debt Payoff'!$D$24-SUM(Q85:Q85)-SUMPRODUCT((H85:P85&lt;$R$9:$Z$9)*H85:P85+(H85:P85&gt;=$R$9:$Z$9)*$R$9:$Z$9)),H85-MIN($R$9,H85)))</f>
        <v>0</v>
      </c>
      <c r="S85" s="33">
        <f>IF($B85="","",MIN($S$9,I85)+MIN(MAX(0,'Debt Payoff'!$D$24-SUM(Q85:R85)-SUMPRODUCT((I85:P85&lt;$S$9:$Z$9)*I85:P85+(I85:P85&gt;=$S$9:$Z$9)*$S$9:$Z$9)),I85-MIN($S$9,I85)))</f>
        <v>0</v>
      </c>
      <c r="T85" s="33">
        <f>IF($B85="","",MIN($T$9,J85)+MIN(MAX(0,'Debt Payoff'!$D$24-SUM(Q85:S85)-SUMPRODUCT((J85:P85&lt;$T$9:$Z$9)*J85:P85+(J85:P85&gt;=$T$9:$Z$9)*$T$9:$Z$9)),J85-MIN($T$9,J85)))</f>
        <v>0</v>
      </c>
      <c r="U85" s="33">
        <f>IF($B85="","",MIN($U$9,K85)+MIN(MAX(0,'Debt Payoff'!$D$24-SUM(Q85:T85)-SUMPRODUCT((K85:P85&lt;$U$9:$Z$9)*K85:P85+(K85:P85&gt;=$U$9:$Z$9)*$U$9:$Z$9)),K85-MIN($U$9,K85)))</f>
        <v>0</v>
      </c>
      <c r="V85" s="33">
        <f>IF($B85="","",MIN($V$9,L85)+MIN(MAX(0,'Debt Payoff'!$D$24-SUM(Q85:U85)-SUMPRODUCT((L85:P85&lt;$V$9:$Z$9)*L85:P85+(L85:P85&gt;=$V$9:$Z$9)*$V$9:$Z$9)),L85-MIN($V$9,L85)))</f>
        <v>0</v>
      </c>
      <c r="W85" s="33">
        <f>IF($B85="","",MIN($W$9,M85)+MIN(MAX(0,'Debt Payoff'!$D$24-SUM(Q85:V85)-SUMPRODUCT((M85:P85&lt;$W$9:$Z$9)*M85:P85+(M85:P85&gt;=$W$9:$Z$9)*$W$9:$Z$9)),M85-MIN($W$9,M85)))</f>
        <v>0</v>
      </c>
      <c r="X85" s="33">
        <f>IF($B85="","",MIN($X$9,N85)+MIN(MAX(0,'Debt Payoff'!$D$24-SUM(Q85:W85)-SUMPRODUCT((N85:P85&lt;$X$9:$Z$9)*N85:P85+(N85:P85&gt;=$X$9:$Z$9)*$X$9:$Z$9)),N85-MIN($X$9,N85)))</f>
        <v>0</v>
      </c>
      <c r="Y85" s="33">
        <f>IF($B85="","",MIN($Y$9,O85)+MIN(MAX(0,'Debt Payoff'!$D$24-SUM(Q85:X85)-SUMPRODUCT((O85:P85&lt;$Y$9:$Z$9)*O85:P85+(O85:P85&gt;=$Y$9:$Z$9)*$Y$9:$Z$9)),O85-MIN($Y$9,O85)))</f>
        <v>0</v>
      </c>
      <c r="Z85" s="33">
        <f>IF($B85="","",MIN($Z$9,P85)+MIN(MAX(0,'Debt Payoff'!$D$24-SUM(Q85:Y85)-SUMPRODUCT((P85:P85&lt;$Z$9:$Z$9)*P85:P85+(P85:P85&gt;=$Z$9:$Z$9)*$Z$9:$Z$9)),P85-MIN($Z$9,P85)))</f>
        <v>0</v>
      </c>
      <c r="AA85" s="33">
        <f>IF($B85="","",ROUND(G85-Q85,2))</f>
        <v>0</v>
      </c>
      <c r="AB85" s="33">
        <f>IF($B85="","",ROUND(H85-R85,2))</f>
        <v>0</v>
      </c>
      <c r="AC85" s="33">
        <f>IF($B85="","",ROUND(I85-S85,2))</f>
        <v>0</v>
      </c>
      <c r="AD85" s="33">
        <f>IF($B85="","",ROUND(J85-T85,2))</f>
        <v>0</v>
      </c>
      <c r="AE85" s="33">
        <f>IF($B85="","",ROUND(K85-U85,2))</f>
        <v>0</v>
      </c>
      <c r="AF85" s="33">
        <f>IF($B85="","",ROUND(L85-V85,2))</f>
        <v>0</v>
      </c>
      <c r="AG85" s="33">
        <f>IF($B85="","",ROUND(M85-W85,2))</f>
        <v>0</v>
      </c>
      <c r="AH85" s="33">
        <f>IF($B85="","",ROUND(N85-X85,2))</f>
        <v>0</v>
      </c>
      <c r="AI85" s="33">
        <f>IF($B85="","",ROUND(O85-Y85,2))</f>
        <v>0</v>
      </c>
      <c r="AJ85" s="33">
        <f>IF($B85="","",ROUND(P85-Z85,2))</f>
        <v>0</v>
      </c>
    </row>
    <row r="86" spans="2:36">
      <c r="B86" s="15">
        <f>IF(B85="","",IF(F85&gt;0.005,B85+1,""))</f>
        <v>0</v>
      </c>
      <c r="C86" s="46">
        <f>IF($B86="","",EDATE('Debt Payoff'!$D$23,$B86-1))</f>
        <v>0</v>
      </c>
      <c r="D86" s="47">
        <f>IF($B86="","",SUM(Q86:Z86))</f>
        <v>0</v>
      </c>
      <c r="E86" s="48">
        <f>IF($B86="","",SUM(G86:P86)-F85)</f>
        <v>0</v>
      </c>
      <c r="F86" s="47">
        <f>IF($B86="","",SUM(AA86:AJ86))</f>
        <v>0</v>
      </c>
      <c r="G86" s="48">
        <f>IF($B86="","",ROUND(N(AA85)*(1+$Q$8/12),2))</f>
        <v>0</v>
      </c>
      <c r="H86" s="48">
        <f>IF($B86="","",ROUND(N(AB85)*(1+$R$8/12),2))</f>
        <v>0</v>
      </c>
      <c r="I86" s="48">
        <f>IF($B86="","",ROUND(N(AC85)*(1+$S$8/12),2))</f>
        <v>0</v>
      </c>
      <c r="J86" s="48">
        <f>IF($B86="","",ROUND(N(AD85)*(1+$T$8/12),2))</f>
        <v>0</v>
      </c>
      <c r="K86" s="48">
        <f>IF($B86="","",ROUND(N(AE85)*(1+$U$8/12),2))</f>
        <v>0</v>
      </c>
      <c r="L86" s="48">
        <f>IF($B86="","",ROUND(N(AF85)*(1+$V$8/12),2))</f>
        <v>0</v>
      </c>
      <c r="M86" s="48">
        <f>IF($B86="","",ROUND(N(AG85)*(1+$W$8/12),2))</f>
        <v>0</v>
      </c>
      <c r="N86" s="48">
        <f>IF($B86="","",ROUND(N(AH85)*(1+$X$8/12),2))</f>
        <v>0</v>
      </c>
      <c r="O86" s="48">
        <f>IF($B86="","",ROUND(N(AI85)*(1+$Y$8/12),2))</f>
        <v>0</v>
      </c>
      <c r="P86" s="48">
        <f>IF($B86="","",ROUND(N(AJ85)*(1+$Z$8/12),2))</f>
        <v>0</v>
      </c>
      <c r="Q86" s="33">
        <f>IF($B86="","",MIN($Q$9,G86)+MIN(MAX(0,'Debt Payoff'!$D$24-0-SUMPRODUCT((G86:P86&lt;$Q$9:$Z$9)*G86:P86+(G86:P86&gt;=$Q$9:$Z$9)*$Q$9:$Z$9)),G86-MIN($Q$9,G86)))</f>
        <v>0</v>
      </c>
      <c r="R86" s="33">
        <f>IF($B86="","",MIN($R$9,H86)+MIN(MAX(0,'Debt Payoff'!$D$24-SUM(Q86:Q86)-SUMPRODUCT((H86:P86&lt;$R$9:$Z$9)*H86:P86+(H86:P86&gt;=$R$9:$Z$9)*$R$9:$Z$9)),H86-MIN($R$9,H86)))</f>
        <v>0</v>
      </c>
      <c r="S86" s="33">
        <f>IF($B86="","",MIN($S$9,I86)+MIN(MAX(0,'Debt Payoff'!$D$24-SUM(Q86:R86)-SUMPRODUCT((I86:P86&lt;$S$9:$Z$9)*I86:P86+(I86:P86&gt;=$S$9:$Z$9)*$S$9:$Z$9)),I86-MIN($S$9,I86)))</f>
        <v>0</v>
      </c>
      <c r="T86" s="33">
        <f>IF($B86="","",MIN($T$9,J86)+MIN(MAX(0,'Debt Payoff'!$D$24-SUM(Q86:S86)-SUMPRODUCT((J86:P86&lt;$T$9:$Z$9)*J86:P86+(J86:P86&gt;=$T$9:$Z$9)*$T$9:$Z$9)),J86-MIN($T$9,J86)))</f>
        <v>0</v>
      </c>
      <c r="U86" s="33">
        <f>IF($B86="","",MIN($U$9,K86)+MIN(MAX(0,'Debt Payoff'!$D$24-SUM(Q86:T86)-SUMPRODUCT((K86:P86&lt;$U$9:$Z$9)*K86:P86+(K86:P86&gt;=$U$9:$Z$9)*$U$9:$Z$9)),K86-MIN($U$9,K86)))</f>
        <v>0</v>
      </c>
      <c r="V86" s="33">
        <f>IF($B86="","",MIN($V$9,L86)+MIN(MAX(0,'Debt Payoff'!$D$24-SUM(Q86:U86)-SUMPRODUCT((L86:P86&lt;$V$9:$Z$9)*L86:P86+(L86:P86&gt;=$V$9:$Z$9)*$V$9:$Z$9)),L86-MIN($V$9,L86)))</f>
        <v>0</v>
      </c>
      <c r="W86" s="33">
        <f>IF($B86="","",MIN($W$9,M86)+MIN(MAX(0,'Debt Payoff'!$D$24-SUM(Q86:V86)-SUMPRODUCT((M86:P86&lt;$W$9:$Z$9)*M86:P86+(M86:P86&gt;=$W$9:$Z$9)*$W$9:$Z$9)),M86-MIN($W$9,M86)))</f>
        <v>0</v>
      </c>
      <c r="X86" s="33">
        <f>IF($B86="","",MIN($X$9,N86)+MIN(MAX(0,'Debt Payoff'!$D$24-SUM(Q86:W86)-SUMPRODUCT((N86:P86&lt;$X$9:$Z$9)*N86:P86+(N86:P86&gt;=$X$9:$Z$9)*$X$9:$Z$9)),N86-MIN($X$9,N86)))</f>
        <v>0</v>
      </c>
      <c r="Y86" s="33">
        <f>IF($B86="","",MIN($Y$9,O86)+MIN(MAX(0,'Debt Payoff'!$D$24-SUM(Q86:X86)-SUMPRODUCT((O86:P86&lt;$Y$9:$Z$9)*O86:P86+(O86:P86&gt;=$Y$9:$Z$9)*$Y$9:$Z$9)),O86-MIN($Y$9,O86)))</f>
        <v>0</v>
      </c>
      <c r="Z86" s="33">
        <f>IF($B86="","",MIN($Z$9,P86)+MIN(MAX(0,'Debt Payoff'!$D$24-SUM(Q86:Y86)-SUMPRODUCT((P86:P86&lt;$Z$9:$Z$9)*P86:P86+(P86:P86&gt;=$Z$9:$Z$9)*$Z$9:$Z$9)),P86-MIN($Z$9,P86)))</f>
        <v>0</v>
      </c>
      <c r="AA86" s="33">
        <f>IF($B86="","",ROUND(G86-Q86,2))</f>
        <v>0</v>
      </c>
      <c r="AB86" s="33">
        <f>IF($B86="","",ROUND(H86-R86,2))</f>
        <v>0</v>
      </c>
      <c r="AC86" s="33">
        <f>IF($B86="","",ROUND(I86-S86,2))</f>
        <v>0</v>
      </c>
      <c r="AD86" s="33">
        <f>IF($B86="","",ROUND(J86-T86,2))</f>
        <v>0</v>
      </c>
      <c r="AE86" s="33">
        <f>IF($B86="","",ROUND(K86-U86,2))</f>
        <v>0</v>
      </c>
      <c r="AF86" s="33">
        <f>IF($B86="","",ROUND(L86-V86,2))</f>
        <v>0</v>
      </c>
      <c r="AG86" s="33">
        <f>IF($B86="","",ROUND(M86-W86,2))</f>
        <v>0</v>
      </c>
      <c r="AH86" s="33">
        <f>IF($B86="","",ROUND(N86-X86,2))</f>
        <v>0</v>
      </c>
      <c r="AI86" s="33">
        <f>IF($B86="","",ROUND(O86-Y86,2))</f>
        <v>0</v>
      </c>
      <c r="AJ86" s="33">
        <f>IF($B86="","",ROUND(P86-Z86,2))</f>
        <v>0</v>
      </c>
    </row>
    <row r="87" spans="2:36">
      <c r="B87" s="15">
        <f>IF(B86="","",IF(F86&gt;0.005,B86+1,""))</f>
        <v>0</v>
      </c>
      <c r="C87" s="46">
        <f>IF($B87="","",EDATE('Debt Payoff'!$D$23,$B87-1))</f>
        <v>0</v>
      </c>
      <c r="D87" s="47">
        <f>IF($B87="","",SUM(Q87:Z87))</f>
        <v>0</v>
      </c>
      <c r="E87" s="48">
        <f>IF($B87="","",SUM(G87:P87)-F86)</f>
        <v>0</v>
      </c>
      <c r="F87" s="47">
        <f>IF($B87="","",SUM(AA87:AJ87))</f>
        <v>0</v>
      </c>
      <c r="G87" s="48">
        <f>IF($B87="","",ROUND(N(AA86)*(1+$Q$8/12),2))</f>
        <v>0</v>
      </c>
      <c r="H87" s="48">
        <f>IF($B87="","",ROUND(N(AB86)*(1+$R$8/12),2))</f>
        <v>0</v>
      </c>
      <c r="I87" s="48">
        <f>IF($B87="","",ROUND(N(AC86)*(1+$S$8/12),2))</f>
        <v>0</v>
      </c>
      <c r="J87" s="48">
        <f>IF($B87="","",ROUND(N(AD86)*(1+$T$8/12),2))</f>
        <v>0</v>
      </c>
      <c r="K87" s="48">
        <f>IF($B87="","",ROUND(N(AE86)*(1+$U$8/12),2))</f>
        <v>0</v>
      </c>
      <c r="L87" s="48">
        <f>IF($B87="","",ROUND(N(AF86)*(1+$V$8/12),2))</f>
        <v>0</v>
      </c>
      <c r="M87" s="48">
        <f>IF($B87="","",ROUND(N(AG86)*(1+$W$8/12),2))</f>
        <v>0</v>
      </c>
      <c r="N87" s="48">
        <f>IF($B87="","",ROUND(N(AH86)*(1+$X$8/12),2))</f>
        <v>0</v>
      </c>
      <c r="O87" s="48">
        <f>IF($B87="","",ROUND(N(AI86)*(1+$Y$8/12),2))</f>
        <v>0</v>
      </c>
      <c r="P87" s="48">
        <f>IF($B87="","",ROUND(N(AJ86)*(1+$Z$8/12),2))</f>
        <v>0</v>
      </c>
      <c r="Q87" s="33">
        <f>IF($B87="","",MIN($Q$9,G87)+MIN(MAX(0,'Debt Payoff'!$D$24-0-SUMPRODUCT((G87:P87&lt;$Q$9:$Z$9)*G87:P87+(G87:P87&gt;=$Q$9:$Z$9)*$Q$9:$Z$9)),G87-MIN($Q$9,G87)))</f>
        <v>0</v>
      </c>
      <c r="R87" s="33">
        <f>IF($B87="","",MIN($R$9,H87)+MIN(MAX(0,'Debt Payoff'!$D$24-SUM(Q87:Q87)-SUMPRODUCT((H87:P87&lt;$R$9:$Z$9)*H87:P87+(H87:P87&gt;=$R$9:$Z$9)*$R$9:$Z$9)),H87-MIN($R$9,H87)))</f>
        <v>0</v>
      </c>
      <c r="S87" s="33">
        <f>IF($B87="","",MIN($S$9,I87)+MIN(MAX(0,'Debt Payoff'!$D$24-SUM(Q87:R87)-SUMPRODUCT((I87:P87&lt;$S$9:$Z$9)*I87:P87+(I87:P87&gt;=$S$9:$Z$9)*$S$9:$Z$9)),I87-MIN($S$9,I87)))</f>
        <v>0</v>
      </c>
      <c r="T87" s="33">
        <f>IF($B87="","",MIN($T$9,J87)+MIN(MAX(0,'Debt Payoff'!$D$24-SUM(Q87:S87)-SUMPRODUCT((J87:P87&lt;$T$9:$Z$9)*J87:P87+(J87:P87&gt;=$T$9:$Z$9)*$T$9:$Z$9)),J87-MIN($T$9,J87)))</f>
        <v>0</v>
      </c>
      <c r="U87" s="33">
        <f>IF($B87="","",MIN($U$9,K87)+MIN(MAX(0,'Debt Payoff'!$D$24-SUM(Q87:T87)-SUMPRODUCT((K87:P87&lt;$U$9:$Z$9)*K87:P87+(K87:P87&gt;=$U$9:$Z$9)*$U$9:$Z$9)),K87-MIN($U$9,K87)))</f>
        <v>0</v>
      </c>
      <c r="V87" s="33">
        <f>IF($B87="","",MIN($V$9,L87)+MIN(MAX(0,'Debt Payoff'!$D$24-SUM(Q87:U87)-SUMPRODUCT((L87:P87&lt;$V$9:$Z$9)*L87:P87+(L87:P87&gt;=$V$9:$Z$9)*$V$9:$Z$9)),L87-MIN($V$9,L87)))</f>
        <v>0</v>
      </c>
      <c r="W87" s="33">
        <f>IF($B87="","",MIN($W$9,M87)+MIN(MAX(0,'Debt Payoff'!$D$24-SUM(Q87:V87)-SUMPRODUCT((M87:P87&lt;$W$9:$Z$9)*M87:P87+(M87:P87&gt;=$W$9:$Z$9)*$W$9:$Z$9)),M87-MIN($W$9,M87)))</f>
        <v>0</v>
      </c>
      <c r="X87" s="33">
        <f>IF($B87="","",MIN($X$9,N87)+MIN(MAX(0,'Debt Payoff'!$D$24-SUM(Q87:W87)-SUMPRODUCT((N87:P87&lt;$X$9:$Z$9)*N87:P87+(N87:P87&gt;=$X$9:$Z$9)*$X$9:$Z$9)),N87-MIN($X$9,N87)))</f>
        <v>0</v>
      </c>
      <c r="Y87" s="33">
        <f>IF($B87="","",MIN($Y$9,O87)+MIN(MAX(0,'Debt Payoff'!$D$24-SUM(Q87:X87)-SUMPRODUCT((O87:P87&lt;$Y$9:$Z$9)*O87:P87+(O87:P87&gt;=$Y$9:$Z$9)*$Y$9:$Z$9)),O87-MIN($Y$9,O87)))</f>
        <v>0</v>
      </c>
      <c r="Z87" s="33">
        <f>IF($B87="","",MIN($Z$9,P87)+MIN(MAX(0,'Debt Payoff'!$D$24-SUM(Q87:Y87)-SUMPRODUCT((P87:P87&lt;$Z$9:$Z$9)*P87:P87+(P87:P87&gt;=$Z$9:$Z$9)*$Z$9:$Z$9)),P87-MIN($Z$9,P87)))</f>
        <v>0</v>
      </c>
      <c r="AA87" s="33">
        <f>IF($B87="","",ROUND(G87-Q87,2))</f>
        <v>0</v>
      </c>
      <c r="AB87" s="33">
        <f>IF($B87="","",ROUND(H87-R87,2))</f>
        <v>0</v>
      </c>
      <c r="AC87" s="33">
        <f>IF($B87="","",ROUND(I87-S87,2))</f>
        <v>0</v>
      </c>
      <c r="AD87" s="33">
        <f>IF($B87="","",ROUND(J87-T87,2))</f>
        <v>0</v>
      </c>
      <c r="AE87" s="33">
        <f>IF($B87="","",ROUND(K87-U87,2))</f>
        <v>0</v>
      </c>
      <c r="AF87" s="33">
        <f>IF($B87="","",ROUND(L87-V87,2))</f>
        <v>0</v>
      </c>
      <c r="AG87" s="33">
        <f>IF($B87="","",ROUND(M87-W87,2))</f>
        <v>0</v>
      </c>
      <c r="AH87" s="33">
        <f>IF($B87="","",ROUND(N87-X87,2))</f>
        <v>0</v>
      </c>
      <c r="AI87" s="33">
        <f>IF($B87="","",ROUND(O87-Y87,2))</f>
        <v>0</v>
      </c>
      <c r="AJ87" s="33">
        <f>IF($B87="","",ROUND(P87-Z87,2))</f>
        <v>0</v>
      </c>
    </row>
    <row r="88" spans="2:36">
      <c r="B88" s="15">
        <f>IF(B87="","",IF(F87&gt;0.005,B87+1,""))</f>
        <v>0</v>
      </c>
      <c r="C88" s="46">
        <f>IF($B88="","",EDATE('Debt Payoff'!$D$23,$B88-1))</f>
        <v>0</v>
      </c>
      <c r="D88" s="47">
        <f>IF($B88="","",SUM(Q88:Z88))</f>
        <v>0</v>
      </c>
      <c r="E88" s="48">
        <f>IF($B88="","",SUM(G88:P88)-F87)</f>
        <v>0</v>
      </c>
      <c r="F88" s="47">
        <f>IF($B88="","",SUM(AA88:AJ88))</f>
        <v>0</v>
      </c>
      <c r="G88" s="48">
        <f>IF($B88="","",ROUND(N(AA87)*(1+$Q$8/12),2))</f>
        <v>0</v>
      </c>
      <c r="H88" s="48">
        <f>IF($B88="","",ROUND(N(AB87)*(1+$R$8/12),2))</f>
        <v>0</v>
      </c>
      <c r="I88" s="48">
        <f>IF($B88="","",ROUND(N(AC87)*(1+$S$8/12),2))</f>
        <v>0</v>
      </c>
      <c r="J88" s="48">
        <f>IF($B88="","",ROUND(N(AD87)*(1+$T$8/12),2))</f>
        <v>0</v>
      </c>
      <c r="K88" s="48">
        <f>IF($B88="","",ROUND(N(AE87)*(1+$U$8/12),2))</f>
        <v>0</v>
      </c>
      <c r="L88" s="48">
        <f>IF($B88="","",ROUND(N(AF87)*(1+$V$8/12),2))</f>
        <v>0</v>
      </c>
      <c r="M88" s="48">
        <f>IF($B88="","",ROUND(N(AG87)*(1+$W$8/12),2))</f>
        <v>0</v>
      </c>
      <c r="N88" s="48">
        <f>IF($B88="","",ROUND(N(AH87)*(1+$X$8/12),2))</f>
        <v>0</v>
      </c>
      <c r="O88" s="48">
        <f>IF($B88="","",ROUND(N(AI87)*(1+$Y$8/12),2))</f>
        <v>0</v>
      </c>
      <c r="P88" s="48">
        <f>IF($B88="","",ROUND(N(AJ87)*(1+$Z$8/12),2))</f>
        <v>0</v>
      </c>
      <c r="Q88" s="33">
        <f>IF($B88="","",MIN($Q$9,G88)+MIN(MAX(0,'Debt Payoff'!$D$24-0-SUMPRODUCT((G88:P88&lt;$Q$9:$Z$9)*G88:P88+(G88:P88&gt;=$Q$9:$Z$9)*$Q$9:$Z$9)),G88-MIN($Q$9,G88)))</f>
        <v>0</v>
      </c>
      <c r="R88" s="33">
        <f>IF($B88="","",MIN($R$9,H88)+MIN(MAX(0,'Debt Payoff'!$D$24-SUM(Q88:Q88)-SUMPRODUCT((H88:P88&lt;$R$9:$Z$9)*H88:P88+(H88:P88&gt;=$R$9:$Z$9)*$R$9:$Z$9)),H88-MIN($R$9,H88)))</f>
        <v>0</v>
      </c>
      <c r="S88" s="33">
        <f>IF($B88="","",MIN($S$9,I88)+MIN(MAX(0,'Debt Payoff'!$D$24-SUM(Q88:R88)-SUMPRODUCT((I88:P88&lt;$S$9:$Z$9)*I88:P88+(I88:P88&gt;=$S$9:$Z$9)*$S$9:$Z$9)),I88-MIN($S$9,I88)))</f>
        <v>0</v>
      </c>
      <c r="T88" s="33">
        <f>IF($B88="","",MIN($T$9,J88)+MIN(MAX(0,'Debt Payoff'!$D$24-SUM(Q88:S88)-SUMPRODUCT((J88:P88&lt;$T$9:$Z$9)*J88:P88+(J88:P88&gt;=$T$9:$Z$9)*$T$9:$Z$9)),J88-MIN($T$9,J88)))</f>
        <v>0</v>
      </c>
      <c r="U88" s="33">
        <f>IF($B88="","",MIN($U$9,K88)+MIN(MAX(0,'Debt Payoff'!$D$24-SUM(Q88:T88)-SUMPRODUCT((K88:P88&lt;$U$9:$Z$9)*K88:P88+(K88:P88&gt;=$U$9:$Z$9)*$U$9:$Z$9)),K88-MIN($U$9,K88)))</f>
        <v>0</v>
      </c>
      <c r="V88" s="33">
        <f>IF($B88="","",MIN($V$9,L88)+MIN(MAX(0,'Debt Payoff'!$D$24-SUM(Q88:U88)-SUMPRODUCT((L88:P88&lt;$V$9:$Z$9)*L88:P88+(L88:P88&gt;=$V$9:$Z$9)*$V$9:$Z$9)),L88-MIN($V$9,L88)))</f>
        <v>0</v>
      </c>
      <c r="W88" s="33">
        <f>IF($B88="","",MIN($W$9,M88)+MIN(MAX(0,'Debt Payoff'!$D$24-SUM(Q88:V88)-SUMPRODUCT((M88:P88&lt;$W$9:$Z$9)*M88:P88+(M88:P88&gt;=$W$9:$Z$9)*$W$9:$Z$9)),M88-MIN($W$9,M88)))</f>
        <v>0</v>
      </c>
      <c r="X88" s="33">
        <f>IF($B88="","",MIN($X$9,N88)+MIN(MAX(0,'Debt Payoff'!$D$24-SUM(Q88:W88)-SUMPRODUCT((N88:P88&lt;$X$9:$Z$9)*N88:P88+(N88:P88&gt;=$X$9:$Z$9)*$X$9:$Z$9)),N88-MIN($X$9,N88)))</f>
        <v>0</v>
      </c>
      <c r="Y88" s="33">
        <f>IF($B88="","",MIN($Y$9,O88)+MIN(MAX(0,'Debt Payoff'!$D$24-SUM(Q88:X88)-SUMPRODUCT((O88:P88&lt;$Y$9:$Z$9)*O88:P88+(O88:P88&gt;=$Y$9:$Z$9)*$Y$9:$Z$9)),O88-MIN($Y$9,O88)))</f>
        <v>0</v>
      </c>
      <c r="Z88" s="33">
        <f>IF($B88="","",MIN($Z$9,P88)+MIN(MAX(0,'Debt Payoff'!$D$24-SUM(Q88:Y88)-SUMPRODUCT((P88:P88&lt;$Z$9:$Z$9)*P88:P88+(P88:P88&gt;=$Z$9:$Z$9)*$Z$9:$Z$9)),P88-MIN($Z$9,P88)))</f>
        <v>0</v>
      </c>
      <c r="AA88" s="33">
        <f>IF($B88="","",ROUND(G88-Q88,2))</f>
        <v>0</v>
      </c>
      <c r="AB88" s="33">
        <f>IF($B88="","",ROUND(H88-R88,2))</f>
        <v>0</v>
      </c>
      <c r="AC88" s="33">
        <f>IF($B88="","",ROUND(I88-S88,2))</f>
        <v>0</v>
      </c>
      <c r="AD88" s="33">
        <f>IF($B88="","",ROUND(J88-T88,2))</f>
        <v>0</v>
      </c>
      <c r="AE88" s="33">
        <f>IF($B88="","",ROUND(K88-U88,2))</f>
        <v>0</v>
      </c>
      <c r="AF88" s="33">
        <f>IF($B88="","",ROUND(L88-V88,2))</f>
        <v>0</v>
      </c>
      <c r="AG88" s="33">
        <f>IF($B88="","",ROUND(M88-W88,2))</f>
        <v>0</v>
      </c>
      <c r="AH88" s="33">
        <f>IF($B88="","",ROUND(N88-X88,2))</f>
        <v>0</v>
      </c>
      <c r="AI88" s="33">
        <f>IF($B88="","",ROUND(O88-Y88,2))</f>
        <v>0</v>
      </c>
      <c r="AJ88" s="33">
        <f>IF($B88="","",ROUND(P88-Z88,2))</f>
        <v>0</v>
      </c>
    </row>
    <row r="89" spans="2:36">
      <c r="B89" s="15">
        <f>IF(B88="","",IF(F88&gt;0.005,B88+1,""))</f>
        <v>0</v>
      </c>
      <c r="C89" s="46">
        <f>IF($B89="","",EDATE('Debt Payoff'!$D$23,$B89-1))</f>
        <v>0</v>
      </c>
      <c r="D89" s="47">
        <f>IF($B89="","",SUM(Q89:Z89))</f>
        <v>0</v>
      </c>
      <c r="E89" s="48">
        <f>IF($B89="","",SUM(G89:P89)-F88)</f>
        <v>0</v>
      </c>
      <c r="F89" s="47">
        <f>IF($B89="","",SUM(AA89:AJ89))</f>
        <v>0</v>
      </c>
      <c r="G89" s="48">
        <f>IF($B89="","",ROUND(N(AA88)*(1+$Q$8/12),2))</f>
        <v>0</v>
      </c>
      <c r="H89" s="48">
        <f>IF($B89="","",ROUND(N(AB88)*(1+$R$8/12),2))</f>
        <v>0</v>
      </c>
      <c r="I89" s="48">
        <f>IF($B89="","",ROUND(N(AC88)*(1+$S$8/12),2))</f>
        <v>0</v>
      </c>
      <c r="J89" s="48">
        <f>IF($B89="","",ROUND(N(AD88)*(1+$T$8/12),2))</f>
        <v>0</v>
      </c>
      <c r="K89" s="48">
        <f>IF($B89="","",ROUND(N(AE88)*(1+$U$8/12),2))</f>
        <v>0</v>
      </c>
      <c r="L89" s="48">
        <f>IF($B89="","",ROUND(N(AF88)*(1+$V$8/12),2))</f>
        <v>0</v>
      </c>
      <c r="M89" s="48">
        <f>IF($B89="","",ROUND(N(AG88)*(1+$W$8/12),2))</f>
        <v>0</v>
      </c>
      <c r="N89" s="48">
        <f>IF($B89="","",ROUND(N(AH88)*(1+$X$8/12),2))</f>
        <v>0</v>
      </c>
      <c r="O89" s="48">
        <f>IF($B89="","",ROUND(N(AI88)*(1+$Y$8/12),2))</f>
        <v>0</v>
      </c>
      <c r="P89" s="48">
        <f>IF($B89="","",ROUND(N(AJ88)*(1+$Z$8/12),2))</f>
        <v>0</v>
      </c>
      <c r="Q89" s="33">
        <f>IF($B89="","",MIN($Q$9,G89)+MIN(MAX(0,'Debt Payoff'!$D$24-0-SUMPRODUCT((G89:P89&lt;$Q$9:$Z$9)*G89:P89+(G89:P89&gt;=$Q$9:$Z$9)*$Q$9:$Z$9)),G89-MIN($Q$9,G89)))</f>
        <v>0</v>
      </c>
      <c r="R89" s="33">
        <f>IF($B89="","",MIN($R$9,H89)+MIN(MAX(0,'Debt Payoff'!$D$24-SUM(Q89:Q89)-SUMPRODUCT((H89:P89&lt;$R$9:$Z$9)*H89:P89+(H89:P89&gt;=$R$9:$Z$9)*$R$9:$Z$9)),H89-MIN($R$9,H89)))</f>
        <v>0</v>
      </c>
      <c r="S89" s="33">
        <f>IF($B89="","",MIN($S$9,I89)+MIN(MAX(0,'Debt Payoff'!$D$24-SUM(Q89:R89)-SUMPRODUCT((I89:P89&lt;$S$9:$Z$9)*I89:P89+(I89:P89&gt;=$S$9:$Z$9)*$S$9:$Z$9)),I89-MIN($S$9,I89)))</f>
        <v>0</v>
      </c>
      <c r="T89" s="33">
        <f>IF($B89="","",MIN($T$9,J89)+MIN(MAX(0,'Debt Payoff'!$D$24-SUM(Q89:S89)-SUMPRODUCT((J89:P89&lt;$T$9:$Z$9)*J89:P89+(J89:P89&gt;=$T$9:$Z$9)*$T$9:$Z$9)),J89-MIN($T$9,J89)))</f>
        <v>0</v>
      </c>
      <c r="U89" s="33">
        <f>IF($B89="","",MIN($U$9,K89)+MIN(MAX(0,'Debt Payoff'!$D$24-SUM(Q89:T89)-SUMPRODUCT((K89:P89&lt;$U$9:$Z$9)*K89:P89+(K89:P89&gt;=$U$9:$Z$9)*$U$9:$Z$9)),K89-MIN($U$9,K89)))</f>
        <v>0</v>
      </c>
      <c r="V89" s="33">
        <f>IF($B89="","",MIN($V$9,L89)+MIN(MAX(0,'Debt Payoff'!$D$24-SUM(Q89:U89)-SUMPRODUCT((L89:P89&lt;$V$9:$Z$9)*L89:P89+(L89:P89&gt;=$V$9:$Z$9)*$V$9:$Z$9)),L89-MIN($V$9,L89)))</f>
        <v>0</v>
      </c>
      <c r="W89" s="33">
        <f>IF($B89="","",MIN($W$9,M89)+MIN(MAX(0,'Debt Payoff'!$D$24-SUM(Q89:V89)-SUMPRODUCT((M89:P89&lt;$W$9:$Z$9)*M89:P89+(M89:P89&gt;=$W$9:$Z$9)*$W$9:$Z$9)),M89-MIN($W$9,M89)))</f>
        <v>0</v>
      </c>
      <c r="X89" s="33">
        <f>IF($B89="","",MIN($X$9,N89)+MIN(MAX(0,'Debt Payoff'!$D$24-SUM(Q89:W89)-SUMPRODUCT((N89:P89&lt;$X$9:$Z$9)*N89:P89+(N89:P89&gt;=$X$9:$Z$9)*$X$9:$Z$9)),N89-MIN($X$9,N89)))</f>
        <v>0</v>
      </c>
      <c r="Y89" s="33">
        <f>IF($B89="","",MIN($Y$9,O89)+MIN(MAX(0,'Debt Payoff'!$D$24-SUM(Q89:X89)-SUMPRODUCT((O89:P89&lt;$Y$9:$Z$9)*O89:P89+(O89:P89&gt;=$Y$9:$Z$9)*$Y$9:$Z$9)),O89-MIN($Y$9,O89)))</f>
        <v>0</v>
      </c>
      <c r="Z89" s="33">
        <f>IF($B89="","",MIN($Z$9,P89)+MIN(MAX(0,'Debt Payoff'!$D$24-SUM(Q89:Y89)-SUMPRODUCT((P89:P89&lt;$Z$9:$Z$9)*P89:P89+(P89:P89&gt;=$Z$9:$Z$9)*$Z$9:$Z$9)),P89-MIN($Z$9,P89)))</f>
        <v>0</v>
      </c>
      <c r="AA89" s="33">
        <f>IF($B89="","",ROUND(G89-Q89,2))</f>
        <v>0</v>
      </c>
      <c r="AB89" s="33">
        <f>IF($B89="","",ROUND(H89-R89,2))</f>
        <v>0</v>
      </c>
      <c r="AC89" s="33">
        <f>IF($B89="","",ROUND(I89-S89,2))</f>
        <v>0</v>
      </c>
      <c r="AD89" s="33">
        <f>IF($B89="","",ROUND(J89-T89,2))</f>
        <v>0</v>
      </c>
      <c r="AE89" s="33">
        <f>IF($B89="","",ROUND(K89-U89,2))</f>
        <v>0</v>
      </c>
      <c r="AF89" s="33">
        <f>IF($B89="","",ROUND(L89-V89,2))</f>
        <v>0</v>
      </c>
      <c r="AG89" s="33">
        <f>IF($B89="","",ROUND(M89-W89,2))</f>
        <v>0</v>
      </c>
      <c r="AH89" s="33">
        <f>IF($B89="","",ROUND(N89-X89,2))</f>
        <v>0</v>
      </c>
      <c r="AI89" s="33">
        <f>IF($B89="","",ROUND(O89-Y89,2))</f>
        <v>0</v>
      </c>
      <c r="AJ89" s="33">
        <f>IF($B89="","",ROUND(P89-Z89,2))</f>
        <v>0</v>
      </c>
    </row>
    <row r="90" spans="2:36">
      <c r="B90" s="15">
        <f>IF(B89="","",IF(F89&gt;0.005,B89+1,""))</f>
        <v>0</v>
      </c>
      <c r="C90" s="46">
        <f>IF($B90="","",EDATE('Debt Payoff'!$D$23,$B90-1))</f>
        <v>0</v>
      </c>
      <c r="D90" s="47">
        <f>IF($B90="","",SUM(Q90:Z90))</f>
        <v>0</v>
      </c>
      <c r="E90" s="48">
        <f>IF($B90="","",SUM(G90:P90)-F89)</f>
        <v>0</v>
      </c>
      <c r="F90" s="47">
        <f>IF($B90="","",SUM(AA90:AJ90))</f>
        <v>0</v>
      </c>
      <c r="G90" s="48">
        <f>IF($B90="","",ROUND(N(AA89)*(1+$Q$8/12),2))</f>
        <v>0</v>
      </c>
      <c r="H90" s="48">
        <f>IF($B90="","",ROUND(N(AB89)*(1+$R$8/12),2))</f>
        <v>0</v>
      </c>
      <c r="I90" s="48">
        <f>IF($B90="","",ROUND(N(AC89)*(1+$S$8/12),2))</f>
        <v>0</v>
      </c>
      <c r="J90" s="48">
        <f>IF($B90="","",ROUND(N(AD89)*(1+$T$8/12),2))</f>
        <v>0</v>
      </c>
      <c r="K90" s="48">
        <f>IF($B90="","",ROUND(N(AE89)*(1+$U$8/12),2))</f>
        <v>0</v>
      </c>
      <c r="L90" s="48">
        <f>IF($B90="","",ROUND(N(AF89)*(1+$V$8/12),2))</f>
        <v>0</v>
      </c>
      <c r="M90" s="48">
        <f>IF($B90="","",ROUND(N(AG89)*(1+$W$8/12),2))</f>
        <v>0</v>
      </c>
      <c r="N90" s="48">
        <f>IF($B90="","",ROUND(N(AH89)*(1+$X$8/12),2))</f>
        <v>0</v>
      </c>
      <c r="O90" s="48">
        <f>IF($B90="","",ROUND(N(AI89)*(1+$Y$8/12),2))</f>
        <v>0</v>
      </c>
      <c r="P90" s="48">
        <f>IF($B90="","",ROUND(N(AJ89)*(1+$Z$8/12),2))</f>
        <v>0</v>
      </c>
      <c r="Q90" s="33">
        <f>IF($B90="","",MIN($Q$9,G90)+MIN(MAX(0,'Debt Payoff'!$D$24-0-SUMPRODUCT((G90:P90&lt;$Q$9:$Z$9)*G90:P90+(G90:P90&gt;=$Q$9:$Z$9)*$Q$9:$Z$9)),G90-MIN($Q$9,G90)))</f>
        <v>0</v>
      </c>
      <c r="R90" s="33">
        <f>IF($B90="","",MIN($R$9,H90)+MIN(MAX(0,'Debt Payoff'!$D$24-SUM(Q90:Q90)-SUMPRODUCT((H90:P90&lt;$R$9:$Z$9)*H90:P90+(H90:P90&gt;=$R$9:$Z$9)*$R$9:$Z$9)),H90-MIN($R$9,H90)))</f>
        <v>0</v>
      </c>
      <c r="S90" s="33">
        <f>IF($B90="","",MIN($S$9,I90)+MIN(MAX(0,'Debt Payoff'!$D$24-SUM(Q90:R90)-SUMPRODUCT((I90:P90&lt;$S$9:$Z$9)*I90:P90+(I90:P90&gt;=$S$9:$Z$9)*$S$9:$Z$9)),I90-MIN($S$9,I90)))</f>
        <v>0</v>
      </c>
      <c r="T90" s="33">
        <f>IF($B90="","",MIN($T$9,J90)+MIN(MAX(0,'Debt Payoff'!$D$24-SUM(Q90:S90)-SUMPRODUCT((J90:P90&lt;$T$9:$Z$9)*J90:P90+(J90:P90&gt;=$T$9:$Z$9)*$T$9:$Z$9)),J90-MIN($T$9,J90)))</f>
        <v>0</v>
      </c>
      <c r="U90" s="33">
        <f>IF($B90="","",MIN($U$9,K90)+MIN(MAX(0,'Debt Payoff'!$D$24-SUM(Q90:T90)-SUMPRODUCT((K90:P90&lt;$U$9:$Z$9)*K90:P90+(K90:P90&gt;=$U$9:$Z$9)*$U$9:$Z$9)),K90-MIN($U$9,K90)))</f>
        <v>0</v>
      </c>
      <c r="V90" s="33">
        <f>IF($B90="","",MIN($V$9,L90)+MIN(MAX(0,'Debt Payoff'!$D$24-SUM(Q90:U90)-SUMPRODUCT((L90:P90&lt;$V$9:$Z$9)*L90:P90+(L90:P90&gt;=$V$9:$Z$9)*$V$9:$Z$9)),L90-MIN($V$9,L90)))</f>
        <v>0</v>
      </c>
      <c r="W90" s="33">
        <f>IF($B90="","",MIN($W$9,M90)+MIN(MAX(0,'Debt Payoff'!$D$24-SUM(Q90:V90)-SUMPRODUCT((M90:P90&lt;$W$9:$Z$9)*M90:P90+(M90:P90&gt;=$W$9:$Z$9)*$W$9:$Z$9)),M90-MIN($W$9,M90)))</f>
        <v>0</v>
      </c>
      <c r="X90" s="33">
        <f>IF($B90="","",MIN($X$9,N90)+MIN(MAX(0,'Debt Payoff'!$D$24-SUM(Q90:W90)-SUMPRODUCT((N90:P90&lt;$X$9:$Z$9)*N90:P90+(N90:P90&gt;=$X$9:$Z$9)*$X$9:$Z$9)),N90-MIN($X$9,N90)))</f>
        <v>0</v>
      </c>
      <c r="Y90" s="33">
        <f>IF($B90="","",MIN($Y$9,O90)+MIN(MAX(0,'Debt Payoff'!$D$24-SUM(Q90:X90)-SUMPRODUCT((O90:P90&lt;$Y$9:$Z$9)*O90:P90+(O90:P90&gt;=$Y$9:$Z$9)*$Y$9:$Z$9)),O90-MIN($Y$9,O90)))</f>
        <v>0</v>
      </c>
      <c r="Z90" s="33">
        <f>IF($B90="","",MIN($Z$9,P90)+MIN(MAX(0,'Debt Payoff'!$D$24-SUM(Q90:Y90)-SUMPRODUCT((P90:P90&lt;$Z$9:$Z$9)*P90:P90+(P90:P90&gt;=$Z$9:$Z$9)*$Z$9:$Z$9)),P90-MIN($Z$9,P90)))</f>
        <v>0</v>
      </c>
      <c r="AA90" s="33">
        <f>IF($B90="","",ROUND(G90-Q90,2))</f>
        <v>0</v>
      </c>
      <c r="AB90" s="33">
        <f>IF($B90="","",ROUND(H90-R90,2))</f>
        <v>0</v>
      </c>
      <c r="AC90" s="33">
        <f>IF($B90="","",ROUND(I90-S90,2))</f>
        <v>0</v>
      </c>
      <c r="AD90" s="33">
        <f>IF($B90="","",ROUND(J90-T90,2))</f>
        <v>0</v>
      </c>
      <c r="AE90" s="33">
        <f>IF($B90="","",ROUND(K90-U90,2))</f>
        <v>0</v>
      </c>
      <c r="AF90" s="33">
        <f>IF($B90="","",ROUND(L90-V90,2))</f>
        <v>0</v>
      </c>
      <c r="AG90" s="33">
        <f>IF($B90="","",ROUND(M90-W90,2))</f>
        <v>0</v>
      </c>
      <c r="AH90" s="33">
        <f>IF($B90="","",ROUND(N90-X90,2))</f>
        <v>0</v>
      </c>
      <c r="AI90" s="33">
        <f>IF($B90="","",ROUND(O90-Y90,2))</f>
        <v>0</v>
      </c>
      <c r="AJ90" s="33">
        <f>IF($B90="","",ROUND(P90-Z90,2))</f>
        <v>0</v>
      </c>
    </row>
    <row r="91" spans="2:36">
      <c r="B91" s="15">
        <f>IF(B90="","",IF(F90&gt;0.005,B90+1,""))</f>
        <v>0</v>
      </c>
      <c r="C91" s="46">
        <f>IF($B91="","",EDATE('Debt Payoff'!$D$23,$B91-1))</f>
        <v>0</v>
      </c>
      <c r="D91" s="47">
        <f>IF($B91="","",SUM(Q91:Z91))</f>
        <v>0</v>
      </c>
      <c r="E91" s="48">
        <f>IF($B91="","",SUM(G91:P91)-F90)</f>
        <v>0</v>
      </c>
      <c r="F91" s="47">
        <f>IF($B91="","",SUM(AA91:AJ91))</f>
        <v>0</v>
      </c>
      <c r="G91" s="48">
        <f>IF($B91="","",ROUND(N(AA90)*(1+$Q$8/12),2))</f>
        <v>0</v>
      </c>
      <c r="H91" s="48">
        <f>IF($B91="","",ROUND(N(AB90)*(1+$R$8/12),2))</f>
        <v>0</v>
      </c>
      <c r="I91" s="48">
        <f>IF($B91="","",ROUND(N(AC90)*(1+$S$8/12),2))</f>
        <v>0</v>
      </c>
      <c r="J91" s="48">
        <f>IF($B91="","",ROUND(N(AD90)*(1+$T$8/12),2))</f>
        <v>0</v>
      </c>
      <c r="K91" s="48">
        <f>IF($B91="","",ROUND(N(AE90)*(1+$U$8/12),2))</f>
        <v>0</v>
      </c>
      <c r="L91" s="48">
        <f>IF($B91="","",ROUND(N(AF90)*(1+$V$8/12),2))</f>
        <v>0</v>
      </c>
      <c r="M91" s="48">
        <f>IF($B91="","",ROUND(N(AG90)*(1+$W$8/12),2))</f>
        <v>0</v>
      </c>
      <c r="N91" s="48">
        <f>IF($B91="","",ROUND(N(AH90)*(1+$X$8/12),2))</f>
        <v>0</v>
      </c>
      <c r="O91" s="48">
        <f>IF($B91="","",ROUND(N(AI90)*(1+$Y$8/12),2))</f>
        <v>0</v>
      </c>
      <c r="P91" s="48">
        <f>IF($B91="","",ROUND(N(AJ90)*(1+$Z$8/12),2))</f>
        <v>0</v>
      </c>
      <c r="Q91" s="33">
        <f>IF($B91="","",MIN($Q$9,G91)+MIN(MAX(0,'Debt Payoff'!$D$24-0-SUMPRODUCT((G91:P91&lt;$Q$9:$Z$9)*G91:P91+(G91:P91&gt;=$Q$9:$Z$9)*$Q$9:$Z$9)),G91-MIN($Q$9,G91)))</f>
        <v>0</v>
      </c>
      <c r="R91" s="33">
        <f>IF($B91="","",MIN($R$9,H91)+MIN(MAX(0,'Debt Payoff'!$D$24-SUM(Q91:Q91)-SUMPRODUCT((H91:P91&lt;$R$9:$Z$9)*H91:P91+(H91:P91&gt;=$R$9:$Z$9)*$R$9:$Z$9)),H91-MIN($R$9,H91)))</f>
        <v>0</v>
      </c>
      <c r="S91" s="33">
        <f>IF($B91="","",MIN($S$9,I91)+MIN(MAX(0,'Debt Payoff'!$D$24-SUM(Q91:R91)-SUMPRODUCT((I91:P91&lt;$S$9:$Z$9)*I91:P91+(I91:P91&gt;=$S$9:$Z$9)*$S$9:$Z$9)),I91-MIN($S$9,I91)))</f>
        <v>0</v>
      </c>
      <c r="T91" s="33">
        <f>IF($B91="","",MIN($T$9,J91)+MIN(MAX(0,'Debt Payoff'!$D$24-SUM(Q91:S91)-SUMPRODUCT((J91:P91&lt;$T$9:$Z$9)*J91:P91+(J91:P91&gt;=$T$9:$Z$9)*$T$9:$Z$9)),J91-MIN($T$9,J91)))</f>
        <v>0</v>
      </c>
      <c r="U91" s="33">
        <f>IF($B91="","",MIN($U$9,K91)+MIN(MAX(0,'Debt Payoff'!$D$24-SUM(Q91:T91)-SUMPRODUCT((K91:P91&lt;$U$9:$Z$9)*K91:P91+(K91:P91&gt;=$U$9:$Z$9)*$U$9:$Z$9)),K91-MIN($U$9,K91)))</f>
        <v>0</v>
      </c>
      <c r="V91" s="33">
        <f>IF($B91="","",MIN($V$9,L91)+MIN(MAX(0,'Debt Payoff'!$D$24-SUM(Q91:U91)-SUMPRODUCT((L91:P91&lt;$V$9:$Z$9)*L91:P91+(L91:P91&gt;=$V$9:$Z$9)*$V$9:$Z$9)),L91-MIN($V$9,L91)))</f>
        <v>0</v>
      </c>
      <c r="W91" s="33">
        <f>IF($B91="","",MIN($W$9,M91)+MIN(MAX(0,'Debt Payoff'!$D$24-SUM(Q91:V91)-SUMPRODUCT((M91:P91&lt;$W$9:$Z$9)*M91:P91+(M91:P91&gt;=$W$9:$Z$9)*$W$9:$Z$9)),M91-MIN($W$9,M91)))</f>
        <v>0</v>
      </c>
      <c r="X91" s="33">
        <f>IF($B91="","",MIN($X$9,N91)+MIN(MAX(0,'Debt Payoff'!$D$24-SUM(Q91:W91)-SUMPRODUCT((N91:P91&lt;$X$9:$Z$9)*N91:P91+(N91:P91&gt;=$X$9:$Z$9)*$X$9:$Z$9)),N91-MIN($X$9,N91)))</f>
        <v>0</v>
      </c>
      <c r="Y91" s="33">
        <f>IF($B91="","",MIN($Y$9,O91)+MIN(MAX(0,'Debt Payoff'!$D$24-SUM(Q91:X91)-SUMPRODUCT((O91:P91&lt;$Y$9:$Z$9)*O91:P91+(O91:P91&gt;=$Y$9:$Z$9)*$Y$9:$Z$9)),O91-MIN($Y$9,O91)))</f>
        <v>0</v>
      </c>
      <c r="Z91" s="33">
        <f>IF($B91="","",MIN($Z$9,P91)+MIN(MAX(0,'Debt Payoff'!$D$24-SUM(Q91:Y91)-SUMPRODUCT((P91:P91&lt;$Z$9:$Z$9)*P91:P91+(P91:P91&gt;=$Z$9:$Z$9)*$Z$9:$Z$9)),P91-MIN($Z$9,P91)))</f>
        <v>0</v>
      </c>
      <c r="AA91" s="33">
        <f>IF($B91="","",ROUND(G91-Q91,2))</f>
        <v>0</v>
      </c>
      <c r="AB91" s="33">
        <f>IF($B91="","",ROUND(H91-R91,2))</f>
        <v>0</v>
      </c>
      <c r="AC91" s="33">
        <f>IF($B91="","",ROUND(I91-S91,2))</f>
        <v>0</v>
      </c>
      <c r="AD91" s="33">
        <f>IF($B91="","",ROUND(J91-T91,2))</f>
        <v>0</v>
      </c>
      <c r="AE91" s="33">
        <f>IF($B91="","",ROUND(K91-U91,2))</f>
        <v>0</v>
      </c>
      <c r="AF91" s="33">
        <f>IF($B91="","",ROUND(L91-V91,2))</f>
        <v>0</v>
      </c>
      <c r="AG91" s="33">
        <f>IF($B91="","",ROUND(M91-W91,2))</f>
        <v>0</v>
      </c>
      <c r="AH91" s="33">
        <f>IF($B91="","",ROUND(N91-X91,2))</f>
        <v>0</v>
      </c>
      <c r="AI91" s="33">
        <f>IF($B91="","",ROUND(O91-Y91,2))</f>
        <v>0</v>
      </c>
      <c r="AJ91" s="33">
        <f>IF($B91="","",ROUND(P91-Z91,2))</f>
        <v>0</v>
      </c>
    </row>
    <row r="92" spans="2:36">
      <c r="B92" s="15">
        <f>IF(B91="","",IF(F91&gt;0.005,B91+1,""))</f>
        <v>0</v>
      </c>
      <c r="C92" s="46">
        <f>IF($B92="","",EDATE('Debt Payoff'!$D$23,$B92-1))</f>
        <v>0</v>
      </c>
      <c r="D92" s="47">
        <f>IF($B92="","",SUM(Q92:Z92))</f>
        <v>0</v>
      </c>
      <c r="E92" s="48">
        <f>IF($B92="","",SUM(G92:P92)-F91)</f>
        <v>0</v>
      </c>
      <c r="F92" s="47">
        <f>IF($B92="","",SUM(AA92:AJ92))</f>
        <v>0</v>
      </c>
      <c r="G92" s="48">
        <f>IF($B92="","",ROUND(N(AA91)*(1+$Q$8/12),2))</f>
        <v>0</v>
      </c>
      <c r="H92" s="48">
        <f>IF($B92="","",ROUND(N(AB91)*(1+$R$8/12),2))</f>
        <v>0</v>
      </c>
      <c r="I92" s="48">
        <f>IF($B92="","",ROUND(N(AC91)*(1+$S$8/12),2))</f>
        <v>0</v>
      </c>
      <c r="J92" s="48">
        <f>IF($B92="","",ROUND(N(AD91)*(1+$T$8/12),2))</f>
        <v>0</v>
      </c>
      <c r="K92" s="48">
        <f>IF($B92="","",ROUND(N(AE91)*(1+$U$8/12),2))</f>
        <v>0</v>
      </c>
      <c r="L92" s="48">
        <f>IF($B92="","",ROUND(N(AF91)*(1+$V$8/12),2))</f>
        <v>0</v>
      </c>
      <c r="M92" s="48">
        <f>IF($B92="","",ROUND(N(AG91)*(1+$W$8/12),2))</f>
        <v>0</v>
      </c>
      <c r="N92" s="48">
        <f>IF($B92="","",ROUND(N(AH91)*(1+$X$8/12),2))</f>
        <v>0</v>
      </c>
      <c r="O92" s="48">
        <f>IF($B92="","",ROUND(N(AI91)*(1+$Y$8/12),2))</f>
        <v>0</v>
      </c>
      <c r="P92" s="48">
        <f>IF($B92="","",ROUND(N(AJ91)*(1+$Z$8/12),2))</f>
        <v>0</v>
      </c>
      <c r="Q92" s="33">
        <f>IF($B92="","",MIN($Q$9,G92)+MIN(MAX(0,'Debt Payoff'!$D$24-0-SUMPRODUCT((G92:P92&lt;$Q$9:$Z$9)*G92:P92+(G92:P92&gt;=$Q$9:$Z$9)*$Q$9:$Z$9)),G92-MIN($Q$9,G92)))</f>
        <v>0</v>
      </c>
      <c r="R92" s="33">
        <f>IF($B92="","",MIN($R$9,H92)+MIN(MAX(0,'Debt Payoff'!$D$24-SUM(Q92:Q92)-SUMPRODUCT((H92:P92&lt;$R$9:$Z$9)*H92:P92+(H92:P92&gt;=$R$9:$Z$9)*$R$9:$Z$9)),H92-MIN($R$9,H92)))</f>
        <v>0</v>
      </c>
      <c r="S92" s="33">
        <f>IF($B92="","",MIN($S$9,I92)+MIN(MAX(0,'Debt Payoff'!$D$24-SUM(Q92:R92)-SUMPRODUCT((I92:P92&lt;$S$9:$Z$9)*I92:P92+(I92:P92&gt;=$S$9:$Z$9)*$S$9:$Z$9)),I92-MIN($S$9,I92)))</f>
        <v>0</v>
      </c>
      <c r="T92" s="33">
        <f>IF($B92="","",MIN($T$9,J92)+MIN(MAX(0,'Debt Payoff'!$D$24-SUM(Q92:S92)-SUMPRODUCT((J92:P92&lt;$T$9:$Z$9)*J92:P92+(J92:P92&gt;=$T$9:$Z$9)*$T$9:$Z$9)),J92-MIN($T$9,J92)))</f>
        <v>0</v>
      </c>
      <c r="U92" s="33">
        <f>IF($B92="","",MIN($U$9,K92)+MIN(MAX(0,'Debt Payoff'!$D$24-SUM(Q92:T92)-SUMPRODUCT((K92:P92&lt;$U$9:$Z$9)*K92:P92+(K92:P92&gt;=$U$9:$Z$9)*$U$9:$Z$9)),K92-MIN($U$9,K92)))</f>
        <v>0</v>
      </c>
      <c r="V92" s="33">
        <f>IF($B92="","",MIN($V$9,L92)+MIN(MAX(0,'Debt Payoff'!$D$24-SUM(Q92:U92)-SUMPRODUCT((L92:P92&lt;$V$9:$Z$9)*L92:P92+(L92:P92&gt;=$V$9:$Z$9)*$V$9:$Z$9)),L92-MIN($V$9,L92)))</f>
        <v>0</v>
      </c>
      <c r="W92" s="33">
        <f>IF($B92="","",MIN($W$9,M92)+MIN(MAX(0,'Debt Payoff'!$D$24-SUM(Q92:V92)-SUMPRODUCT((M92:P92&lt;$W$9:$Z$9)*M92:P92+(M92:P92&gt;=$W$9:$Z$9)*$W$9:$Z$9)),M92-MIN($W$9,M92)))</f>
        <v>0</v>
      </c>
      <c r="X92" s="33">
        <f>IF($B92="","",MIN($X$9,N92)+MIN(MAX(0,'Debt Payoff'!$D$24-SUM(Q92:W92)-SUMPRODUCT((N92:P92&lt;$X$9:$Z$9)*N92:P92+(N92:P92&gt;=$X$9:$Z$9)*$X$9:$Z$9)),N92-MIN($X$9,N92)))</f>
        <v>0</v>
      </c>
      <c r="Y92" s="33">
        <f>IF($B92="","",MIN($Y$9,O92)+MIN(MAX(0,'Debt Payoff'!$D$24-SUM(Q92:X92)-SUMPRODUCT((O92:P92&lt;$Y$9:$Z$9)*O92:P92+(O92:P92&gt;=$Y$9:$Z$9)*$Y$9:$Z$9)),O92-MIN($Y$9,O92)))</f>
        <v>0</v>
      </c>
      <c r="Z92" s="33">
        <f>IF($B92="","",MIN($Z$9,P92)+MIN(MAX(0,'Debt Payoff'!$D$24-SUM(Q92:Y92)-SUMPRODUCT((P92:P92&lt;$Z$9:$Z$9)*P92:P92+(P92:P92&gt;=$Z$9:$Z$9)*$Z$9:$Z$9)),P92-MIN($Z$9,P92)))</f>
        <v>0</v>
      </c>
      <c r="AA92" s="33">
        <f>IF($B92="","",ROUND(G92-Q92,2))</f>
        <v>0</v>
      </c>
      <c r="AB92" s="33">
        <f>IF($B92="","",ROUND(H92-R92,2))</f>
        <v>0</v>
      </c>
      <c r="AC92" s="33">
        <f>IF($B92="","",ROUND(I92-S92,2))</f>
        <v>0</v>
      </c>
      <c r="AD92" s="33">
        <f>IF($B92="","",ROUND(J92-T92,2))</f>
        <v>0</v>
      </c>
      <c r="AE92" s="33">
        <f>IF($B92="","",ROUND(K92-U92,2))</f>
        <v>0</v>
      </c>
      <c r="AF92" s="33">
        <f>IF($B92="","",ROUND(L92-V92,2))</f>
        <v>0</v>
      </c>
      <c r="AG92" s="33">
        <f>IF($B92="","",ROUND(M92-W92,2))</f>
        <v>0</v>
      </c>
      <c r="AH92" s="33">
        <f>IF($B92="","",ROUND(N92-X92,2))</f>
        <v>0</v>
      </c>
      <c r="AI92" s="33">
        <f>IF($B92="","",ROUND(O92-Y92,2))</f>
        <v>0</v>
      </c>
      <c r="AJ92" s="33">
        <f>IF($B92="","",ROUND(P92-Z92,2))</f>
        <v>0</v>
      </c>
    </row>
    <row r="93" spans="2:36">
      <c r="B93" s="15">
        <f>IF(B92="","",IF(F92&gt;0.005,B92+1,""))</f>
        <v>0</v>
      </c>
      <c r="C93" s="46">
        <f>IF($B93="","",EDATE('Debt Payoff'!$D$23,$B93-1))</f>
        <v>0</v>
      </c>
      <c r="D93" s="47">
        <f>IF($B93="","",SUM(Q93:Z93))</f>
        <v>0</v>
      </c>
      <c r="E93" s="48">
        <f>IF($B93="","",SUM(G93:P93)-F92)</f>
        <v>0</v>
      </c>
      <c r="F93" s="47">
        <f>IF($B93="","",SUM(AA93:AJ93))</f>
        <v>0</v>
      </c>
      <c r="G93" s="48">
        <f>IF($B93="","",ROUND(N(AA92)*(1+$Q$8/12),2))</f>
        <v>0</v>
      </c>
      <c r="H93" s="48">
        <f>IF($B93="","",ROUND(N(AB92)*(1+$R$8/12),2))</f>
        <v>0</v>
      </c>
      <c r="I93" s="48">
        <f>IF($B93="","",ROUND(N(AC92)*(1+$S$8/12),2))</f>
        <v>0</v>
      </c>
      <c r="J93" s="48">
        <f>IF($B93="","",ROUND(N(AD92)*(1+$T$8/12),2))</f>
        <v>0</v>
      </c>
      <c r="K93" s="48">
        <f>IF($B93="","",ROUND(N(AE92)*(1+$U$8/12),2))</f>
        <v>0</v>
      </c>
      <c r="L93" s="48">
        <f>IF($B93="","",ROUND(N(AF92)*(1+$V$8/12),2))</f>
        <v>0</v>
      </c>
      <c r="M93" s="48">
        <f>IF($B93="","",ROUND(N(AG92)*(1+$W$8/12),2))</f>
        <v>0</v>
      </c>
      <c r="N93" s="48">
        <f>IF($B93="","",ROUND(N(AH92)*(1+$X$8/12),2))</f>
        <v>0</v>
      </c>
      <c r="O93" s="48">
        <f>IF($B93="","",ROUND(N(AI92)*(1+$Y$8/12),2))</f>
        <v>0</v>
      </c>
      <c r="P93" s="48">
        <f>IF($B93="","",ROUND(N(AJ92)*(1+$Z$8/12),2))</f>
        <v>0</v>
      </c>
      <c r="Q93" s="33">
        <f>IF($B93="","",MIN($Q$9,G93)+MIN(MAX(0,'Debt Payoff'!$D$24-0-SUMPRODUCT((G93:P93&lt;$Q$9:$Z$9)*G93:P93+(G93:P93&gt;=$Q$9:$Z$9)*$Q$9:$Z$9)),G93-MIN($Q$9,G93)))</f>
        <v>0</v>
      </c>
      <c r="R93" s="33">
        <f>IF($B93="","",MIN($R$9,H93)+MIN(MAX(0,'Debt Payoff'!$D$24-SUM(Q93:Q93)-SUMPRODUCT((H93:P93&lt;$R$9:$Z$9)*H93:P93+(H93:P93&gt;=$R$9:$Z$9)*$R$9:$Z$9)),H93-MIN($R$9,H93)))</f>
        <v>0</v>
      </c>
      <c r="S93" s="33">
        <f>IF($B93="","",MIN($S$9,I93)+MIN(MAX(0,'Debt Payoff'!$D$24-SUM(Q93:R93)-SUMPRODUCT((I93:P93&lt;$S$9:$Z$9)*I93:P93+(I93:P93&gt;=$S$9:$Z$9)*$S$9:$Z$9)),I93-MIN($S$9,I93)))</f>
        <v>0</v>
      </c>
      <c r="T93" s="33">
        <f>IF($B93="","",MIN($T$9,J93)+MIN(MAX(0,'Debt Payoff'!$D$24-SUM(Q93:S93)-SUMPRODUCT((J93:P93&lt;$T$9:$Z$9)*J93:P93+(J93:P93&gt;=$T$9:$Z$9)*$T$9:$Z$9)),J93-MIN($T$9,J93)))</f>
        <v>0</v>
      </c>
      <c r="U93" s="33">
        <f>IF($B93="","",MIN($U$9,K93)+MIN(MAX(0,'Debt Payoff'!$D$24-SUM(Q93:T93)-SUMPRODUCT((K93:P93&lt;$U$9:$Z$9)*K93:P93+(K93:P93&gt;=$U$9:$Z$9)*$U$9:$Z$9)),K93-MIN($U$9,K93)))</f>
        <v>0</v>
      </c>
      <c r="V93" s="33">
        <f>IF($B93="","",MIN($V$9,L93)+MIN(MAX(0,'Debt Payoff'!$D$24-SUM(Q93:U93)-SUMPRODUCT((L93:P93&lt;$V$9:$Z$9)*L93:P93+(L93:P93&gt;=$V$9:$Z$9)*$V$9:$Z$9)),L93-MIN($V$9,L93)))</f>
        <v>0</v>
      </c>
      <c r="W93" s="33">
        <f>IF($B93="","",MIN($W$9,M93)+MIN(MAX(0,'Debt Payoff'!$D$24-SUM(Q93:V93)-SUMPRODUCT((M93:P93&lt;$W$9:$Z$9)*M93:P93+(M93:P93&gt;=$W$9:$Z$9)*$W$9:$Z$9)),M93-MIN($W$9,M93)))</f>
        <v>0</v>
      </c>
      <c r="X93" s="33">
        <f>IF($B93="","",MIN($X$9,N93)+MIN(MAX(0,'Debt Payoff'!$D$24-SUM(Q93:W93)-SUMPRODUCT((N93:P93&lt;$X$9:$Z$9)*N93:P93+(N93:P93&gt;=$X$9:$Z$9)*$X$9:$Z$9)),N93-MIN($X$9,N93)))</f>
        <v>0</v>
      </c>
      <c r="Y93" s="33">
        <f>IF($B93="","",MIN($Y$9,O93)+MIN(MAX(0,'Debt Payoff'!$D$24-SUM(Q93:X93)-SUMPRODUCT((O93:P93&lt;$Y$9:$Z$9)*O93:P93+(O93:P93&gt;=$Y$9:$Z$9)*$Y$9:$Z$9)),O93-MIN($Y$9,O93)))</f>
        <v>0</v>
      </c>
      <c r="Z93" s="33">
        <f>IF($B93="","",MIN($Z$9,P93)+MIN(MAX(0,'Debt Payoff'!$D$24-SUM(Q93:Y93)-SUMPRODUCT((P93:P93&lt;$Z$9:$Z$9)*P93:P93+(P93:P93&gt;=$Z$9:$Z$9)*$Z$9:$Z$9)),P93-MIN($Z$9,P93)))</f>
        <v>0</v>
      </c>
      <c r="AA93" s="33">
        <f>IF($B93="","",ROUND(G93-Q93,2))</f>
        <v>0</v>
      </c>
      <c r="AB93" s="33">
        <f>IF($B93="","",ROUND(H93-R93,2))</f>
        <v>0</v>
      </c>
      <c r="AC93" s="33">
        <f>IF($B93="","",ROUND(I93-S93,2))</f>
        <v>0</v>
      </c>
      <c r="AD93" s="33">
        <f>IF($B93="","",ROUND(J93-T93,2))</f>
        <v>0</v>
      </c>
      <c r="AE93" s="33">
        <f>IF($B93="","",ROUND(K93-U93,2))</f>
        <v>0</v>
      </c>
      <c r="AF93" s="33">
        <f>IF($B93="","",ROUND(L93-V93,2))</f>
        <v>0</v>
      </c>
      <c r="AG93" s="33">
        <f>IF($B93="","",ROUND(M93-W93,2))</f>
        <v>0</v>
      </c>
      <c r="AH93" s="33">
        <f>IF($B93="","",ROUND(N93-X93,2))</f>
        <v>0</v>
      </c>
      <c r="AI93" s="33">
        <f>IF($B93="","",ROUND(O93-Y93,2))</f>
        <v>0</v>
      </c>
      <c r="AJ93" s="33">
        <f>IF($B93="","",ROUND(P93-Z93,2))</f>
        <v>0</v>
      </c>
    </row>
    <row r="94" spans="2:36">
      <c r="B94" s="15">
        <f>IF(B93="","",IF(F93&gt;0.005,B93+1,""))</f>
        <v>0</v>
      </c>
      <c r="C94" s="46">
        <f>IF($B94="","",EDATE('Debt Payoff'!$D$23,$B94-1))</f>
        <v>0</v>
      </c>
      <c r="D94" s="47">
        <f>IF($B94="","",SUM(Q94:Z94))</f>
        <v>0</v>
      </c>
      <c r="E94" s="48">
        <f>IF($B94="","",SUM(G94:P94)-F93)</f>
        <v>0</v>
      </c>
      <c r="F94" s="47">
        <f>IF($B94="","",SUM(AA94:AJ94))</f>
        <v>0</v>
      </c>
      <c r="G94" s="48">
        <f>IF($B94="","",ROUND(N(AA93)*(1+$Q$8/12),2))</f>
        <v>0</v>
      </c>
      <c r="H94" s="48">
        <f>IF($B94="","",ROUND(N(AB93)*(1+$R$8/12),2))</f>
        <v>0</v>
      </c>
      <c r="I94" s="48">
        <f>IF($B94="","",ROUND(N(AC93)*(1+$S$8/12),2))</f>
        <v>0</v>
      </c>
      <c r="J94" s="48">
        <f>IF($B94="","",ROUND(N(AD93)*(1+$T$8/12),2))</f>
        <v>0</v>
      </c>
      <c r="K94" s="48">
        <f>IF($B94="","",ROUND(N(AE93)*(1+$U$8/12),2))</f>
        <v>0</v>
      </c>
      <c r="L94" s="48">
        <f>IF($B94="","",ROUND(N(AF93)*(1+$V$8/12),2))</f>
        <v>0</v>
      </c>
      <c r="M94" s="48">
        <f>IF($B94="","",ROUND(N(AG93)*(1+$W$8/12),2))</f>
        <v>0</v>
      </c>
      <c r="N94" s="48">
        <f>IF($B94="","",ROUND(N(AH93)*(1+$X$8/12),2))</f>
        <v>0</v>
      </c>
      <c r="O94" s="48">
        <f>IF($B94="","",ROUND(N(AI93)*(1+$Y$8/12),2))</f>
        <v>0</v>
      </c>
      <c r="P94" s="48">
        <f>IF($B94="","",ROUND(N(AJ93)*(1+$Z$8/12),2))</f>
        <v>0</v>
      </c>
      <c r="Q94" s="33">
        <f>IF($B94="","",MIN($Q$9,G94)+MIN(MAX(0,'Debt Payoff'!$D$24-0-SUMPRODUCT((G94:P94&lt;$Q$9:$Z$9)*G94:P94+(G94:P94&gt;=$Q$9:$Z$9)*$Q$9:$Z$9)),G94-MIN($Q$9,G94)))</f>
        <v>0</v>
      </c>
      <c r="R94" s="33">
        <f>IF($B94="","",MIN($R$9,H94)+MIN(MAX(0,'Debt Payoff'!$D$24-SUM(Q94:Q94)-SUMPRODUCT((H94:P94&lt;$R$9:$Z$9)*H94:P94+(H94:P94&gt;=$R$9:$Z$9)*$R$9:$Z$9)),H94-MIN($R$9,H94)))</f>
        <v>0</v>
      </c>
      <c r="S94" s="33">
        <f>IF($B94="","",MIN($S$9,I94)+MIN(MAX(0,'Debt Payoff'!$D$24-SUM(Q94:R94)-SUMPRODUCT((I94:P94&lt;$S$9:$Z$9)*I94:P94+(I94:P94&gt;=$S$9:$Z$9)*$S$9:$Z$9)),I94-MIN($S$9,I94)))</f>
        <v>0</v>
      </c>
      <c r="T94" s="33">
        <f>IF($B94="","",MIN($T$9,J94)+MIN(MAX(0,'Debt Payoff'!$D$24-SUM(Q94:S94)-SUMPRODUCT((J94:P94&lt;$T$9:$Z$9)*J94:P94+(J94:P94&gt;=$T$9:$Z$9)*$T$9:$Z$9)),J94-MIN($T$9,J94)))</f>
        <v>0</v>
      </c>
      <c r="U94" s="33">
        <f>IF($B94="","",MIN($U$9,K94)+MIN(MAX(0,'Debt Payoff'!$D$24-SUM(Q94:T94)-SUMPRODUCT((K94:P94&lt;$U$9:$Z$9)*K94:P94+(K94:P94&gt;=$U$9:$Z$9)*$U$9:$Z$9)),K94-MIN($U$9,K94)))</f>
        <v>0</v>
      </c>
      <c r="V94" s="33">
        <f>IF($B94="","",MIN($V$9,L94)+MIN(MAX(0,'Debt Payoff'!$D$24-SUM(Q94:U94)-SUMPRODUCT((L94:P94&lt;$V$9:$Z$9)*L94:P94+(L94:P94&gt;=$V$9:$Z$9)*$V$9:$Z$9)),L94-MIN($V$9,L94)))</f>
        <v>0</v>
      </c>
      <c r="W94" s="33">
        <f>IF($B94="","",MIN($W$9,M94)+MIN(MAX(0,'Debt Payoff'!$D$24-SUM(Q94:V94)-SUMPRODUCT((M94:P94&lt;$W$9:$Z$9)*M94:P94+(M94:P94&gt;=$W$9:$Z$9)*$W$9:$Z$9)),M94-MIN($W$9,M94)))</f>
        <v>0</v>
      </c>
      <c r="X94" s="33">
        <f>IF($B94="","",MIN($X$9,N94)+MIN(MAX(0,'Debt Payoff'!$D$24-SUM(Q94:W94)-SUMPRODUCT((N94:P94&lt;$X$9:$Z$9)*N94:P94+(N94:P94&gt;=$X$9:$Z$9)*$X$9:$Z$9)),N94-MIN($X$9,N94)))</f>
        <v>0</v>
      </c>
      <c r="Y94" s="33">
        <f>IF($B94="","",MIN($Y$9,O94)+MIN(MAX(0,'Debt Payoff'!$D$24-SUM(Q94:X94)-SUMPRODUCT((O94:P94&lt;$Y$9:$Z$9)*O94:P94+(O94:P94&gt;=$Y$9:$Z$9)*$Y$9:$Z$9)),O94-MIN($Y$9,O94)))</f>
        <v>0</v>
      </c>
      <c r="Z94" s="33">
        <f>IF($B94="","",MIN($Z$9,P94)+MIN(MAX(0,'Debt Payoff'!$D$24-SUM(Q94:Y94)-SUMPRODUCT((P94:P94&lt;$Z$9:$Z$9)*P94:P94+(P94:P94&gt;=$Z$9:$Z$9)*$Z$9:$Z$9)),P94-MIN($Z$9,P94)))</f>
        <v>0</v>
      </c>
      <c r="AA94" s="33">
        <f>IF($B94="","",ROUND(G94-Q94,2))</f>
        <v>0</v>
      </c>
      <c r="AB94" s="33">
        <f>IF($B94="","",ROUND(H94-R94,2))</f>
        <v>0</v>
      </c>
      <c r="AC94" s="33">
        <f>IF($B94="","",ROUND(I94-S94,2))</f>
        <v>0</v>
      </c>
      <c r="AD94" s="33">
        <f>IF($B94="","",ROUND(J94-T94,2))</f>
        <v>0</v>
      </c>
      <c r="AE94" s="33">
        <f>IF($B94="","",ROUND(K94-U94,2))</f>
        <v>0</v>
      </c>
      <c r="AF94" s="33">
        <f>IF($B94="","",ROUND(L94-V94,2))</f>
        <v>0</v>
      </c>
      <c r="AG94" s="33">
        <f>IF($B94="","",ROUND(M94-W94,2))</f>
        <v>0</v>
      </c>
      <c r="AH94" s="33">
        <f>IF($B94="","",ROUND(N94-X94,2))</f>
        <v>0</v>
      </c>
      <c r="AI94" s="33">
        <f>IF($B94="","",ROUND(O94-Y94,2))</f>
        <v>0</v>
      </c>
      <c r="AJ94" s="33">
        <f>IF($B94="","",ROUND(P94-Z94,2))</f>
        <v>0</v>
      </c>
    </row>
    <row r="95" spans="2:36">
      <c r="B95" s="15">
        <f>IF(B94="","",IF(F94&gt;0.005,B94+1,""))</f>
        <v>0</v>
      </c>
      <c r="C95" s="46">
        <f>IF($B95="","",EDATE('Debt Payoff'!$D$23,$B95-1))</f>
        <v>0</v>
      </c>
      <c r="D95" s="47">
        <f>IF($B95="","",SUM(Q95:Z95))</f>
        <v>0</v>
      </c>
      <c r="E95" s="48">
        <f>IF($B95="","",SUM(G95:P95)-F94)</f>
        <v>0</v>
      </c>
      <c r="F95" s="47">
        <f>IF($B95="","",SUM(AA95:AJ95))</f>
        <v>0</v>
      </c>
      <c r="G95" s="48">
        <f>IF($B95="","",ROUND(N(AA94)*(1+$Q$8/12),2))</f>
        <v>0</v>
      </c>
      <c r="H95" s="48">
        <f>IF($B95="","",ROUND(N(AB94)*(1+$R$8/12),2))</f>
        <v>0</v>
      </c>
      <c r="I95" s="48">
        <f>IF($B95="","",ROUND(N(AC94)*(1+$S$8/12),2))</f>
        <v>0</v>
      </c>
      <c r="J95" s="48">
        <f>IF($B95="","",ROUND(N(AD94)*(1+$T$8/12),2))</f>
        <v>0</v>
      </c>
      <c r="K95" s="48">
        <f>IF($B95="","",ROUND(N(AE94)*(1+$U$8/12),2))</f>
        <v>0</v>
      </c>
      <c r="L95" s="48">
        <f>IF($B95="","",ROUND(N(AF94)*(1+$V$8/12),2))</f>
        <v>0</v>
      </c>
      <c r="M95" s="48">
        <f>IF($B95="","",ROUND(N(AG94)*(1+$W$8/12),2))</f>
        <v>0</v>
      </c>
      <c r="N95" s="48">
        <f>IF($B95="","",ROUND(N(AH94)*(1+$X$8/12),2))</f>
        <v>0</v>
      </c>
      <c r="O95" s="48">
        <f>IF($B95="","",ROUND(N(AI94)*(1+$Y$8/12),2))</f>
        <v>0</v>
      </c>
      <c r="P95" s="48">
        <f>IF($B95="","",ROUND(N(AJ94)*(1+$Z$8/12),2))</f>
        <v>0</v>
      </c>
      <c r="Q95" s="33">
        <f>IF($B95="","",MIN($Q$9,G95)+MIN(MAX(0,'Debt Payoff'!$D$24-0-SUMPRODUCT((G95:P95&lt;$Q$9:$Z$9)*G95:P95+(G95:P95&gt;=$Q$9:$Z$9)*$Q$9:$Z$9)),G95-MIN($Q$9,G95)))</f>
        <v>0</v>
      </c>
      <c r="R95" s="33">
        <f>IF($B95="","",MIN($R$9,H95)+MIN(MAX(0,'Debt Payoff'!$D$24-SUM(Q95:Q95)-SUMPRODUCT((H95:P95&lt;$R$9:$Z$9)*H95:P95+(H95:P95&gt;=$R$9:$Z$9)*$R$9:$Z$9)),H95-MIN($R$9,H95)))</f>
        <v>0</v>
      </c>
      <c r="S95" s="33">
        <f>IF($B95="","",MIN($S$9,I95)+MIN(MAX(0,'Debt Payoff'!$D$24-SUM(Q95:R95)-SUMPRODUCT((I95:P95&lt;$S$9:$Z$9)*I95:P95+(I95:P95&gt;=$S$9:$Z$9)*$S$9:$Z$9)),I95-MIN($S$9,I95)))</f>
        <v>0</v>
      </c>
      <c r="T95" s="33">
        <f>IF($B95="","",MIN($T$9,J95)+MIN(MAX(0,'Debt Payoff'!$D$24-SUM(Q95:S95)-SUMPRODUCT((J95:P95&lt;$T$9:$Z$9)*J95:P95+(J95:P95&gt;=$T$9:$Z$9)*$T$9:$Z$9)),J95-MIN($T$9,J95)))</f>
        <v>0</v>
      </c>
      <c r="U95" s="33">
        <f>IF($B95="","",MIN($U$9,K95)+MIN(MAX(0,'Debt Payoff'!$D$24-SUM(Q95:T95)-SUMPRODUCT((K95:P95&lt;$U$9:$Z$9)*K95:P95+(K95:P95&gt;=$U$9:$Z$9)*$U$9:$Z$9)),K95-MIN($U$9,K95)))</f>
        <v>0</v>
      </c>
      <c r="V95" s="33">
        <f>IF($B95="","",MIN($V$9,L95)+MIN(MAX(0,'Debt Payoff'!$D$24-SUM(Q95:U95)-SUMPRODUCT((L95:P95&lt;$V$9:$Z$9)*L95:P95+(L95:P95&gt;=$V$9:$Z$9)*$V$9:$Z$9)),L95-MIN($V$9,L95)))</f>
        <v>0</v>
      </c>
      <c r="W95" s="33">
        <f>IF($B95="","",MIN($W$9,M95)+MIN(MAX(0,'Debt Payoff'!$D$24-SUM(Q95:V95)-SUMPRODUCT((M95:P95&lt;$W$9:$Z$9)*M95:P95+(M95:P95&gt;=$W$9:$Z$9)*$W$9:$Z$9)),M95-MIN($W$9,M95)))</f>
        <v>0</v>
      </c>
      <c r="X95" s="33">
        <f>IF($B95="","",MIN($X$9,N95)+MIN(MAX(0,'Debt Payoff'!$D$24-SUM(Q95:W95)-SUMPRODUCT((N95:P95&lt;$X$9:$Z$9)*N95:P95+(N95:P95&gt;=$X$9:$Z$9)*$X$9:$Z$9)),N95-MIN($X$9,N95)))</f>
        <v>0</v>
      </c>
      <c r="Y95" s="33">
        <f>IF($B95="","",MIN($Y$9,O95)+MIN(MAX(0,'Debt Payoff'!$D$24-SUM(Q95:X95)-SUMPRODUCT((O95:P95&lt;$Y$9:$Z$9)*O95:P95+(O95:P95&gt;=$Y$9:$Z$9)*$Y$9:$Z$9)),O95-MIN($Y$9,O95)))</f>
        <v>0</v>
      </c>
      <c r="Z95" s="33">
        <f>IF($B95="","",MIN($Z$9,P95)+MIN(MAX(0,'Debt Payoff'!$D$24-SUM(Q95:Y95)-SUMPRODUCT((P95:P95&lt;$Z$9:$Z$9)*P95:P95+(P95:P95&gt;=$Z$9:$Z$9)*$Z$9:$Z$9)),P95-MIN($Z$9,P95)))</f>
        <v>0</v>
      </c>
      <c r="AA95" s="33">
        <f>IF($B95="","",ROUND(G95-Q95,2))</f>
        <v>0</v>
      </c>
      <c r="AB95" s="33">
        <f>IF($B95="","",ROUND(H95-R95,2))</f>
        <v>0</v>
      </c>
      <c r="AC95" s="33">
        <f>IF($B95="","",ROUND(I95-S95,2))</f>
        <v>0</v>
      </c>
      <c r="AD95" s="33">
        <f>IF($B95="","",ROUND(J95-T95,2))</f>
        <v>0</v>
      </c>
      <c r="AE95" s="33">
        <f>IF($B95="","",ROUND(K95-U95,2))</f>
        <v>0</v>
      </c>
      <c r="AF95" s="33">
        <f>IF($B95="","",ROUND(L95-V95,2))</f>
        <v>0</v>
      </c>
      <c r="AG95" s="33">
        <f>IF($B95="","",ROUND(M95-W95,2))</f>
        <v>0</v>
      </c>
      <c r="AH95" s="33">
        <f>IF($B95="","",ROUND(N95-X95,2))</f>
        <v>0</v>
      </c>
      <c r="AI95" s="33">
        <f>IF($B95="","",ROUND(O95-Y95,2))</f>
        <v>0</v>
      </c>
      <c r="AJ95" s="33">
        <f>IF($B95="","",ROUND(P95-Z95,2))</f>
        <v>0</v>
      </c>
    </row>
    <row r="96" spans="2:36">
      <c r="B96" s="15">
        <f>IF(B95="","",IF(F95&gt;0.005,B95+1,""))</f>
        <v>0</v>
      </c>
      <c r="C96" s="46">
        <f>IF($B96="","",EDATE('Debt Payoff'!$D$23,$B96-1))</f>
        <v>0</v>
      </c>
      <c r="D96" s="47">
        <f>IF($B96="","",SUM(Q96:Z96))</f>
        <v>0</v>
      </c>
      <c r="E96" s="48">
        <f>IF($B96="","",SUM(G96:P96)-F95)</f>
        <v>0</v>
      </c>
      <c r="F96" s="47">
        <f>IF($B96="","",SUM(AA96:AJ96))</f>
        <v>0</v>
      </c>
      <c r="G96" s="48">
        <f>IF($B96="","",ROUND(N(AA95)*(1+$Q$8/12),2))</f>
        <v>0</v>
      </c>
      <c r="H96" s="48">
        <f>IF($B96="","",ROUND(N(AB95)*(1+$R$8/12),2))</f>
        <v>0</v>
      </c>
      <c r="I96" s="48">
        <f>IF($B96="","",ROUND(N(AC95)*(1+$S$8/12),2))</f>
        <v>0</v>
      </c>
      <c r="J96" s="48">
        <f>IF($B96="","",ROUND(N(AD95)*(1+$T$8/12),2))</f>
        <v>0</v>
      </c>
      <c r="K96" s="48">
        <f>IF($B96="","",ROUND(N(AE95)*(1+$U$8/12),2))</f>
        <v>0</v>
      </c>
      <c r="L96" s="48">
        <f>IF($B96="","",ROUND(N(AF95)*(1+$V$8/12),2))</f>
        <v>0</v>
      </c>
      <c r="M96" s="48">
        <f>IF($B96="","",ROUND(N(AG95)*(1+$W$8/12),2))</f>
        <v>0</v>
      </c>
      <c r="N96" s="48">
        <f>IF($B96="","",ROUND(N(AH95)*(1+$X$8/12),2))</f>
        <v>0</v>
      </c>
      <c r="O96" s="48">
        <f>IF($B96="","",ROUND(N(AI95)*(1+$Y$8/12),2))</f>
        <v>0</v>
      </c>
      <c r="P96" s="48">
        <f>IF($B96="","",ROUND(N(AJ95)*(1+$Z$8/12),2))</f>
        <v>0</v>
      </c>
      <c r="Q96" s="33">
        <f>IF($B96="","",MIN($Q$9,G96)+MIN(MAX(0,'Debt Payoff'!$D$24-0-SUMPRODUCT((G96:P96&lt;$Q$9:$Z$9)*G96:P96+(G96:P96&gt;=$Q$9:$Z$9)*$Q$9:$Z$9)),G96-MIN($Q$9,G96)))</f>
        <v>0</v>
      </c>
      <c r="R96" s="33">
        <f>IF($B96="","",MIN($R$9,H96)+MIN(MAX(0,'Debt Payoff'!$D$24-SUM(Q96:Q96)-SUMPRODUCT((H96:P96&lt;$R$9:$Z$9)*H96:P96+(H96:P96&gt;=$R$9:$Z$9)*$R$9:$Z$9)),H96-MIN($R$9,H96)))</f>
        <v>0</v>
      </c>
      <c r="S96" s="33">
        <f>IF($B96="","",MIN($S$9,I96)+MIN(MAX(0,'Debt Payoff'!$D$24-SUM(Q96:R96)-SUMPRODUCT((I96:P96&lt;$S$9:$Z$9)*I96:P96+(I96:P96&gt;=$S$9:$Z$9)*$S$9:$Z$9)),I96-MIN($S$9,I96)))</f>
        <v>0</v>
      </c>
      <c r="T96" s="33">
        <f>IF($B96="","",MIN($T$9,J96)+MIN(MAX(0,'Debt Payoff'!$D$24-SUM(Q96:S96)-SUMPRODUCT((J96:P96&lt;$T$9:$Z$9)*J96:P96+(J96:P96&gt;=$T$9:$Z$9)*$T$9:$Z$9)),J96-MIN($T$9,J96)))</f>
        <v>0</v>
      </c>
      <c r="U96" s="33">
        <f>IF($B96="","",MIN($U$9,K96)+MIN(MAX(0,'Debt Payoff'!$D$24-SUM(Q96:T96)-SUMPRODUCT((K96:P96&lt;$U$9:$Z$9)*K96:P96+(K96:P96&gt;=$U$9:$Z$9)*$U$9:$Z$9)),K96-MIN($U$9,K96)))</f>
        <v>0</v>
      </c>
      <c r="V96" s="33">
        <f>IF($B96="","",MIN($V$9,L96)+MIN(MAX(0,'Debt Payoff'!$D$24-SUM(Q96:U96)-SUMPRODUCT((L96:P96&lt;$V$9:$Z$9)*L96:P96+(L96:P96&gt;=$V$9:$Z$9)*$V$9:$Z$9)),L96-MIN($V$9,L96)))</f>
        <v>0</v>
      </c>
      <c r="W96" s="33">
        <f>IF($B96="","",MIN($W$9,M96)+MIN(MAX(0,'Debt Payoff'!$D$24-SUM(Q96:V96)-SUMPRODUCT((M96:P96&lt;$W$9:$Z$9)*M96:P96+(M96:P96&gt;=$W$9:$Z$9)*$W$9:$Z$9)),M96-MIN($W$9,M96)))</f>
        <v>0</v>
      </c>
      <c r="X96" s="33">
        <f>IF($B96="","",MIN($X$9,N96)+MIN(MAX(0,'Debt Payoff'!$D$24-SUM(Q96:W96)-SUMPRODUCT((N96:P96&lt;$X$9:$Z$9)*N96:P96+(N96:P96&gt;=$X$9:$Z$9)*$X$9:$Z$9)),N96-MIN($X$9,N96)))</f>
        <v>0</v>
      </c>
      <c r="Y96" s="33">
        <f>IF($B96="","",MIN($Y$9,O96)+MIN(MAX(0,'Debt Payoff'!$D$24-SUM(Q96:X96)-SUMPRODUCT((O96:P96&lt;$Y$9:$Z$9)*O96:P96+(O96:P96&gt;=$Y$9:$Z$9)*$Y$9:$Z$9)),O96-MIN($Y$9,O96)))</f>
        <v>0</v>
      </c>
      <c r="Z96" s="33">
        <f>IF($B96="","",MIN($Z$9,P96)+MIN(MAX(0,'Debt Payoff'!$D$24-SUM(Q96:Y96)-SUMPRODUCT((P96:P96&lt;$Z$9:$Z$9)*P96:P96+(P96:P96&gt;=$Z$9:$Z$9)*$Z$9:$Z$9)),P96-MIN($Z$9,P96)))</f>
        <v>0</v>
      </c>
      <c r="AA96" s="33">
        <f>IF($B96="","",ROUND(G96-Q96,2))</f>
        <v>0</v>
      </c>
      <c r="AB96" s="33">
        <f>IF($B96="","",ROUND(H96-R96,2))</f>
        <v>0</v>
      </c>
      <c r="AC96" s="33">
        <f>IF($B96="","",ROUND(I96-S96,2))</f>
        <v>0</v>
      </c>
      <c r="AD96" s="33">
        <f>IF($B96="","",ROUND(J96-T96,2))</f>
        <v>0</v>
      </c>
      <c r="AE96" s="33">
        <f>IF($B96="","",ROUND(K96-U96,2))</f>
        <v>0</v>
      </c>
      <c r="AF96" s="33">
        <f>IF($B96="","",ROUND(L96-V96,2))</f>
        <v>0</v>
      </c>
      <c r="AG96" s="33">
        <f>IF($B96="","",ROUND(M96-W96,2))</f>
        <v>0</v>
      </c>
      <c r="AH96" s="33">
        <f>IF($B96="","",ROUND(N96-X96,2))</f>
        <v>0</v>
      </c>
      <c r="AI96" s="33">
        <f>IF($B96="","",ROUND(O96-Y96,2))</f>
        <v>0</v>
      </c>
      <c r="AJ96" s="33">
        <f>IF($B96="","",ROUND(P96-Z96,2))</f>
        <v>0</v>
      </c>
    </row>
    <row r="97" spans="2:36">
      <c r="B97" s="15">
        <f>IF(B96="","",IF(F96&gt;0.005,B96+1,""))</f>
        <v>0</v>
      </c>
      <c r="C97" s="46">
        <f>IF($B97="","",EDATE('Debt Payoff'!$D$23,$B97-1))</f>
        <v>0</v>
      </c>
      <c r="D97" s="47">
        <f>IF($B97="","",SUM(Q97:Z97))</f>
        <v>0</v>
      </c>
      <c r="E97" s="48">
        <f>IF($B97="","",SUM(G97:P97)-F96)</f>
        <v>0</v>
      </c>
      <c r="F97" s="47">
        <f>IF($B97="","",SUM(AA97:AJ97))</f>
        <v>0</v>
      </c>
      <c r="G97" s="48">
        <f>IF($B97="","",ROUND(N(AA96)*(1+$Q$8/12),2))</f>
        <v>0</v>
      </c>
      <c r="H97" s="48">
        <f>IF($B97="","",ROUND(N(AB96)*(1+$R$8/12),2))</f>
        <v>0</v>
      </c>
      <c r="I97" s="48">
        <f>IF($B97="","",ROUND(N(AC96)*(1+$S$8/12),2))</f>
        <v>0</v>
      </c>
      <c r="J97" s="48">
        <f>IF($B97="","",ROUND(N(AD96)*(1+$T$8/12),2))</f>
        <v>0</v>
      </c>
      <c r="K97" s="48">
        <f>IF($B97="","",ROUND(N(AE96)*(1+$U$8/12),2))</f>
        <v>0</v>
      </c>
      <c r="L97" s="48">
        <f>IF($B97="","",ROUND(N(AF96)*(1+$V$8/12),2))</f>
        <v>0</v>
      </c>
      <c r="M97" s="48">
        <f>IF($B97="","",ROUND(N(AG96)*(1+$W$8/12),2))</f>
        <v>0</v>
      </c>
      <c r="N97" s="48">
        <f>IF($B97="","",ROUND(N(AH96)*(1+$X$8/12),2))</f>
        <v>0</v>
      </c>
      <c r="O97" s="48">
        <f>IF($B97="","",ROUND(N(AI96)*(1+$Y$8/12),2))</f>
        <v>0</v>
      </c>
      <c r="P97" s="48">
        <f>IF($B97="","",ROUND(N(AJ96)*(1+$Z$8/12),2))</f>
        <v>0</v>
      </c>
      <c r="Q97" s="33">
        <f>IF($B97="","",MIN($Q$9,G97)+MIN(MAX(0,'Debt Payoff'!$D$24-0-SUMPRODUCT((G97:P97&lt;$Q$9:$Z$9)*G97:P97+(G97:P97&gt;=$Q$9:$Z$9)*$Q$9:$Z$9)),G97-MIN($Q$9,G97)))</f>
        <v>0</v>
      </c>
      <c r="R97" s="33">
        <f>IF($B97="","",MIN($R$9,H97)+MIN(MAX(0,'Debt Payoff'!$D$24-SUM(Q97:Q97)-SUMPRODUCT((H97:P97&lt;$R$9:$Z$9)*H97:P97+(H97:P97&gt;=$R$9:$Z$9)*$R$9:$Z$9)),H97-MIN($R$9,H97)))</f>
        <v>0</v>
      </c>
      <c r="S97" s="33">
        <f>IF($B97="","",MIN($S$9,I97)+MIN(MAX(0,'Debt Payoff'!$D$24-SUM(Q97:R97)-SUMPRODUCT((I97:P97&lt;$S$9:$Z$9)*I97:P97+(I97:P97&gt;=$S$9:$Z$9)*$S$9:$Z$9)),I97-MIN($S$9,I97)))</f>
        <v>0</v>
      </c>
      <c r="T97" s="33">
        <f>IF($B97="","",MIN($T$9,J97)+MIN(MAX(0,'Debt Payoff'!$D$24-SUM(Q97:S97)-SUMPRODUCT((J97:P97&lt;$T$9:$Z$9)*J97:P97+(J97:P97&gt;=$T$9:$Z$9)*$T$9:$Z$9)),J97-MIN($T$9,J97)))</f>
        <v>0</v>
      </c>
      <c r="U97" s="33">
        <f>IF($B97="","",MIN($U$9,K97)+MIN(MAX(0,'Debt Payoff'!$D$24-SUM(Q97:T97)-SUMPRODUCT((K97:P97&lt;$U$9:$Z$9)*K97:P97+(K97:P97&gt;=$U$9:$Z$9)*$U$9:$Z$9)),K97-MIN($U$9,K97)))</f>
        <v>0</v>
      </c>
      <c r="V97" s="33">
        <f>IF($B97="","",MIN($V$9,L97)+MIN(MAX(0,'Debt Payoff'!$D$24-SUM(Q97:U97)-SUMPRODUCT((L97:P97&lt;$V$9:$Z$9)*L97:P97+(L97:P97&gt;=$V$9:$Z$9)*$V$9:$Z$9)),L97-MIN($V$9,L97)))</f>
        <v>0</v>
      </c>
      <c r="W97" s="33">
        <f>IF($B97="","",MIN($W$9,M97)+MIN(MAX(0,'Debt Payoff'!$D$24-SUM(Q97:V97)-SUMPRODUCT((M97:P97&lt;$W$9:$Z$9)*M97:P97+(M97:P97&gt;=$W$9:$Z$9)*$W$9:$Z$9)),M97-MIN($W$9,M97)))</f>
        <v>0</v>
      </c>
      <c r="X97" s="33">
        <f>IF($B97="","",MIN($X$9,N97)+MIN(MAX(0,'Debt Payoff'!$D$24-SUM(Q97:W97)-SUMPRODUCT((N97:P97&lt;$X$9:$Z$9)*N97:P97+(N97:P97&gt;=$X$9:$Z$9)*$X$9:$Z$9)),N97-MIN($X$9,N97)))</f>
        <v>0</v>
      </c>
      <c r="Y97" s="33">
        <f>IF($B97="","",MIN($Y$9,O97)+MIN(MAX(0,'Debt Payoff'!$D$24-SUM(Q97:X97)-SUMPRODUCT((O97:P97&lt;$Y$9:$Z$9)*O97:P97+(O97:P97&gt;=$Y$9:$Z$9)*$Y$9:$Z$9)),O97-MIN($Y$9,O97)))</f>
        <v>0</v>
      </c>
      <c r="Z97" s="33">
        <f>IF($B97="","",MIN($Z$9,P97)+MIN(MAX(0,'Debt Payoff'!$D$24-SUM(Q97:Y97)-SUMPRODUCT((P97:P97&lt;$Z$9:$Z$9)*P97:P97+(P97:P97&gt;=$Z$9:$Z$9)*$Z$9:$Z$9)),P97-MIN($Z$9,P97)))</f>
        <v>0</v>
      </c>
      <c r="AA97" s="33">
        <f>IF($B97="","",ROUND(G97-Q97,2))</f>
        <v>0</v>
      </c>
      <c r="AB97" s="33">
        <f>IF($B97="","",ROUND(H97-R97,2))</f>
        <v>0</v>
      </c>
      <c r="AC97" s="33">
        <f>IF($B97="","",ROUND(I97-S97,2))</f>
        <v>0</v>
      </c>
      <c r="AD97" s="33">
        <f>IF($B97="","",ROUND(J97-T97,2))</f>
        <v>0</v>
      </c>
      <c r="AE97" s="33">
        <f>IF($B97="","",ROUND(K97-U97,2))</f>
        <v>0</v>
      </c>
      <c r="AF97" s="33">
        <f>IF($B97="","",ROUND(L97-V97,2))</f>
        <v>0</v>
      </c>
      <c r="AG97" s="33">
        <f>IF($B97="","",ROUND(M97-W97,2))</f>
        <v>0</v>
      </c>
      <c r="AH97" s="33">
        <f>IF($B97="","",ROUND(N97-X97,2))</f>
        <v>0</v>
      </c>
      <c r="AI97" s="33">
        <f>IF($B97="","",ROUND(O97-Y97,2))</f>
        <v>0</v>
      </c>
      <c r="AJ97" s="33">
        <f>IF($B97="","",ROUND(P97-Z97,2))</f>
        <v>0</v>
      </c>
    </row>
    <row r="98" spans="2:36">
      <c r="B98" s="15">
        <f>IF(B97="","",IF(F97&gt;0.005,B97+1,""))</f>
        <v>0</v>
      </c>
      <c r="C98" s="46">
        <f>IF($B98="","",EDATE('Debt Payoff'!$D$23,$B98-1))</f>
        <v>0</v>
      </c>
      <c r="D98" s="47">
        <f>IF($B98="","",SUM(Q98:Z98))</f>
        <v>0</v>
      </c>
      <c r="E98" s="48">
        <f>IF($B98="","",SUM(G98:P98)-F97)</f>
        <v>0</v>
      </c>
      <c r="F98" s="47">
        <f>IF($B98="","",SUM(AA98:AJ98))</f>
        <v>0</v>
      </c>
      <c r="G98" s="48">
        <f>IF($B98="","",ROUND(N(AA97)*(1+$Q$8/12),2))</f>
        <v>0</v>
      </c>
      <c r="H98" s="48">
        <f>IF($B98="","",ROUND(N(AB97)*(1+$R$8/12),2))</f>
        <v>0</v>
      </c>
      <c r="I98" s="48">
        <f>IF($B98="","",ROUND(N(AC97)*(1+$S$8/12),2))</f>
        <v>0</v>
      </c>
      <c r="J98" s="48">
        <f>IF($B98="","",ROUND(N(AD97)*(1+$T$8/12),2))</f>
        <v>0</v>
      </c>
      <c r="K98" s="48">
        <f>IF($B98="","",ROUND(N(AE97)*(1+$U$8/12),2))</f>
        <v>0</v>
      </c>
      <c r="L98" s="48">
        <f>IF($B98="","",ROUND(N(AF97)*(1+$V$8/12),2))</f>
        <v>0</v>
      </c>
      <c r="M98" s="48">
        <f>IF($B98="","",ROUND(N(AG97)*(1+$W$8/12),2))</f>
        <v>0</v>
      </c>
      <c r="N98" s="48">
        <f>IF($B98="","",ROUND(N(AH97)*(1+$X$8/12),2))</f>
        <v>0</v>
      </c>
      <c r="O98" s="48">
        <f>IF($B98="","",ROUND(N(AI97)*(1+$Y$8/12),2))</f>
        <v>0</v>
      </c>
      <c r="P98" s="48">
        <f>IF($B98="","",ROUND(N(AJ97)*(1+$Z$8/12),2))</f>
        <v>0</v>
      </c>
      <c r="Q98" s="33">
        <f>IF($B98="","",MIN($Q$9,G98)+MIN(MAX(0,'Debt Payoff'!$D$24-0-SUMPRODUCT((G98:P98&lt;$Q$9:$Z$9)*G98:P98+(G98:P98&gt;=$Q$9:$Z$9)*$Q$9:$Z$9)),G98-MIN($Q$9,G98)))</f>
        <v>0</v>
      </c>
      <c r="R98" s="33">
        <f>IF($B98="","",MIN($R$9,H98)+MIN(MAX(0,'Debt Payoff'!$D$24-SUM(Q98:Q98)-SUMPRODUCT((H98:P98&lt;$R$9:$Z$9)*H98:P98+(H98:P98&gt;=$R$9:$Z$9)*$R$9:$Z$9)),H98-MIN($R$9,H98)))</f>
        <v>0</v>
      </c>
      <c r="S98" s="33">
        <f>IF($B98="","",MIN($S$9,I98)+MIN(MAX(0,'Debt Payoff'!$D$24-SUM(Q98:R98)-SUMPRODUCT((I98:P98&lt;$S$9:$Z$9)*I98:P98+(I98:P98&gt;=$S$9:$Z$9)*$S$9:$Z$9)),I98-MIN($S$9,I98)))</f>
        <v>0</v>
      </c>
      <c r="T98" s="33">
        <f>IF($B98="","",MIN($T$9,J98)+MIN(MAX(0,'Debt Payoff'!$D$24-SUM(Q98:S98)-SUMPRODUCT((J98:P98&lt;$T$9:$Z$9)*J98:P98+(J98:P98&gt;=$T$9:$Z$9)*$T$9:$Z$9)),J98-MIN($T$9,J98)))</f>
        <v>0</v>
      </c>
      <c r="U98" s="33">
        <f>IF($B98="","",MIN($U$9,K98)+MIN(MAX(0,'Debt Payoff'!$D$24-SUM(Q98:T98)-SUMPRODUCT((K98:P98&lt;$U$9:$Z$9)*K98:P98+(K98:P98&gt;=$U$9:$Z$9)*$U$9:$Z$9)),K98-MIN($U$9,K98)))</f>
        <v>0</v>
      </c>
      <c r="V98" s="33">
        <f>IF($B98="","",MIN($V$9,L98)+MIN(MAX(0,'Debt Payoff'!$D$24-SUM(Q98:U98)-SUMPRODUCT((L98:P98&lt;$V$9:$Z$9)*L98:P98+(L98:P98&gt;=$V$9:$Z$9)*$V$9:$Z$9)),L98-MIN($V$9,L98)))</f>
        <v>0</v>
      </c>
      <c r="W98" s="33">
        <f>IF($B98="","",MIN($W$9,M98)+MIN(MAX(0,'Debt Payoff'!$D$24-SUM(Q98:V98)-SUMPRODUCT((M98:P98&lt;$W$9:$Z$9)*M98:P98+(M98:P98&gt;=$W$9:$Z$9)*$W$9:$Z$9)),M98-MIN($W$9,M98)))</f>
        <v>0</v>
      </c>
      <c r="X98" s="33">
        <f>IF($B98="","",MIN($X$9,N98)+MIN(MAX(0,'Debt Payoff'!$D$24-SUM(Q98:W98)-SUMPRODUCT((N98:P98&lt;$X$9:$Z$9)*N98:P98+(N98:P98&gt;=$X$9:$Z$9)*$X$9:$Z$9)),N98-MIN($X$9,N98)))</f>
        <v>0</v>
      </c>
      <c r="Y98" s="33">
        <f>IF($B98="","",MIN($Y$9,O98)+MIN(MAX(0,'Debt Payoff'!$D$24-SUM(Q98:X98)-SUMPRODUCT((O98:P98&lt;$Y$9:$Z$9)*O98:P98+(O98:P98&gt;=$Y$9:$Z$9)*$Y$9:$Z$9)),O98-MIN($Y$9,O98)))</f>
        <v>0</v>
      </c>
      <c r="Z98" s="33">
        <f>IF($B98="","",MIN($Z$9,P98)+MIN(MAX(0,'Debt Payoff'!$D$24-SUM(Q98:Y98)-SUMPRODUCT((P98:P98&lt;$Z$9:$Z$9)*P98:P98+(P98:P98&gt;=$Z$9:$Z$9)*$Z$9:$Z$9)),P98-MIN($Z$9,P98)))</f>
        <v>0</v>
      </c>
      <c r="AA98" s="33">
        <f>IF($B98="","",ROUND(G98-Q98,2))</f>
        <v>0</v>
      </c>
      <c r="AB98" s="33">
        <f>IF($B98="","",ROUND(H98-R98,2))</f>
        <v>0</v>
      </c>
      <c r="AC98" s="33">
        <f>IF($B98="","",ROUND(I98-S98,2))</f>
        <v>0</v>
      </c>
      <c r="AD98" s="33">
        <f>IF($B98="","",ROUND(J98-T98,2))</f>
        <v>0</v>
      </c>
      <c r="AE98" s="33">
        <f>IF($B98="","",ROUND(K98-U98,2))</f>
        <v>0</v>
      </c>
      <c r="AF98" s="33">
        <f>IF($B98="","",ROUND(L98-V98,2))</f>
        <v>0</v>
      </c>
      <c r="AG98" s="33">
        <f>IF($B98="","",ROUND(M98-W98,2))</f>
        <v>0</v>
      </c>
      <c r="AH98" s="33">
        <f>IF($B98="","",ROUND(N98-X98,2))</f>
        <v>0</v>
      </c>
      <c r="AI98" s="33">
        <f>IF($B98="","",ROUND(O98-Y98,2))</f>
        <v>0</v>
      </c>
      <c r="AJ98" s="33">
        <f>IF($B98="","",ROUND(P98-Z98,2))</f>
        <v>0</v>
      </c>
    </row>
    <row r="99" spans="2:36">
      <c r="B99" s="15">
        <f>IF(B98="","",IF(F98&gt;0.005,B98+1,""))</f>
        <v>0</v>
      </c>
      <c r="C99" s="46">
        <f>IF($B99="","",EDATE('Debt Payoff'!$D$23,$B99-1))</f>
        <v>0</v>
      </c>
      <c r="D99" s="47">
        <f>IF($B99="","",SUM(Q99:Z99))</f>
        <v>0</v>
      </c>
      <c r="E99" s="48">
        <f>IF($B99="","",SUM(G99:P99)-F98)</f>
        <v>0</v>
      </c>
      <c r="F99" s="47">
        <f>IF($B99="","",SUM(AA99:AJ99))</f>
        <v>0</v>
      </c>
      <c r="G99" s="48">
        <f>IF($B99="","",ROUND(N(AA98)*(1+$Q$8/12),2))</f>
        <v>0</v>
      </c>
      <c r="H99" s="48">
        <f>IF($B99="","",ROUND(N(AB98)*(1+$R$8/12),2))</f>
        <v>0</v>
      </c>
      <c r="I99" s="48">
        <f>IF($B99="","",ROUND(N(AC98)*(1+$S$8/12),2))</f>
        <v>0</v>
      </c>
      <c r="J99" s="48">
        <f>IF($B99="","",ROUND(N(AD98)*(1+$T$8/12),2))</f>
        <v>0</v>
      </c>
      <c r="K99" s="48">
        <f>IF($B99="","",ROUND(N(AE98)*(1+$U$8/12),2))</f>
        <v>0</v>
      </c>
      <c r="L99" s="48">
        <f>IF($B99="","",ROUND(N(AF98)*(1+$V$8/12),2))</f>
        <v>0</v>
      </c>
      <c r="M99" s="48">
        <f>IF($B99="","",ROUND(N(AG98)*(1+$W$8/12),2))</f>
        <v>0</v>
      </c>
      <c r="N99" s="48">
        <f>IF($B99="","",ROUND(N(AH98)*(1+$X$8/12),2))</f>
        <v>0</v>
      </c>
      <c r="O99" s="48">
        <f>IF($B99="","",ROUND(N(AI98)*(1+$Y$8/12),2))</f>
        <v>0</v>
      </c>
      <c r="P99" s="48">
        <f>IF($B99="","",ROUND(N(AJ98)*(1+$Z$8/12),2))</f>
        <v>0</v>
      </c>
      <c r="Q99" s="33">
        <f>IF($B99="","",MIN($Q$9,G99)+MIN(MAX(0,'Debt Payoff'!$D$24-0-SUMPRODUCT((G99:P99&lt;$Q$9:$Z$9)*G99:P99+(G99:P99&gt;=$Q$9:$Z$9)*$Q$9:$Z$9)),G99-MIN($Q$9,G99)))</f>
        <v>0</v>
      </c>
      <c r="R99" s="33">
        <f>IF($B99="","",MIN($R$9,H99)+MIN(MAX(0,'Debt Payoff'!$D$24-SUM(Q99:Q99)-SUMPRODUCT((H99:P99&lt;$R$9:$Z$9)*H99:P99+(H99:P99&gt;=$R$9:$Z$9)*$R$9:$Z$9)),H99-MIN($R$9,H99)))</f>
        <v>0</v>
      </c>
      <c r="S99" s="33">
        <f>IF($B99="","",MIN($S$9,I99)+MIN(MAX(0,'Debt Payoff'!$D$24-SUM(Q99:R99)-SUMPRODUCT((I99:P99&lt;$S$9:$Z$9)*I99:P99+(I99:P99&gt;=$S$9:$Z$9)*$S$9:$Z$9)),I99-MIN($S$9,I99)))</f>
        <v>0</v>
      </c>
      <c r="T99" s="33">
        <f>IF($B99="","",MIN($T$9,J99)+MIN(MAX(0,'Debt Payoff'!$D$24-SUM(Q99:S99)-SUMPRODUCT((J99:P99&lt;$T$9:$Z$9)*J99:P99+(J99:P99&gt;=$T$9:$Z$9)*$T$9:$Z$9)),J99-MIN($T$9,J99)))</f>
        <v>0</v>
      </c>
      <c r="U99" s="33">
        <f>IF($B99="","",MIN($U$9,K99)+MIN(MAX(0,'Debt Payoff'!$D$24-SUM(Q99:T99)-SUMPRODUCT((K99:P99&lt;$U$9:$Z$9)*K99:P99+(K99:P99&gt;=$U$9:$Z$9)*$U$9:$Z$9)),K99-MIN($U$9,K99)))</f>
        <v>0</v>
      </c>
      <c r="V99" s="33">
        <f>IF($B99="","",MIN($V$9,L99)+MIN(MAX(0,'Debt Payoff'!$D$24-SUM(Q99:U99)-SUMPRODUCT((L99:P99&lt;$V$9:$Z$9)*L99:P99+(L99:P99&gt;=$V$9:$Z$9)*$V$9:$Z$9)),L99-MIN($V$9,L99)))</f>
        <v>0</v>
      </c>
      <c r="W99" s="33">
        <f>IF($B99="","",MIN($W$9,M99)+MIN(MAX(0,'Debt Payoff'!$D$24-SUM(Q99:V99)-SUMPRODUCT((M99:P99&lt;$W$9:$Z$9)*M99:P99+(M99:P99&gt;=$W$9:$Z$9)*$W$9:$Z$9)),M99-MIN($W$9,M99)))</f>
        <v>0</v>
      </c>
      <c r="X99" s="33">
        <f>IF($B99="","",MIN($X$9,N99)+MIN(MAX(0,'Debt Payoff'!$D$24-SUM(Q99:W99)-SUMPRODUCT((N99:P99&lt;$X$9:$Z$9)*N99:P99+(N99:P99&gt;=$X$9:$Z$9)*$X$9:$Z$9)),N99-MIN($X$9,N99)))</f>
        <v>0</v>
      </c>
      <c r="Y99" s="33">
        <f>IF($B99="","",MIN($Y$9,O99)+MIN(MAX(0,'Debt Payoff'!$D$24-SUM(Q99:X99)-SUMPRODUCT((O99:P99&lt;$Y$9:$Z$9)*O99:P99+(O99:P99&gt;=$Y$9:$Z$9)*$Y$9:$Z$9)),O99-MIN($Y$9,O99)))</f>
        <v>0</v>
      </c>
      <c r="Z99" s="33">
        <f>IF($B99="","",MIN($Z$9,P99)+MIN(MAX(0,'Debt Payoff'!$D$24-SUM(Q99:Y99)-SUMPRODUCT((P99:P99&lt;$Z$9:$Z$9)*P99:P99+(P99:P99&gt;=$Z$9:$Z$9)*$Z$9:$Z$9)),P99-MIN($Z$9,P99)))</f>
        <v>0</v>
      </c>
      <c r="AA99" s="33">
        <f>IF($B99="","",ROUND(G99-Q99,2))</f>
        <v>0</v>
      </c>
      <c r="AB99" s="33">
        <f>IF($B99="","",ROUND(H99-R99,2))</f>
        <v>0</v>
      </c>
      <c r="AC99" s="33">
        <f>IF($B99="","",ROUND(I99-S99,2))</f>
        <v>0</v>
      </c>
      <c r="AD99" s="33">
        <f>IF($B99="","",ROUND(J99-T99,2))</f>
        <v>0</v>
      </c>
      <c r="AE99" s="33">
        <f>IF($B99="","",ROUND(K99-U99,2))</f>
        <v>0</v>
      </c>
      <c r="AF99" s="33">
        <f>IF($B99="","",ROUND(L99-V99,2))</f>
        <v>0</v>
      </c>
      <c r="AG99" s="33">
        <f>IF($B99="","",ROUND(M99-W99,2))</f>
        <v>0</v>
      </c>
      <c r="AH99" s="33">
        <f>IF($B99="","",ROUND(N99-X99,2))</f>
        <v>0</v>
      </c>
      <c r="AI99" s="33">
        <f>IF($B99="","",ROUND(O99-Y99,2))</f>
        <v>0</v>
      </c>
      <c r="AJ99" s="33">
        <f>IF($B99="","",ROUND(P99-Z99,2))</f>
        <v>0</v>
      </c>
    </row>
    <row r="100" spans="2:36">
      <c r="B100" s="15">
        <f>IF(B99="","",IF(F99&gt;0.005,B99+1,""))</f>
        <v>0</v>
      </c>
      <c r="C100" s="46">
        <f>IF($B100="","",EDATE('Debt Payoff'!$D$23,$B100-1))</f>
        <v>0</v>
      </c>
      <c r="D100" s="47">
        <f>IF($B100="","",SUM(Q100:Z100))</f>
        <v>0</v>
      </c>
      <c r="E100" s="48">
        <f>IF($B100="","",SUM(G100:P100)-F99)</f>
        <v>0</v>
      </c>
      <c r="F100" s="47">
        <f>IF($B100="","",SUM(AA100:AJ100))</f>
        <v>0</v>
      </c>
      <c r="G100" s="48">
        <f>IF($B100="","",ROUND(N(AA99)*(1+$Q$8/12),2))</f>
        <v>0</v>
      </c>
      <c r="H100" s="48">
        <f>IF($B100="","",ROUND(N(AB99)*(1+$R$8/12),2))</f>
        <v>0</v>
      </c>
      <c r="I100" s="48">
        <f>IF($B100="","",ROUND(N(AC99)*(1+$S$8/12),2))</f>
        <v>0</v>
      </c>
      <c r="J100" s="48">
        <f>IF($B100="","",ROUND(N(AD99)*(1+$T$8/12),2))</f>
        <v>0</v>
      </c>
      <c r="K100" s="48">
        <f>IF($B100="","",ROUND(N(AE99)*(1+$U$8/12),2))</f>
        <v>0</v>
      </c>
      <c r="L100" s="48">
        <f>IF($B100="","",ROUND(N(AF99)*(1+$V$8/12),2))</f>
        <v>0</v>
      </c>
      <c r="M100" s="48">
        <f>IF($B100="","",ROUND(N(AG99)*(1+$W$8/12),2))</f>
        <v>0</v>
      </c>
      <c r="N100" s="48">
        <f>IF($B100="","",ROUND(N(AH99)*(1+$X$8/12),2))</f>
        <v>0</v>
      </c>
      <c r="O100" s="48">
        <f>IF($B100="","",ROUND(N(AI99)*(1+$Y$8/12),2))</f>
        <v>0</v>
      </c>
      <c r="P100" s="48">
        <f>IF($B100="","",ROUND(N(AJ99)*(1+$Z$8/12),2))</f>
        <v>0</v>
      </c>
      <c r="Q100" s="33">
        <f>IF($B100="","",MIN($Q$9,G100)+MIN(MAX(0,'Debt Payoff'!$D$24-0-SUMPRODUCT((G100:P100&lt;$Q$9:$Z$9)*G100:P100+(G100:P100&gt;=$Q$9:$Z$9)*$Q$9:$Z$9)),G100-MIN($Q$9,G100)))</f>
        <v>0</v>
      </c>
      <c r="R100" s="33">
        <f>IF($B100="","",MIN($R$9,H100)+MIN(MAX(0,'Debt Payoff'!$D$24-SUM(Q100:Q100)-SUMPRODUCT((H100:P100&lt;$R$9:$Z$9)*H100:P100+(H100:P100&gt;=$R$9:$Z$9)*$R$9:$Z$9)),H100-MIN($R$9,H100)))</f>
        <v>0</v>
      </c>
      <c r="S100" s="33">
        <f>IF($B100="","",MIN($S$9,I100)+MIN(MAX(0,'Debt Payoff'!$D$24-SUM(Q100:R100)-SUMPRODUCT((I100:P100&lt;$S$9:$Z$9)*I100:P100+(I100:P100&gt;=$S$9:$Z$9)*$S$9:$Z$9)),I100-MIN($S$9,I100)))</f>
        <v>0</v>
      </c>
      <c r="T100" s="33">
        <f>IF($B100="","",MIN($T$9,J100)+MIN(MAX(0,'Debt Payoff'!$D$24-SUM(Q100:S100)-SUMPRODUCT((J100:P100&lt;$T$9:$Z$9)*J100:P100+(J100:P100&gt;=$T$9:$Z$9)*$T$9:$Z$9)),J100-MIN($T$9,J100)))</f>
        <v>0</v>
      </c>
      <c r="U100" s="33">
        <f>IF($B100="","",MIN($U$9,K100)+MIN(MAX(0,'Debt Payoff'!$D$24-SUM(Q100:T100)-SUMPRODUCT((K100:P100&lt;$U$9:$Z$9)*K100:P100+(K100:P100&gt;=$U$9:$Z$9)*$U$9:$Z$9)),K100-MIN($U$9,K100)))</f>
        <v>0</v>
      </c>
      <c r="V100" s="33">
        <f>IF($B100="","",MIN($V$9,L100)+MIN(MAX(0,'Debt Payoff'!$D$24-SUM(Q100:U100)-SUMPRODUCT((L100:P100&lt;$V$9:$Z$9)*L100:P100+(L100:P100&gt;=$V$9:$Z$9)*$V$9:$Z$9)),L100-MIN($V$9,L100)))</f>
        <v>0</v>
      </c>
      <c r="W100" s="33">
        <f>IF($B100="","",MIN($W$9,M100)+MIN(MAX(0,'Debt Payoff'!$D$24-SUM(Q100:V100)-SUMPRODUCT((M100:P100&lt;$W$9:$Z$9)*M100:P100+(M100:P100&gt;=$W$9:$Z$9)*$W$9:$Z$9)),M100-MIN($W$9,M100)))</f>
        <v>0</v>
      </c>
      <c r="X100" s="33">
        <f>IF($B100="","",MIN($X$9,N100)+MIN(MAX(0,'Debt Payoff'!$D$24-SUM(Q100:W100)-SUMPRODUCT((N100:P100&lt;$X$9:$Z$9)*N100:P100+(N100:P100&gt;=$X$9:$Z$9)*$X$9:$Z$9)),N100-MIN($X$9,N100)))</f>
        <v>0</v>
      </c>
      <c r="Y100" s="33">
        <f>IF($B100="","",MIN($Y$9,O100)+MIN(MAX(0,'Debt Payoff'!$D$24-SUM(Q100:X100)-SUMPRODUCT((O100:P100&lt;$Y$9:$Z$9)*O100:P100+(O100:P100&gt;=$Y$9:$Z$9)*$Y$9:$Z$9)),O100-MIN($Y$9,O100)))</f>
        <v>0</v>
      </c>
      <c r="Z100" s="33">
        <f>IF($B100="","",MIN($Z$9,P100)+MIN(MAX(0,'Debt Payoff'!$D$24-SUM(Q100:Y100)-SUMPRODUCT((P100:P100&lt;$Z$9:$Z$9)*P100:P100+(P100:P100&gt;=$Z$9:$Z$9)*$Z$9:$Z$9)),P100-MIN($Z$9,P100)))</f>
        <v>0</v>
      </c>
      <c r="AA100" s="33">
        <f>IF($B100="","",ROUND(G100-Q100,2))</f>
        <v>0</v>
      </c>
      <c r="AB100" s="33">
        <f>IF($B100="","",ROUND(H100-R100,2))</f>
        <v>0</v>
      </c>
      <c r="AC100" s="33">
        <f>IF($B100="","",ROUND(I100-S100,2))</f>
        <v>0</v>
      </c>
      <c r="AD100" s="33">
        <f>IF($B100="","",ROUND(J100-T100,2))</f>
        <v>0</v>
      </c>
      <c r="AE100" s="33">
        <f>IF($B100="","",ROUND(K100-U100,2))</f>
        <v>0</v>
      </c>
      <c r="AF100" s="33">
        <f>IF($B100="","",ROUND(L100-V100,2))</f>
        <v>0</v>
      </c>
      <c r="AG100" s="33">
        <f>IF($B100="","",ROUND(M100-W100,2))</f>
        <v>0</v>
      </c>
      <c r="AH100" s="33">
        <f>IF($B100="","",ROUND(N100-X100,2))</f>
        <v>0</v>
      </c>
      <c r="AI100" s="33">
        <f>IF($B100="","",ROUND(O100-Y100,2))</f>
        <v>0</v>
      </c>
      <c r="AJ100" s="33">
        <f>IF($B100="","",ROUND(P100-Z100,2))</f>
        <v>0</v>
      </c>
    </row>
    <row r="101" spans="2:36">
      <c r="B101" s="15">
        <f>IF(B100="","",IF(F100&gt;0.005,B100+1,""))</f>
        <v>0</v>
      </c>
      <c r="C101" s="46">
        <f>IF($B101="","",EDATE('Debt Payoff'!$D$23,$B101-1))</f>
        <v>0</v>
      </c>
      <c r="D101" s="47">
        <f>IF($B101="","",SUM(Q101:Z101))</f>
        <v>0</v>
      </c>
      <c r="E101" s="48">
        <f>IF($B101="","",SUM(G101:P101)-F100)</f>
        <v>0</v>
      </c>
      <c r="F101" s="47">
        <f>IF($B101="","",SUM(AA101:AJ101))</f>
        <v>0</v>
      </c>
      <c r="G101" s="48">
        <f>IF($B101="","",ROUND(N(AA100)*(1+$Q$8/12),2))</f>
        <v>0</v>
      </c>
      <c r="H101" s="48">
        <f>IF($B101="","",ROUND(N(AB100)*(1+$R$8/12),2))</f>
        <v>0</v>
      </c>
      <c r="I101" s="48">
        <f>IF($B101="","",ROUND(N(AC100)*(1+$S$8/12),2))</f>
        <v>0</v>
      </c>
      <c r="J101" s="48">
        <f>IF($B101="","",ROUND(N(AD100)*(1+$T$8/12),2))</f>
        <v>0</v>
      </c>
      <c r="K101" s="48">
        <f>IF($B101="","",ROUND(N(AE100)*(1+$U$8/12),2))</f>
        <v>0</v>
      </c>
      <c r="L101" s="48">
        <f>IF($B101="","",ROUND(N(AF100)*(1+$V$8/12),2))</f>
        <v>0</v>
      </c>
      <c r="M101" s="48">
        <f>IF($B101="","",ROUND(N(AG100)*(1+$W$8/12),2))</f>
        <v>0</v>
      </c>
      <c r="N101" s="48">
        <f>IF($B101="","",ROUND(N(AH100)*(1+$X$8/12),2))</f>
        <v>0</v>
      </c>
      <c r="O101" s="48">
        <f>IF($B101="","",ROUND(N(AI100)*(1+$Y$8/12),2))</f>
        <v>0</v>
      </c>
      <c r="P101" s="48">
        <f>IF($B101="","",ROUND(N(AJ100)*(1+$Z$8/12),2))</f>
        <v>0</v>
      </c>
      <c r="Q101" s="33">
        <f>IF($B101="","",MIN($Q$9,G101)+MIN(MAX(0,'Debt Payoff'!$D$24-0-SUMPRODUCT((G101:P101&lt;$Q$9:$Z$9)*G101:P101+(G101:P101&gt;=$Q$9:$Z$9)*$Q$9:$Z$9)),G101-MIN($Q$9,G101)))</f>
        <v>0</v>
      </c>
      <c r="R101" s="33">
        <f>IF($B101="","",MIN($R$9,H101)+MIN(MAX(0,'Debt Payoff'!$D$24-SUM(Q101:Q101)-SUMPRODUCT((H101:P101&lt;$R$9:$Z$9)*H101:P101+(H101:P101&gt;=$R$9:$Z$9)*$R$9:$Z$9)),H101-MIN($R$9,H101)))</f>
        <v>0</v>
      </c>
      <c r="S101" s="33">
        <f>IF($B101="","",MIN($S$9,I101)+MIN(MAX(0,'Debt Payoff'!$D$24-SUM(Q101:R101)-SUMPRODUCT((I101:P101&lt;$S$9:$Z$9)*I101:P101+(I101:P101&gt;=$S$9:$Z$9)*$S$9:$Z$9)),I101-MIN($S$9,I101)))</f>
        <v>0</v>
      </c>
      <c r="T101" s="33">
        <f>IF($B101="","",MIN($T$9,J101)+MIN(MAX(0,'Debt Payoff'!$D$24-SUM(Q101:S101)-SUMPRODUCT((J101:P101&lt;$T$9:$Z$9)*J101:P101+(J101:P101&gt;=$T$9:$Z$9)*$T$9:$Z$9)),J101-MIN($T$9,J101)))</f>
        <v>0</v>
      </c>
      <c r="U101" s="33">
        <f>IF($B101="","",MIN($U$9,K101)+MIN(MAX(0,'Debt Payoff'!$D$24-SUM(Q101:T101)-SUMPRODUCT((K101:P101&lt;$U$9:$Z$9)*K101:P101+(K101:P101&gt;=$U$9:$Z$9)*$U$9:$Z$9)),K101-MIN($U$9,K101)))</f>
        <v>0</v>
      </c>
      <c r="V101" s="33">
        <f>IF($B101="","",MIN($V$9,L101)+MIN(MAX(0,'Debt Payoff'!$D$24-SUM(Q101:U101)-SUMPRODUCT((L101:P101&lt;$V$9:$Z$9)*L101:P101+(L101:P101&gt;=$V$9:$Z$9)*$V$9:$Z$9)),L101-MIN($V$9,L101)))</f>
        <v>0</v>
      </c>
      <c r="W101" s="33">
        <f>IF($B101="","",MIN($W$9,M101)+MIN(MAX(0,'Debt Payoff'!$D$24-SUM(Q101:V101)-SUMPRODUCT((M101:P101&lt;$W$9:$Z$9)*M101:P101+(M101:P101&gt;=$W$9:$Z$9)*$W$9:$Z$9)),M101-MIN($W$9,M101)))</f>
        <v>0</v>
      </c>
      <c r="X101" s="33">
        <f>IF($B101="","",MIN($X$9,N101)+MIN(MAX(0,'Debt Payoff'!$D$24-SUM(Q101:W101)-SUMPRODUCT((N101:P101&lt;$X$9:$Z$9)*N101:P101+(N101:P101&gt;=$X$9:$Z$9)*$X$9:$Z$9)),N101-MIN($X$9,N101)))</f>
        <v>0</v>
      </c>
      <c r="Y101" s="33">
        <f>IF($B101="","",MIN($Y$9,O101)+MIN(MAX(0,'Debt Payoff'!$D$24-SUM(Q101:X101)-SUMPRODUCT((O101:P101&lt;$Y$9:$Z$9)*O101:P101+(O101:P101&gt;=$Y$9:$Z$9)*$Y$9:$Z$9)),O101-MIN($Y$9,O101)))</f>
        <v>0</v>
      </c>
      <c r="Z101" s="33">
        <f>IF($B101="","",MIN($Z$9,P101)+MIN(MAX(0,'Debt Payoff'!$D$24-SUM(Q101:Y101)-SUMPRODUCT((P101:P101&lt;$Z$9:$Z$9)*P101:P101+(P101:P101&gt;=$Z$9:$Z$9)*$Z$9:$Z$9)),P101-MIN($Z$9,P101)))</f>
        <v>0</v>
      </c>
      <c r="AA101" s="33">
        <f>IF($B101="","",ROUND(G101-Q101,2))</f>
        <v>0</v>
      </c>
      <c r="AB101" s="33">
        <f>IF($B101="","",ROUND(H101-R101,2))</f>
        <v>0</v>
      </c>
      <c r="AC101" s="33">
        <f>IF($B101="","",ROUND(I101-S101,2))</f>
        <v>0</v>
      </c>
      <c r="AD101" s="33">
        <f>IF($B101="","",ROUND(J101-T101,2))</f>
        <v>0</v>
      </c>
      <c r="AE101" s="33">
        <f>IF($B101="","",ROUND(K101-U101,2))</f>
        <v>0</v>
      </c>
      <c r="AF101" s="33">
        <f>IF($B101="","",ROUND(L101-V101,2))</f>
        <v>0</v>
      </c>
      <c r="AG101" s="33">
        <f>IF($B101="","",ROUND(M101-W101,2))</f>
        <v>0</v>
      </c>
      <c r="AH101" s="33">
        <f>IF($B101="","",ROUND(N101-X101,2))</f>
        <v>0</v>
      </c>
      <c r="AI101" s="33">
        <f>IF($B101="","",ROUND(O101-Y101,2))</f>
        <v>0</v>
      </c>
      <c r="AJ101" s="33">
        <f>IF($B101="","",ROUND(P101-Z101,2))</f>
        <v>0</v>
      </c>
    </row>
    <row r="102" spans="2:36">
      <c r="B102" s="15">
        <f>IF(B101="","",IF(F101&gt;0.005,B101+1,""))</f>
        <v>0</v>
      </c>
      <c r="C102" s="46">
        <f>IF($B102="","",EDATE('Debt Payoff'!$D$23,$B102-1))</f>
        <v>0</v>
      </c>
      <c r="D102" s="47">
        <f>IF($B102="","",SUM(Q102:Z102))</f>
        <v>0</v>
      </c>
      <c r="E102" s="48">
        <f>IF($B102="","",SUM(G102:P102)-F101)</f>
        <v>0</v>
      </c>
      <c r="F102" s="47">
        <f>IF($B102="","",SUM(AA102:AJ102))</f>
        <v>0</v>
      </c>
      <c r="G102" s="48">
        <f>IF($B102="","",ROUND(N(AA101)*(1+$Q$8/12),2))</f>
        <v>0</v>
      </c>
      <c r="H102" s="48">
        <f>IF($B102="","",ROUND(N(AB101)*(1+$R$8/12),2))</f>
        <v>0</v>
      </c>
      <c r="I102" s="48">
        <f>IF($B102="","",ROUND(N(AC101)*(1+$S$8/12),2))</f>
        <v>0</v>
      </c>
      <c r="J102" s="48">
        <f>IF($B102="","",ROUND(N(AD101)*(1+$T$8/12),2))</f>
        <v>0</v>
      </c>
      <c r="K102" s="48">
        <f>IF($B102="","",ROUND(N(AE101)*(1+$U$8/12),2))</f>
        <v>0</v>
      </c>
      <c r="L102" s="48">
        <f>IF($B102="","",ROUND(N(AF101)*(1+$V$8/12),2))</f>
        <v>0</v>
      </c>
      <c r="M102" s="48">
        <f>IF($B102="","",ROUND(N(AG101)*(1+$W$8/12),2))</f>
        <v>0</v>
      </c>
      <c r="N102" s="48">
        <f>IF($B102="","",ROUND(N(AH101)*(1+$X$8/12),2))</f>
        <v>0</v>
      </c>
      <c r="O102" s="48">
        <f>IF($B102="","",ROUND(N(AI101)*(1+$Y$8/12),2))</f>
        <v>0</v>
      </c>
      <c r="P102" s="48">
        <f>IF($B102="","",ROUND(N(AJ101)*(1+$Z$8/12),2))</f>
        <v>0</v>
      </c>
      <c r="Q102" s="33">
        <f>IF($B102="","",MIN($Q$9,G102)+MIN(MAX(0,'Debt Payoff'!$D$24-0-SUMPRODUCT((G102:P102&lt;$Q$9:$Z$9)*G102:P102+(G102:P102&gt;=$Q$9:$Z$9)*$Q$9:$Z$9)),G102-MIN($Q$9,G102)))</f>
        <v>0</v>
      </c>
      <c r="R102" s="33">
        <f>IF($B102="","",MIN($R$9,H102)+MIN(MAX(0,'Debt Payoff'!$D$24-SUM(Q102:Q102)-SUMPRODUCT((H102:P102&lt;$R$9:$Z$9)*H102:P102+(H102:P102&gt;=$R$9:$Z$9)*$R$9:$Z$9)),H102-MIN($R$9,H102)))</f>
        <v>0</v>
      </c>
      <c r="S102" s="33">
        <f>IF($B102="","",MIN($S$9,I102)+MIN(MAX(0,'Debt Payoff'!$D$24-SUM(Q102:R102)-SUMPRODUCT((I102:P102&lt;$S$9:$Z$9)*I102:P102+(I102:P102&gt;=$S$9:$Z$9)*$S$9:$Z$9)),I102-MIN($S$9,I102)))</f>
        <v>0</v>
      </c>
      <c r="T102" s="33">
        <f>IF($B102="","",MIN($T$9,J102)+MIN(MAX(0,'Debt Payoff'!$D$24-SUM(Q102:S102)-SUMPRODUCT((J102:P102&lt;$T$9:$Z$9)*J102:P102+(J102:P102&gt;=$T$9:$Z$9)*$T$9:$Z$9)),J102-MIN($T$9,J102)))</f>
        <v>0</v>
      </c>
      <c r="U102" s="33">
        <f>IF($B102="","",MIN($U$9,K102)+MIN(MAX(0,'Debt Payoff'!$D$24-SUM(Q102:T102)-SUMPRODUCT((K102:P102&lt;$U$9:$Z$9)*K102:P102+(K102:P102&gt;=$U$9:$Z$9)*$U$9:$Z$9)),K102-MIN($U$9,K102)))</f>
        <v>0</v>
      </c>
      <c r="V102" s="33">
        <f>IF($B102="","",MIN($V$9,L102)+MIN(MAX(0,'Debt Payoff'!$D$24-SUM(Q102:U102)-SUMPRODUCT((L102:P102&lt;$V$9:$Z$9)*L102:P102+(L102:P102&gt;=$V$9:$Z$9)*$V$9:$Z$9)),L102-MIN($V$9,L102)))</f>
        <v>0</v>
      </c>
      <c r="W102" s="33">
        <f>IF($B102="","",MIN($W$9,M102)+MIN(MAX(0,'Debt Payoff'!$D$24-SUM(Q102:V102)-SUMPRODUCT((M102:P102&lt;$W$9:$Z$9)*M102:P102+(M102:P102&gt;=$W$9:$Z$9)*$W$9:$Z$9)),M102-MIN($W$9,M102)))</f>
        <v>0</v>
      </c>
      <c r="X102" s="33">
        <f>IF($B102="","",MIN($X$9,N102)+MIN(MAX(0,'Debt Payoff'!$D$24-SUM(Q102:W102)-SUMPRODUCT((N102:P102&lt;$X$9:$Z$9)*N102:P102+(N102:P102&gt;=$X$9:$Z$9)*$X$9:$Z$9)),N102-MIN($X$9,N102)))</f>
        <v>0</v>
      </c>
      <c r="Y102" s="33">
        <f>IF($B102="","",MIN($Y$9,O102)+MIN(MAX(0,'Debt Payoff'!$D$24-SUM(Q102:X102)-SUMPRODUCT((O102:P102&lt;$Y$9:$Z$9)*O102:P102+(O102:P102&gt;=$Y$9:$Z$9)*$Y$9:$Z$9)),O102-MIN($Y$9,O102)))</f>
        <v>0</v>
      </c>
      <c r="Z102" s="33">
        <f>IF($B102="","",MIN($Z$9,P102)+MIN(MAX(0,'Debt Payoff'!$D$24-SUM(Q102:Y102)-SUMPRODUCT((P102:P102&lt;$Z$9:$Z$9)*P102:P102+(P102:P102&gt;=$Z$9:$Z$9)*$Z$9:$Z$9)),P102-MIN($Z$9,P102)))</f>
        <v>0</v>
      </c>
      <c r="AA102" s="33">
        <f>IF($B102="","",ROUND(G102-Q102,2))</f>
        <v>0</v>
      </c>
      <c r="AB102" s="33">
        <f>IF($B102="","",ROUND(H102-R102,2))</f>
        <v>0</v>
      </c>
      <c r="AC102" s="33">
        <f>IF($B102="","",ROUND(I102-S102,2))</f>
        <v>0</v>
      </c>
      <c r="AD102" s="33">
        <f>IF($B102="","",ROUND(J102-T102,2))</f>
        <v>0</v>
      </c>
      <c r="AE102" s="33">
        <f>IF($B102="","",ROUND(K102-U102,2))</f>
        <v>0</v>
      </c>
      <c r="AF102" s="33">
        <f>IF($B102="","",ROUND(L102-V102,2))</f>
        <v>0</v>
      </c>
      <c r="AG102" s="33">
        <f>IF($B102="","",ROUND(M102-W102,2))</f>
        <v>0</v>
      </c>
      <c r="AH102" s="33">
        <f>IF($B102="","",ROUND(N102-X102,2))</f>
        <v>0</v>
      </c>
      <c r="AI102" s="33">
        <f>IF($B102="","",ROUND(O102-Y102,2))</f>
        <v>0</v>
      </c>
      <c r="AJ102" s="33">
        <f>IF($B102="","",ROUND(P102-Z102,2))</f>
        <v>0</v>
      </c>
    </row>
    <row r="103" spans="2:36">
      <c r="B103" s="15">
        <f>IF(B102="","",IF(F102&gt;0.005,B102+1,""))</f>
        <v>0</v>
      </c>
      <c r="C103" s="46">
        <f>IF($B103="","",EDATE('Debt Payoff'!$D$23,$B103-1))</f>
        <v>0</v>
      </c>
      <c r="D103" s="47">
        <f>IF($B103="","",SUM(Q103:Z103))</f>
        <v>0</v>
      </c>
      <c r="E103" s="48">
        <f>IF($B103="","",SUM(G103:P103)-F102)</f>
        <v>0</v>
      </c>
      <c r="F103" s="47">
        <f>IF($B103="","",SUM(AA103:AJ103))</f>
        <v>0</v>
      </c>
      <c r="G103" s="48">
        <f>IF($B103="","",ROUND(N(AA102)*(1+$Q$8/12),2))</f>
        <v>0</v>
      </c>
      <c r="H103" s="48">
        <f>IF($B103="","",ROUND(N(AB102)*(1+$R$8/12),2))</f>
        <v>0</v>
      </c>
      <c r="I103" s="48">
        <f>IF($B103="","",ROUND(N(AC102)*(1+$S$8/12),2))</f>
        <v>0</v>
      </c>
      <c r="J103" s="48">
        <f>IF($B103="","",ROUND(N(AD102)*(1+$T$8/12),2))</f>
        <v>0</v>
      </c>
      <c r="K103" s="48">
        <f>IF($B103="","",ROUND(N(AE102)*(1+$U$8/12),2))</f>
        <v>0</v>
      </c>
      <c r="L103" s="48">
        <f>IF($B103="","",ROUND(N(AF102)*(1+$V$8/12),2))</f>
        <v>0</v>
      </c>
      <c r="M103" s="48">
        <f>IF($B103="","",ROUND(N(AG102)*(1+$W$8/12),2))</f>
        <v>0</v>
      </c>
      <c r="N103" s="48">
        <f>IF($B103="","",ROUND(N(AH102)*(1+$X$8/12),2))</f>
        <v>0</v>
      </c>
      <c r="O103" s="48">
        <f>IF($B103="","",ROUND(N(AI102)*(1+$Y$8/12),2))</f>
        <v>0</v>
      </c>
      <c r="P103" s="48">
        <f>IF($B103="","",ROUND(N(AJ102)*(1+$Z$8/12),2))</f>
        <v>0</v>
      </c>
      <c r="Q103" s="33">
        <f>IF($B103="","",MIN($Q$9,G103)+MIN(MAX(0,'Debt Payoff'!$D$24-0-SUMPRODUCT((G103:P103&lt;$Q$9:$Z$9)*G103:P103+(G103:P103&gt;=$Q$9:$Z$9)*$Q$9:$Z$9)),G103-MIN($Q$9,G103)))</f>
        <v>0</v>
      </c>
      <c r="R103" s="33">
        <f>IF($B103="","",MIN($R$9,H103)+MIN(MAX(0,'Debt Payoff'!$D$24-SUM(Q103:Q103)-SUMPRODUCT((H103:P103&lt;$R$9:$Z$9)*H103:P103+(H103:P103&gt;=$R$9:$Z$9)*$R$9:$Z$9)),H103-MIN($R$9,H103)))</f>
        <v>0</v>
      </c>
      <c r="S103" s="33">
        <f>IF($B103="","",MIN($S$9,I103)+MIN(MAX(0,'Debt Payoff'!$D$24-SUM(Q103:R103)-SUMPRODUCT((I103:P103&lt;$S$9:$Z$9)*I103:P103+(I103:P103&gt;=$S$9:$Z$9)*$S$9:$Z$9)),I103-MIN($S$9,I103)))</f>
        <v>0</v>
      </c>
      <c r="T103" s="33">
        <f>IF($B103="","",MIN($T$9,J103)+MIN(MAX(0,'Debt Payoff'!$D$24-SUM(Q103:S103)-SUMPRODUCT((J103:P103&lt;$T$9:$Z$9)*J103:P103+(J103:P103&gt;=$T$9:$Z$9)*$T$9:$Z$9)),J103-MIN($T$9,J103)))</f>
        <v>0</v>
      </c>
      <c r="U103" s="33">
        <f>IF($B103="","",MIN($U$9,K103)+MIN(MAX(0,'Debt Payoff'!$D$24-SUM(Q103:T103)-SUMPRODUCT((K103:P103&lt;$U$9:$Z$9)*K103:P103+(K103:P103&gt;=$U$9:$Z$9)*$U$9:$Z$9)),K103-MIN($U$9,K103)))</f>
        <v>0</v>
      </c>
      <c r="V103" s="33">
        <f>IF($B103="","",MIN($V$9,L103)+MIN(MAX(0,'Debt Payoff'!$D$24-SUM(Q103:U103)-SUMPRODUCT((L103:P103&lt;$V$9:$Z$9)*L103:P103+(L103:P103&gt;=$V$9:$Z$9)*$V$9:$Z$9)),L103-MIN($V$9,L103)))</f>
        <v>0</v>
      </c>
      <c r="W103" s="33">
        <f>IF($B103="","",MIN($W$9,M103)+MIN(MAX(0,'Debt Payoff'!$D$24-SUM(Q103:V103)-SUMPRODUCT((M103:P103&lt;$W$9:$Z$9)*M103:P103+(M103:P103&gt;=$W$9:$Z$9)*$W$9:$Z$9)),M103-MIN($W$9,M103)))</f>
        <v>0</v>
      </c>
      <c r="X103" s="33">
        <f>IF($B103="","",MIN($X$9,N103)+MIN(MAX(0,'Debt Payoff'!$D$24-SUM(Q103:W103)-SUMPRODUCT((N103:P103&lt;$X$9:$Z$9)*N103:P103+(N103:P103&gt;=$X$9:$Z$9)*$X$9:$Z$9)),N103-MIN($X$9,N103)))</f>
        <v>0</v>
      </c>
      <c r="Y103" s="33">
        <f>IF($B103="","",MIN($Y$9,O103)+MIN(MAX(0,'Debt Payoff'!$D$24-SUM(Q103:X103)-SUMPRODUCT((O103:P103&lt;$Y$9:$Z$9)*O103:P103+(O103:P103&gt;=$Y$9:$Z$9)*$Y$9:$Z$9)),O103-MIN($Y$9,O103)))</f>
        <v>0</v>
      </c>
      <c r="Z103" s="33">
        <f>IF($B103="","",MIN($Z$9,P103)+MIN(MAX(0,'Debt Payoff'!$D$24-SUM(Q103:Y103)-SUMPRODUCT((P103:P103&lt;$Z$9:$Z$9)*P103:P103+(P103:P103&gt;=$Z$9:$Z$9)*$Z$9:$Z$9)),P103-MIN($Z$9,P103)))</f>
        <v>0</v>
      </c>
      <c r="AA103" s="33">
        <f>IF($B103="","",ROUND(G103-Q103,2))</f>
        <v>0</v>
      </c>
      <c r="AB103" s="33">
        <f>IF($B103="","",ROUND(H103-R103,2))</f>
        <v>0</v>
      </c>
      <c r="AC103" s="33">
        <f>IF($B103="","",ROUND(I103-S103,2))</f>
        <v>0</v>
      </c>
      <c r="AD103" s="33">
        <f>IF($B103="","",ROUND(J103-T103,2))</f>
        <v>0</v>
      </c>
      <c r="AE103" s="33">
        <f>IF($B103="","",ROUND(K103-U103,2))</f>
        <v>0</v>
      </c>
      <c r="AF103" s="33">
        <f>IF($B103="","",ROUND(L103-V103,2))</f>
        <v>0</v>
      </c>
      <c r="AG103" s="33">
        <f>IF($B103="","",ROUND(M103-W103,2))</f>
        <v>0</v>
      </c>
      <c r="AH103" s="33">
        <f>IF($B103="","",ROUND(N103-X103,2))</f>
        <v>0</v>
      </c>
      <c r="AI103" s="33">
        <f>IF($B103="","",ROUND(O103-Y103,2))</f>
        <v>0</v>
      </c>
      <c r="AJ103" s="33">
        <f>IF($B103="","",ROUND(P103-Z103,2))</f>
        <v>0</v>
      </c>
    </row>
    <row r="104" spans="2:36">
      <c r="B104" s="15">
        <f>IF(B103="","",IF(F103&gt;0.005,B103+1,""))</f>
        <v>0</v>
      </c>
      <c r="C104" s="46">
        <f>IF($B104="","",EDATE('Debt Payoff'!$D$23,$B104-1))</f>
        <v>0</v>
      </c>
      <c r="D104" s="47">
        <f>IF($B104="","",SUM(Q104:Z104))</f>
        <v>0</v>
      </c>
      <c r="E104" s="48">
        <f>IF($B104="","",SUM(G104:P104)-F103)</f>
        <v>0</v>
      </c>
      <c r="F104" s="47">
        <f>IF($B104="","",SUM(AA104:AJ104))</f>
        <v>0</v>
      </c>
      <c r="G104" s="48">
        <f>IF($B104="","",ROUND(N(AA103)*(1+$Q$8/12),2))</f>
        <v>0</v>
      </c>
      <c r="H104" s="48">
        <f>IF($B104="","",ROUND(N(AB103)*(1+$R$8/12),2))</f>
        <v>0</v>
      </c>
      <c r="I104" s="48">
        <f>IF($B104="","",ROUND(N(AC103)*(1+$S$8/12),2))</f>
        <v>0</v>
      </c>
      <c r="J104" s="48">
        <f>IF($B104="","",ROUND(N(AD103)*(1+$T$8/12),2))</f>
        <v>0</v>
      </c>
      <c r="K104" s="48">
        <f>IF($B104="","",ROUND(N(AE103)*(1+$U$8/12),2))</f>
        <v>0</v>
      </c>
      <c r="L104" s="48">
        <f>IF($B104="","",ROUND(N(AF103)*(1+$V$8/12),2))</f>
        <v>0</v>
      </c>
      <c r="M104" s="48">
        <f>IF($B104="","",ROUND(N(AG103)*(1+$W$8/12),2))</f>
        <v>0</v>
      </c>
      <c r="N104" s="48">
        <f>IF($B104="","",ROUND(N(AH103)*(1+$X$8/12),2))</f>
        <v>0</v>
      </c>
      <c r="O104" s="48">
        <f>IF($B104="","",ROUND(N(AI103)*(1+$Y$8/12),2))</f>
        <v>0</v>
      </c>
      <c r="P104" s="48">
        <f>IF($B104="","",ROUND(N(AJ103)*(1+$Z$8/12),2))</f>
        <v>0</v>
      </c>
      <c r="Q104" s="33">
        <f>IF($B104="","",MIN($Q$9,G104)+MIN(MAX(0,'Debt Payoff'!$D$24-0-SUMPRODUCT((G104:P104&lt;$Q$9:$Z$9)*G104:P104+(G104:P104&gt;=$Q$9:$Z$9)*$Q$9:$Z$9)),G104-MIN($Q$9,G104)))</f>
        <v>0</v>
      </c>
      <c r="R104" s="33">
        <f>IF($B104="","",MIN($R$9,H104)+MIN(MAX(0,'Debt Payoff'!$D$24-SUM(Q104:Q104)-SUMPRODUCT((H104:P104&lt;$R$9:$Z$9)*H104:P104+(H104:P104&gt;=$R$9:$Z$9)*$R$9:$Z$9)),H104-MIN($R$9,H104)))</f>
        <v>0</v>
      </c>
      <c r="S104" s="33">
        <f>IF($B104="","",MIN($S$9,I104)+MIN(MAX(0,'Debt Payoff'!$D$24-SUM(Q104:R104)-SUMPRODUCT((I104:P104&lt;$S$9:$Z$9)*I104:P104+(I104:P104&gt;=$S$9:$Z$9)*$S$9:$Z$9)),I104-MIN($S$9,I104)))</f>
        <v>0</v>
      </c>
      <c r="T104" s="33">
        <f>IF($B104="","",MIN($T$9,J104)+MIN(MAX(0,'Debt Payoff'!$D$24-SUM(Q104:S104)-SUMPRODUCT((J104:P104&lt;$T$9:$Z$9)*J104:P104+(J104:P104&gt;=$T$9:$Z$9)*$T$9:$Z$9)),J104-MIN($T$9,J104)))</f>
        <v>0</v>
      </c>
      <c r="U104" s="33">
        <f>IF($B104="","",MIN($U$9,K104)+MIN(MAX(0,'Debt Payoff'!$D$24-SUM(Q104:T104)-SUMPRODUCT((K104:P104&lt;$U$9:$Z$9)*K104:P104+(K104:P104&gt;=$U$9:$Z$9)*$U$9:$Z$9)),K104-MIN($U$9,K104)))</f>
        <v>0</v>
      </c>
      <c r="V104" s="33">
        <f>IF($B104="","",MIN($V$9,L104)+MIN(MAX(0,'Debt Payoff'!$D$24-SUM(Q104:U104)-SUMPRODUCT((L104:P104&lt;$V$9:$Z$9)*L104:P104+(L104:P104&gt;=$V$9:$Z$9)*$V$9:$Z$9)),L104-MIN($V$9,L104)))</f>
        <v>0</v>
      </c>
      <c r="W104" s="33">
        <f>IF($B104="","",MIN($W$9,M104)+MIN(MAX(0,'Debt Payoff'!$D$24-SUM(Q104:V104)-SUMPRODUCT((M104:P104&lt;$W$9:$Z$9)*M104:P104+(M104:P104&gt;=$W$9:$Z$9)*$W$9:$Z$9)),M104-MIN($W$9,M104)))</f>
        <v>0</v>
      </c>
      <c r="X104" s="33">
        <f>IF($B104="","",MIN($X$9,N104)+MIN(MAX(0,'Debt Payoff'!$D$24-SUM(Q104:W104)-SUMPRODUCT((N104:P104&lt;$X$9:$Z$9)*N104:P104+(N104:P104&gt;=$X$9:$Z$9)*$X$9:$Z$9)),N104-MIN($X$9,N104)))</f>
        <v>0</v>
      </c>
      <c r="Y104" s="33">
        <f>IF($B104="","",MIN($Y$9,O104)+MIN(MAX(0,'Debt Payoff'!$D$24-SUM(Q104:X104)-SUMPRODUCT((O104:P104&lt;$Y$9:$Z$9)*O104:P104+(O104:P104&gt;=$Y$9:$Z$9)*$Y$9:$Z$9)),O104-MIN($Y$9,O104)))</f>
        <v>0</v>
      </c>
      <c r="Z104" s="33">
        <f>IF($B104="","",MIN($Z$9,P104)+MIN(MAX(0,'Debt Payoff'!$D$24-SUM(Q104:Y104)-SUMPRODUCT((P104:P104&lt;$Z$9:$Z$9)*P104:P104+(P104:P104&gt;=$Z$9:$Z$9)*$Z$9:$Z$9)),P104-MIN($Z$9,P104)))</f>
        <v>0</v>
      </c>
      <c r="AA104" s="33">
        <f>IF($B104="","",ROUND(G104-Q104,2))</f>
        <v>0</v>
      </c>
      <c r="AB104" s="33">
        <f>IF($B104="","",ROUND(H104-R104,2))</f>
        <v>0</v>
      </c>
      <c r="AC104" s="33">
        <f>IF($B104="","",ROUND(I104-S104,2))</f>
        <v>0</v>
      </c>
      <c r="AD104" s="33">
        <f>IF($B104="","",ROUND(J104-T104,2))</f>
        <v>0</v>
      </c>
      <c r="AE104" s="33">
        <f>IF($B104="","",ROUND(K104-U104,2))</f>
        <v>0</v>
      </c>
      <c r="AF104" s="33">
        <f>IF($B104="","",ROUND(L104-V104,2))</f>
        <v>0</v>
      </c>
      <c r="AG104" s="33">
        <f>IF($B104="","",ROUND(M104-W104,2))</f>
        <v>0</v>
      </c>
      <c r="AH104" s="33">
        <f>IF($B104="","",ROUND(N104-X104,2))</f>
        <v>0</v>
      </c>
      <c r="AI104" s="33">
        <f>IF($B104="","",ROUND(O104-Y104,2))</f>
        <v>0</v>
      </c>
      <c r="AJ104" s="33">
        <f>IF($B104="","",ROUND(P104-Z104,2))</f>
        <v>0</v>
      </c>
    </row>
    <row r="105" spans="2:36">
      <c r="B105" s="15">
        <f>IF(B104="","",IF(F104&gt;0.005,B104+1,""))</f>
        <v>0</v>
      </c>
      <c r="C105" s="46">
        <f>IF($B105="","",EDATE('Debt Payoff'!$D$23,$B105-1))</f>
        <v>0</v>
      </c>
      <c r="D105" s="47">
        <f>IF($B105="","",SUM(Q105:Z105))</f>
        <v>0</v>
      </c>
      <c r="E105" s="48">
        <f>IF($B105="","",SUM(G105:P105)-F104)</f>
        <v>0</v>
      </c>
      <c r="F105" s="47">
        <f>IF($B105="","",SUM(AA105:AJ105))</f>
        <v>0</v>
      </c>
      <c r="G105" s="48">
        <f>IF($B105="","",ROUND(N(AA104)*(1+$Q$8/12),2))</f>
        <v>0</v>
      </c>
      <c r="H105" s="48">
        <f>IF($B105="","",ROUND(N(AB104)*(1+$R$8/12),2))</f>
        <v>0</v>
      </c>
      <c r="I105" s="48">
        <f>IF($B105="","",ROUND(N(AC104)*(1+$S$8/12),2))</f>
        <v>0</v>
      </c>
      <c r="J105" s="48">
        <f>IF($B105="","",ROUND(N(AD104)*(1+$T$8/12),2))</f>
        <v>0</v>
      </c>
      <c r="K105" s="48">
        <f>IF($B105="","",ROUND(N(AE104)*(1+$U$8/12),2))</f>
        <v>0</v>
      </c>
      <c r="L105" s="48">
        <f>IF($B105="","",ROUND(N(AF104)*(1+$V$8/12),2))</f>
        <v>0</v>
      </c>
      <c r="M105" s="48">
        <f>IF($B105="","",ROUND(N(AG104)*(1+$W$8/12),2))</f>
        <v>0</v>
      </c>
      <c r="N105" s="48">
        <f>IF($B105="","",ROUND(N(AH104)*(1+$X$8/12),2))</f>
        <v>0</v>
      </c>
      <c r="O105" s="48">
        <f>IF($B105="","",ROUND(N(AI104)*(1+$Y$8/12),2))</f>
        <v>0</v>
      </c>
      <c r="P105" s="48">
        <f>IF($B105="","",ROUND(N(AJ104)*(1+$Z$8/12),2))</f>
        <v>0</v>
      </c>
      <c r="Q105" s="33">
        <f>IF($B105="","",MIN($Q$9,G105)+MIN(MAX(0,'Debt Payoff'!$D$24-0-SUMPRODUCT((G105:P105&lt;$Q$9:$Z$9)*G105:P105+(G105:P105&gt;=$Q$9:$Z$9)*$Q$9:$Z$9)),G105-MIN($Q$9,G105)))</f>
        <v>0</v>
      </c>
      <c r="R105" s="33">
        <f>IF($B105="","",MIN($R$9,H105)+MIN(MAX(0,'Debt Payoff'!$D$24-SUM(Q105:Q105)-SUMPRODUCT((H105:P105&lt;$R$9:$Z$9)*H105:P105+(H105:P105&gt;=$R$9:$Z$9)*$R$9:$Z$9)),H105-MIN($R$9,H105)))</f>
        <v>0</v>
      </c>
      <c r="S105" s="33">
        <f>IF($B105="","",MIN($S$9,I105)+MIN(MAX(0,'Debt Payoff'!$D$24-SUM(Q105:R105)-SUMPRODUCT((I105:P105&lt;$S$9:$Z$9)*I105:P105+(I105:P105&gt;=$S$9:$Z$9)*$S$9:$Z$9)),I105-MIN($S$9,I105)))</f>
        <v>0</v>
      </c>
      <c r="T105" s="33">
        <f>IF($B105="","",MIN($T$9,J105)+MIN(MAX(0,'Debt Payoff'!$D$24-SUM(Q105:S105)-SUMPRODUCT((J105:P105&lt;$T$9:$Z$9)*J105:P105+(J105:P105&gt;=$T$9:$Z$9)*$T$9:$Z$9)),J105-MIN($T$9,J105)))</f>
        <v>0</v>
      </c>
      <c r="U105" s="33">
        <f>IF($B105="","",MIN($U$9,K105)+MIN(MAX(0,'Debt Payoff'!$D$24-SUM(Q105:T105)-SUMPRODUCT((K105:P105&lt;$U$9:$Z$9)*K105:P105+(K105:P105&gt;=$U$9:$Z$9)*$U$9:$Z$9)),K105-MIN($U$9,K105)))</f>
        <v>0</v>
      </c>
      <c r="V105" s="33">
        <f>IF($B105="","",MIN($V$9,L105)+MIN(MAX(0,'Debt Payoff'!$D$24-SUM(Q105:U105)-SUMPRODUCT((L105:P105&lt;$V$9:$Z$9)*L105:P105+(L105:P105&gt;=$V$9:$Z$9)*$V$9:$Z$9)),L105-MIN($V$9,L105)))</f>
        <v>0</v>
      </c>
      <c r="W105" s="33">
        <f>IF($B105="","",MIN($W$9,M105)+MIN(MAX(0,'Debt Payoff'!$D$24-SUM(Q105:V105)-SUMPRODUCT((M105:P105&lt;$W$9:$Z$9)*M105:P105+(M105:P105&gt;=$W$9:$Z$9)*$W$9:$Z$9)),M105-MIN($W$9,M105)))</f>
        <v>0</v>
      </c>
      <c r="X105" s="33">
        <f>IF($B105="","",MIN($X$9,N105)+MIN(MAX(0,'Debt Payoff'!$D$24-SUM(Q105:W105)-SUMPRODUCT((N105:P105&lt;$X$9:$Z$9)*N105:P105+(N105:P105&gt;=$X$9:$Z$9)*$X$9:$Z$9)),N105-MIN($X$9,N105)))</f>
        <v>0</v>
      </c>
      <c r="Y105" s="33">
        <f>IF($B105="","",MIN($Y$9,O105)+MIN(MAX(0,'Debt Payoff'!$D$24-SUM(Q105:X105)-SUMPRODUCT((O105:P105&lt;$Y$9:$Z$9)*O105:P105+(O105:P105&gt;=$Y$9:$Z$9)*$Y$9:$Z$9)),O105-MIN($Y$9,O105)))</f>
        <v>0</v>
      </c>
      <c r="Z105" s="33">
        <f>IF($B105="","",MIN($Z$9,P105)+MIN(MAX(0,'Debt Payoff'!$D$24-SUM(Q105:Y105)-SUMPRODUCT((P105:P105&lt;$Z$9:$Z$9)*P105:P105+(P105:P105&gt;=$Z$9:$Z$9)*$Z$9:$Z$9)),P105-MIN($Z$9,P105)))</f>
        <v>0</v>
      </c>
      <c r="AA105" s="33">
        <f>IF($B105="","",ROUND(G105-Q105,2))</f>
        <v>0</v>
      </c>
      <c r="AB105" s="33">
        <f>IF($B105="","",ROUND(H105-R105,2))</f>
        <v>0</v>
      </c>
      <c r="AC105" s="33">
        <f>IF($B105="","",ROUND(I105-S105,2))</f>
        <v>0</v>
      </c>
      <c r="AD105" s="33">
        <f>IF($B105="","",ROUND(J105-T105,2))</f>
        <v>0</v>
      </c>
      <c r="AE105" s="33">
        <f>IF($B105="","",ROUND(K105-U105,2))</f>
        <v>0</v>
      </c>
      <c r="AF105" s="33">
        <f>IF($B105="","",ROUND(L105-V105,2))</f>
        <v>0</v>
      </c>
      <c r="AG105" s="33">
        <f>IF($B105="","",ROUND(M105-W105,2))</f>
        <v>0</v>
      </c>
      <c r="AH105" s="33">
        <f>IF($B105="","",ROUND(N105-X105,2))</f>
        <v>0</v>
      </c>
      <c r="AI105" s="33">
        <f>IF($B105="","",ROUND(O105-Y105,2))</f>
        <v>0</v>
      </c>
      <c r="AJ105" s="33">
        <f>IF($B105="","",ROUND(P105-Z105,2))</f>
        <v>0</v>
      </c>
    </row>
    <row r="106" spans="2:36">
      <c r="B106" s="15">
        <f>IF(B105="","",IF(F105&gt;0.005,B105+1,""))</f>
        <v>0</v>
      </c>
      <c r="C106" s="46">
        <f>IF($B106="","",EDATE('Debt Payoff'!$D$23,$B106-1))</f>
        <v>0</v>
      </c>
      <c r="D106" s="47">
        <f>IF($B106="","",SUM(Q106:Z106))</f>
        <v>0</v>
      </c>
      <c r="E106" s="48">
        <f>IF($B106="","",SUM(G106:P106)-F105)</f>
        <v>0</v>
      </c>
      <c r="F106" s="47">
        <f>IF($B106="","",SUM(AA106:AJ106))</f>
        <v>0</v>
      </c>
      <c r="G106" s="48">
        <f>IF($B106="","",ROUND(N(AA105)*(1+$Q$8/12),2))</f>
        <v>0</v>
      </c>
      <c r="H106" s="48">
        <f>IF($B106="","",ROUND(N(AB105)*(1+$R$8/12),2))</f>
        <v>0</v>
      </c>
      <c r="I106" s="48">
        <f>IF($B106="","",ROUND(N(AC105)*(1+$S$8/12),2))</f>
        <v>0</v>
      </c>
      <c r="J106" s="48">
        <f>IF($B106="","",ROUND(N(AD105)*(1+$T$8/12),2))</f>
        <v>0</v>
      </c>
      <c r="K106" s="48">
        <f>IF($B106="","",ROUND(N(AE105)*(1+$U$8/12),2))</f>
        <v>0</v>
      </c>
      <c r="L106" s="48">
        <f>IF($B106="","",ROUND(N(AF105)*(1+$V$8/12),2))</f>
        <v>0</v>
      </c>
      <c r="M106" s="48">
        <f>IF($B106="","",ROUND(N(AG105)*(1+$W$8/12),2))</f>
        <v>0</v>
      </c>
      <c r="N106" s="48">
        <f>IF($B106="","",ROUND(N(AH105)*(1+$X$8/12),2))</f>
        <v>0</v>
      </c>
      <c r="O106" s="48">
        <f>IF($B106="","",ROUND(N(AI105)*(1+$Y$8/12),2))</f>
        <v>0</v>
      </c>
      <c r="P106" s="48">
        <f>IF($B106="","",ROUND(N(AJ105)*(1+$Z$8/12),2))</f>
        <v>0</v>
      </c>
      <c r="Q106" s="33">
        <f>IF($B106="","",MIN($Q$9,G106)+MIN(MAX(0,'Debt Payoff'!$D$24-0-SUMPRODUCT((G106:P106&lt;$Q$9:$Z$9)*G106:P106+(G106:P106&gt;=$Q$9:$Z$9)*$Q$9:$Z$9)),G106-MIN($Q$9,G106)))</f>
        <v>0</v>
      </c>
      <c r="R106" s="33">
        <f>IF($B106="","",MIN($R$9,H106)+MIN(MAX(0,'Debt Payoff'!$D$24-SUM(Q106:Q106)-SUMPRODUCT((H106:P106&lt;$R$9:$Z$9)*H106:P106+(H106:P106&gt;=$R$9:$Z$9)*$R$9:$Z$9)),H106-MIN($R$9,H106)))</f>
        <v>0</v>
      </c>
      <c r="S106" s="33">
        <f>IF($B106="","",MIN($S$9,I106)+MIN(MAX(0,'Debt Payoff'!$D$24-SUM(Q106:R106)-SUMPRODUCT((I106:P106&lt;$S$9:$Z$9)*I106:P106+(I106:P106&gt;=$S$9:$Z$9)*$S$9:$Z$9)),I106-MIN($S$9,I106)))</f>
        <v>0</v>
      </c>
      <c r="T106" s="33">
        <f>IF($B106="","",MIN($T$9,J106)+MIN(MAX(0,'Debt Payoff'!$D$24-SUM(Q106:S106)-SUMPRODUCT((J106:P106&lt;$T$9:$Z$9)*J106:P106+(J106:P106&gt;=$T$9:$Z$9)*$T$9:$Z$9)),J106-MIN($T$9,J106)))</f>
        <v>0</v>
      </c>
      <c r="U106" s="33">
        <f>IF($B106="","",MIN($U$9,K106)+MIN(MAX(0,'Debt Payoff'!$D$24-SUM(Q106:T106)-SUMPRODUCT((K106:P106&lt;$U$9:$Z$9)*K106:P106+(K106:P106&gt;=$U$9:$Z$9)*$U$9:$Z$9)),K106-MIN($U$9,K106)))</f>
        <v>0</v>
      </c>
      <c r="V106" s="33">
        <f>IF($B106="","",MIN($V$9,L106)+MIN(MAX(0,'Debt Payoff'!$D$24-SUM(Q106:U106)-SUMPRODUCT((L106:P106&lt;$V$9:$Z$9)*L106:P106+(L106:P106&gt;=$V$9:$Z$9)*$V$9:$Z$9)),L106-MIN($V$9,L106)))</f>
        <v>0</v>
      </c>
      <c r="W106" s="33">
        <f>IF($B106="","",MIN($W$9,M106)+MIN(MAX(0,'Debt Payoff'!$D$24-SUM(Q106:V106)-SUMPRODUCT((M106:P106&lt;$W$9:$Z$9)*M106:P106+(M106:P106&gt;=$W$9:$Z$9)*$W$9:$Z$9)),M106-MIN($W$9,M106)))</f>
        <v>0</v>
      </c>
      <c r="X106" s="33">
        <f>IF($B106="","",MIN($X$9,N106)+MIN(MAX(0,'Debt Payoff'!$D$24-SUM(Q106:W106)-SUMPRODUCT((N106:P106&lt;$X$9:$Z$9)*N106:P106+(N106:P106&gt;=$X$9:$Z$9)*$X$9:$Z$9)),N106-MIN($X$9,N106)))</f>
        <v>0</v>
      </c>
      <c r="Y106" s="33">
        <f>IF($B106="","",MIN($Y$9,O106)+MIN(MAX(0,'Debt Payoff'!$D$24-SUM(Q106:X106)-SUMPRODUCT((O106:P106&lt;$Y$9:$Z$9)*O106:P106+(O106:P106&gt;=$Y$9:$Z$9)*$Y$9:$Z$9)),O106-MIN($Y$9,O106)))</f>
        <v>0</v>
      </c>
      <c r="Z106" s="33">
        <f>IF($B106="","",MIN($Z$9,P106)+MIN(MAX(0,'Debt Payoff'!$D$24-SUM(Q106:Y106)-SUMPRODUCT((P106:P106&lt;$Z$9:$Z$9)*P106:P106+(P106:P106&gt;=$Z$9:$Z$9)*$Z$9:$Z$9)),P106-MIN($Z$9,P106)))</f>
        <v>0</v>
      </c>
      <c r="AA106" s="33">
        <f>IF($B106="","",ROUND(G106-Q106,2))</f>
        <v>0</v>
      </c>
      <c r="AB106" s="33">
        <f>IF($B106="","",ROUND(H106-R106,2))</f>
        <v>0</v>
      </c>
      <c r="AC106" s="33">
        <f>IF($B106="","",ROUND(I106-S106,2))</f>
        <v>0</v>
      </c>
      <c r="AD106" s="33">
        <f>IF($B106="","",ROUND(J106-T106,2))</f>
        <v>0</v>
      </c>
      <c r="AE106" s="33">
        <f>IF($B106="","",ROUND(K106-U106,2))</f>
        <v>0</v>
      </c>
      <c r="AF106" s="33">
        <f>IF($B106="","",ROUND(L106-V106,2))</f>
        <v>0</v>
      </c>
      <c r="AG106" s="33">
        <f>IF($B106="","",ROUND(M106-W106,2))</f>
        <v>0</v>
      </c>
      <c r="AH106" s="33">
        <f>IF($B106="","",ROUND(N106-X106,2))</f>
        <v>0</v>
      </c>
      <c r="AI106" s="33">
        <f>IF($B106="","",ROUND(O106-Y106,2))</f>
        <v>0</v>
      </c>
      <c r="AJ106" s="33">
        <f>IF($B106="","",ROUND(P106-Z106,2))</f>
        <v>0</v>
      </c>
    </row>
    <row r="107" spans="2:36">
      <c r="B107" s="15">
        <f>IF(B106="","",IF(F106&gt;0.005,B106+1,""))</f>
        <v>0</v>
      </c>
      <c r="C107" s="46">
        <f>IF($B107="","",EDATE('Debt Payoff'!$D$23,$B107-1))</f>
        <v>0</v>
      </c>
      <c r="D107" s="47">
        <f>IF($B107="","",SUM(Q107:Z107))</f>
        <v>0</v>
      </c>
      <c r="E107" s="48">
        <f>IF($B107="","",SUM(G107:P107)-F106)</f>
        <v>0</v>
      </c>
      <c r="F107" s="47">
        <f>IF($B107="","",SUM(AA107:AJ107))</f>
        <v>0</v>
      </c>
      <c r="G107" s="48">
        <f>IF($B107="","",ROUND(N(AA106)*(1+$Q$8/12),2))</f>
        <v>0</v>
      </c>
      <c r="H107" s="48">
        <f>IF($B107="","",ROUND(N(AB106)*(1+$R$8/12),2))</f>
        <v>0</v>
      </c>
      <c r="I107" s="48">
        <f>IF($B107="","",ROUND(N(AC106)*(1+$S$8/12),2))</f>
        <v>0</v>
      </c>
      <c r="J107" s="48">
        <f>IF($B107="","",ROUND(N(AD106)*(1+$T$8/12),2))</f>
        <v>0</v>
      </c>
      <c r="K107" s="48">
        <f>IF($B107="","",ROUND(N(AE106)*(1+$U$8/12),2))</f>
        <v>0</v>
      </c>
      <c r="L107" s="48">
        <f>IF($B107="","",ROUND(N(AF106)*(1+$V$8/12),2))</f>
        <v>0</v>
      </c>
      <c r="M107" s="48">
        <f>IF($B107="","",ROUND(N(AG106)*(1+$W$8/12),2))</f>
        <v>0</v>
      </c>
      <c r="N107" s="48">
        <f>IF($B107="","",ROUND(N(AH106)*(1+$X$8/12),2))</f>
        <v>0</v>
      </c>
      <c r="O107" s="48">
        <f>IF($B107="","",ROUND(N(AI106)*(1+$Y$8/12),2))</f>
        <v>0</v>
      </c>
      <c r="P107" s="48">
        <f>IF($B107="","",ROUND(N(AJ106)*(1+$Z$8/12),2))</f>
        <v>0</v>
      </c>
      <c r="Q107" s="33">
        <f>IF($B107="","",MIN($Q$9,G107)+MIN(MAX(0,'Debt Payoff'!$D$24-0-SUMPRODUCT((G107:P107&lt;$Q$9:$Z$9)*G107:P107+(G107:P107&gt;=$Q$9:$Z$9)*$Q$9:$Z$9)),G107-MIN($Q$9,G107)))</f>
        <v>0</v>
      </c>
      <c r="R107" s="33">
        <f>IF($B107="","",MIN($R$9,H107)+MIN(MAX(0,'Debt Payoff'!$D$24-SUM(Q107:Q107)-SUMPRODUCT((H107:P107&lt;$R$9:$Z$9)*H107:P107+(H107:P107&gt;=$R$9:$Z$9)*$R$9:$Z$9)),H107-MIN($R$9,H107)))</f>
        <v>0</v>
      </c>
      <c r="S107" s="33">
        <f>IF($B107="","",MIN($S$9,I107)+MIN(MAX(0,'Debt Payoff'!$D$24-SUM(Q107:R107)-SUMPRODUCT((I107:P107&lt;$S$9:$Z$9)*I107:P107+(I107:P107&gt;=$S$9:$Z$9)*$S$9:$Z$9)),I107-MIN($S$9,I107)))</f>
        <v>0</v>
      </c>
      <c r="T107" s="33">
        <f>IF($B107="","",MIN($T$9,J107)+MIN(MAX(0,'Debt Payoff'!$D$24-SUM(Q107:S107)-SUMPRODUCT((J107:P107&lt;$T$9:$Z$9)*J107:P107+(J107:P107&gt;=$T$9:$Z$9)*$T$9:$Z$9)),J107-MIN($T$9,J107)))</f>
        <v>0</v>
      </c>
      <c r="U107" s="33">
        <f>IF($B107="","",MIN($U$9,K107)+MIN(MAX(0,'Debt Payoff'!$D$24-SUM(Q107:T107)-SUMPRODUCT((K107:P107&lt;$U$9:$Z$9)*K107:P107+(K107:P107&gt;=$U$9:$Z$9)*$U$9:$Z$9)),K107-MIN($U$9,K107)))</f>
        <v>0</v>
      </c>
      <c r="V107" s="33">
        <f>IF($B107="","",MIN($V$9,L107)+MIN(MAX(0,'Debt Payoff'!$D$24-SUM(Q107:U107)-SUMPRODUCT((L107:P107&lt;$V$9:$Z$9)*L107:P107+(L107:P107&gt;=$V$9:$Z$9)*$V$9:$Z$9)),L107-MIN($V$9,L107)))</f>
        <v>0</v>
      </c>
      <c r="W107" s="33">
        <f>IF($B107="","",MIN($W$9,M107)+MIN(MAX(0,'Debt Payoff'!$D$24-SUM(Q107:V107)-SUMPRODUCT((M107:P107&lt;$W$9:$Z$9)*M107:P107+(M107:P107&gt;=$W$9:$Z$9)*$W$9:$Z$9)),M107-MIN($W$9,M107)))</f>
        <v>0</v>
      </c>
      <c r="X107" s="33">
        <f>IF($B107="","",MIN($X$9,N107)+MIN(MAX(0,'Debt Payoff'!$D$24-SUM(Q107:W107)-SUMPRODUCT((N107:P107&lt;$X$9:$Z$9)*N107:P107+(N107:P107&gt;=$X$9:$Z$9)*$X$9:$Z$9)),N107-MIN($X$9,N107)))</f>
        <v>0</v>
      </c>
      <c r="Y107" s="33">
        <f>IF($B107="","",MIN($Y$9,O107)+MIN(MAX(0,'Debt Payoff'!$D$24-SUM(Q107:X107)-SUMPRODUCT((O107:P107&lt;$Y$9:$Z$9)*O107:P107+(O107:P107&gt;=$Y$9:$Z$9)*$Y$9:$Z$9)),O107-MIN($Y$9,O107)))</f>
        <v>0</v>
      </c>
      <c r="Z107" s="33">
        <f>IF($B107="","",MIN($Z$9,P107)+MIN(MAX(0,'Debt Payoff'!$D$24-SUM(Q107:Y107)-SUMPRODUCT((P107:P107&lt;$Z$9:$Z$9)*P107:P107+(P107:P107&gt;=$Z$9:$Z$9)*$Z$9:$Z$9)),P107-MIN($Z$9,P107)))</f>
        <v>0</v>
      </c>
      <c r="AA107" s="33">
        <f>IF($B107="","",ROUND(G107-Q107,2))</f>
        <v>0</v>
      </c>
      <c r="AB107" s="33">
        <f>IF($B107="","",ROUND(H107-R107,2))</f>
        <v>0</v>
      </c>
      <c r="AC107" s="33">
        <f>IF($B107="","",ROUND(I107-S107,2))</f>
        <v>0</v>
      </c>
      <c r="AD107" s="33">
        <f>IF($B107="","",ROUND(J107-T107,2))</f>
        <v>0</v>
      </c>
      <c r="AE107" s="33">
        <f>IF($B107="","",ROUND(K107-U107,2))</f>
        <v>0</v>
      </c>
      <c r="AF107" s="33">
        <f>IF($B107="","",ROUND(L107-V107,2))</f>
        <v>0</v>
      </c>
      <c r="AG107" s="33">
        <f>IF($B107="","",ROUND(M107-W107,2))</f>
        <v>0</v>
      </c>
      <c r="AH107" s="33">
        <f>IF($B107="","",ROUND(N107-X107,2))</f>
        <v>0</v>
      </c>
      <c r="AI107" s="33">
        <f>IF($B107="","",ROUND(O107-Y107,2))</f>
        <v>0</v>
      </c>
      <c r="AJ107" s="33">
        <f>IF($B107="","",ROUND(P107-Z107,2))</f>
        <v>0</v>
      </c>
    </row>
    <row r="108" spans="2:36">
      <c r="B108" s="15">
        <f>IF(B107="","",IF(F107&gt;0.005,B107+1,""))</f>
        <v>0</v>
      </c>
      <c r="C108" s="46">
        <f>IF($B108="","",EDATE('Debt Payoff'!$D$23,$B108-1))</f>
        <v>0</v>
      </c>
      <c r="D108" s="47">
        <f>IF($B108="","",SUM(Q108:Z108))</f>
        <v>0</v>
      </c>
      <c r="E108" s="48">
        <f>IF($B108="","",SUM(G108:P108)-F107)</f>
        <v>0</v>
      </c>
      <c r="F108" s="47">
        <f>IF($B108="","",SUM(AA108:AJ108))</f>
        <v>0</v>
      </c>
      <c r="G108" s="48">
        <f>IF($B108="","",ROUND(N(AA107)*(1+$Q$8/12),2))</f>
        <v>0</v>
      </c>
      <c r="H108" s="48">
        <f>IF($B108="","",ROUND(N(AB107)*(1+$R$8/12),2))</f>
        <v>0</v>
      </c>
      <c r="I108" s="48">
        <f>IF($B108="","",ROUND(N(AC107)*(1+$S$8/12),2))</f>
        <v>0</v>
      </c>
      <c r="J108" s="48">
        <f>IF($B108="","",ROUND(N(AD107)*(1+$T$8/12),2))</f>
        <v>0</v>
      </c>
      <c r="K108" s="48">
        <f>IF($B108="","",ROUND(N(AE107)*(1+$U$8/12),2))</f>
        <v>0</v>
      </c>
      <c r="L108" s="48">
        <f>IF($B108="","",ROUND(N(AF107)*(1+$V$8/12),2))</f>
        <v>0</v>
      </c>
      <c r="M108" s="48">
        <f>IF($B108="","",ROUND(N(AG107)*(1+$W$8/12),2))</f>
        <v>0</v>
      </c>
      <c r="N108" s="48">
        <f>IF($B108="","",ROUND(N(AH107)*(1+$X$8/12),2))</f>
        <v>0</v>
      </c>
      <c r="O108" s="48">
        <f>IF($B108="","",ROUND(N(AI107)*(1+$Y$8/12),2))</f>
        <v>0</v>
      </c>
      <c r="P108" s="48">
        <f>IF($B108="","",ROUND(N(AJ107)*(1+$Z$8/12),2))</f>
        <v>0</v>
      </c>
      <c r="Q108" s="33">
        <f>IF($B108="","",MIN($Q$9,G108)+MIN(MAX(0,'Debt Payoff'!$D$24-0-SUMPRODUCT((G108:P108&lt;$Q$9:$Z$9)*G108:P108+(G108:P108&gt;=$Q$9:$Z$9)*$Q$9:$Z$9)),G108-MIN($Q$9,G108)))</f>
        <v>0</v>
      </c>
      <c r="R108" s="33">
        <f>IF($B108="","",MIN($R$9,H108)+MIN(MAX(0,'Debt Payoff'!$D$24-SUM(Q108:Q108)-SUMPRODUCT((H108:P108&lt;$R$9:$Z$9)*H108:P108+(H108:P108&gt;=$R$9:$Z$9)*$R$9:$Z$9)),H108-MIN($R$9,H108)))</f>
        <v>0</v>
      </c>
      <c r="S108" s="33">
        <f>IF($B108="","",MIN($S$9,I108)+MIN(MAX(0,'Debt Payoff'!$D$24-SUM(Q108:R108)-SUMPRODUCT((I108:P108&lt;$S$9:$Z$9)*I108:P108+(I108:P108&gt;=$S$9:$Z$9)*$S$9:$Z$9)),I108-MIN($S$9,I108)))</f>
        <v>0</v>
      </c>
      <c r="T108" s="33">
        <f>IF($B108="","",MIN($T$9,J108)+MIN(MAX(0,'Debt Payoff'!$D$24-SUM(Q108:S108)-SUMPRODUCT((J108:P108&lt;$T$9:$Z$9)*J108:P108+(J108:P108&gt;=$T$9:$Z$9)*$T$9:$Z$9)),J108-MIN($T$9,J108)))</f>
        <v>0</v>
      </c>
      <c r="U108" s="33">
        <f>IF($B108="","",MIN($U$9,K108)+MIN(MAX(0,'Debt Payoff'!$D$24-SUM(Q108:T108)-SUMPRODUCT((K108:P108&lt;$U$9:$Z$9)*K108:P108+(K108:P108&gt;=$U$9:$Z$9)*$U$9:$Z$9)),K108-MIN($U$9,K108)))</f>
        <v>0</v>
      </c>
      <c r="V108" s="33">
        <f>IF($B108="","",MIN($V$9,L108)+MIN(MAX(0,'Debt Payoff'!$D$24-SUM(Q108:U108)-SUMPRODUCT((L108:P108&lt;$V$9:$Z$9)*L108:P108+(L108:P108&gt;=$V$9:$Z$9)*$V$9:$Z$9)),L108-MIN($V$9,L108)))</f>
        <v>0</v>
      </c>
      <c r="W108" s="33">
        <f>IF($B108="","",MIN($W$9,M108)+MIN(MAX(0,'Debt Payoff'!$D$24-SUM(Q108:V108)-SUMPRODUCT((M108:P108&lt;$W$9:$Z$9)*M108:P108+(M108:P108&gt;=$W$9:$Z$9)*$W$9:$Z$9)),M108-MIN($W$9,M108)))</f>
        <v>0</v>
      </c>
      <c r="X108" s="33">
        <f>IF($B108="","",MIN($X$9,N108)+MIN(MAX(0,'Debt Payoff'!$D$24-SUM(Q108:W108)-SUMPRODUCT((N108:P108&lt;$X$9:$Z$9)*N108:P108+(N108:P108&gt;=$X$9:$Z$9)*$X$9:$Z$9)),N108-MIN($X$9,N108)))</f>
        <v>0</v>
      </c>
      <c r="Y108" s="33">
        <f>IF($B108="","",MIN($Y$9,O108)+MIN(MAX(0,'Debt Payoff'!$D$24-SUM(Q108:X108)-SUMPRODUCT((O108:P108&lt;$Y$9:$Z$9)*O108:P108+(O108:P108&gt;=$Y$9:$Z$9)*$Y$9:$Z$9)),O108-MIN($Y$9,O108)))</f>
        <v>0</v>
      </c>
      <c r="Z108" s="33">
        <f>IF($B108="","",MIN($Z$9,P108)+MIN(MAX(0,'Debt Payoff'!$D$24-SUM(Q108:Y108)-SUMPRODUCT((P108:P108&lt;$Z$9:$Z$9)*P108:P108+(P108:P108&gt;=$Z$9:$Z$9)*$Z$9:$Z$9)),P108-MIN($Z$9,P108)))</f>
        <v>0</v>
      </c>
      <c r="AA108" s="33">
        <f>IF($B108="","",ROUND(G108-Q108,2))</f>
        <v>0</v>
      </c>
      <c r="AB108" s="33">
        <f>IF($B108="","",ROUND(H108-R108,2))</f>
        <v>0</v>
      </c>
      <c r="AC108" s="33">
        <f>IF($B108="","",ROUND(I108-S108,2))</f>
        <v>0</v>
      </c>
      <c r="AD108" s="33">
        <f>IF($B108="","",ROUND(J108-T108,2))</f>
        <v>0</v>
      </c>
      <c r="AE108" s="33">
        <f>IF($B108="","",ROUND(K108-U108,2))</f>
        <v>0</v>
      </c>
      <c r="AF108" s="33">
        <f>IF($B108="","",ROUND(L108-V108,2))</f>
        <v>0</v>
      </c>
      <c r="AG108" s="33">
        <f>IF($B108="","",ROUND(M108-W108,2))</f>
        <v>0</v>
      </c>
      <c r="AH108" s="33">
        <f>IF($B108="","",ROUND(N108-X108,2))</f>
        <v>0</v>
      </c>
      <c r="AI108" s="33">
        <f>IF($B108="","",ROUND(O108-Y108,2))</f>
        <v>0</v>
      </c>
      <c r="AJ108" s="33">
        <f>IF($B108="","",ROUND(P108-Z108,2))</f>
        <v>0</v>
      </c>
    </row>
    <row r="109" spans="2:36">
      <c r="B109" s="15">
        <f>IF(B108="","",IF(F108&gt;0.005,B108+1,""))</f>
        <v>0</v>
      </c>
      <c r="C109" s="46">
        <f>IF($B109="","",EDATE('Debt Payoff'!$D$23,$B109-1))</f>
        <v>0</v>
      </c>
      <c r="D109" s="47">
        <f>IF($B109="","",SUM(Q109:Z109))</f>
        <v>0</v>
      </c>
      <c r="E109" s="48">
        <f>IF($B109="","",SUM(G109:P109)-F108)</f>
        <v>0</v>
      </c>
      <c r="F109" s="47">
        <f>IF($B109="","",SUM(AA109:AJ109))</f>
        <v>0</v>
      </c>
      <c r="G109" s="48">
        <f>IF($B109="","",ROUND(N(AA108)*(1+$Q$8/12),2))</f>
        <v>0</v>
      </c>
      <c r="H109" s="48">
        <f>IF($B109="","",ROUND(N(AB108)*(1+$R$8/12),2))</f>
        <v>0</v>
      </c>
      <c r="I109" s="48">
        <f>IF($B109="","",ROUND(N(AC108)*(1+$S$8/12),2))</f>
        <v>0</v>
      </c>
      <c r="J109" s="48">
        <f>IF($B109="","",ROUND(N(AD108)*(1+$T$8/12),2))</f>
        <v>0</v>
      </c>
      <c r="K109" s="48">
        <f>IF($B109="","",ROUND(N(AE108)*(1+$U$8/12),2))</f>
        <v>0</v>
      </c>
      <c r="L109" s="48">
        <f>IF($B109="","",ROUND(N(AF108)*(1+$V$8/12),2))</f>
        <v>0</v>
      </c>
      <c r="M109" s="48">
        <f>IF($B109="","",ROUND(N(AG108)*(1+$W$8/12),2))</f>
        <v>0</v>
      </c>
      <c r="N109" s="48">
        <f>IF($B109="","",ROUND(N(AH108)*(1+$X$8/12),2))</f>
        <v>0</v>
      </c>
      <c r="O109" s="48">
        <f>IF($B109="","",ROUND(N(AI108)*(1+$Y$8/12),2))</f>
        <v>0</v>
      </c>
      <c r="P109" s="48">
        <f>IF($B109="","",ROUND(N(AJ108)*(1+$Z$8/12),2))</f>
        <v>0</v>
      </c>
      <c r="Q109" s="33">
        <f>IF($B109="","",MIN($Q$9,G109)+MIN(MAX(0,'Debt Payoff'!$D$24-0-SUMPRODUCT((G109:P109&lt;$Q$9:$Z$9)*G109:P109+(G109:P109&gt;=$Q$9:$Z$9)*$Q$9:$Z$9)),G109-MIN($Q$9,G109)))</f>
        <v>0</v>
      </c>
      <c r="R109" s="33">
        <f>IF($B109="","",MIN($R$9,H109)+MIN(MAX(0,'Debt Payoff'!$D$24-SUM(Q109:Q109)-SUMPRODUCT((H109:P109&lt;$R$9:$Z$9)*H109:P109+(H109:P109&gt;=$R$9:$Z$9)*$R$9:$Z$9)),H109-MIN($R$9,H109)))</f>
        <v>0</v>
      </c>
      <c r="S109" s="33">
        <f>IF($B109="","",MIN($S$9,I109)+MIN(MAX(0,'Debt Payoff'!$D$24-SUM(Q109:R109)-SUMPRODUCT((I109:P109&lt;$S$9:$Z$9)*I109:P109+(I109:P109&gt;=$S$9:$Z$9)*$S$9:$Z$9)),I109-MIN($S$9,I109)))</f>
        <v>0</v>
      </c>
      <c r="T109" s="33">
        <f>IF($B109="","",MIN($T$9,J109)+MIN(MAX(0,'Debt Payoff'!$D$24-SUM(Q109:S109)-SUMPRODUCT((J109:P109&lt;$T$9:$Z$9)*J109:P109+(J109:P109&gt;=$T$9:$Z$9)*$T$9:$Z$9)),J109-MIN($T$9,J109)))</f>
        <v>0</v>
      </c>
      <c r="U109" s="33">
        <f>IF($B109="","",MIN($U$9,K109)+MIN(MAX(0,'Debt Payoff'!$D$24-SUM(Q109:T109)-SUMPRODUCT((K109:P109&lt;$U$9:$Z$9)*K109:P109+(K109:P109&gt;=$U$9:$Z$9)*$U$9:$Z$9)),K109-MIN($U$9,K109)))</f>
        <v>0</v>
      </c>
      <c r="V109" s="33">
        <f>IF($B109="","",MIN($V$9,L109)+MIN(MAX(0,'Debt Payoff'!$D$24-SUM(Q109:U109)-SUMPRODUCT((L109:P109&lt;$V$9:$Z$9)*L109:P109+(L109:P109&gt;=$V$9:$Z$9)*$V$9:$Z$9)),L109-MIN($V$9,L109)))</f>
        <v>0</v>
      </c>
      <c r="W109" s="33">
        <f>IF($B109="","",MIN($W$9,M109)+MIN(MAX(0,'Debt Payoff'!$D$24-SUM(Q109:V109)-SUMPRODUCT((M109:P109&lt;$W$9:$Z$9)*M109:P109+(M109:P109&gt;=$W$9:$Z$9)*$W$9:$Z$9)),M109-MIN($W$9,M109)))</f>
        <v>0</v>
      </c>
      <c r="X109" s="33">
        <f>IF($B109="","",MIN($X$9,N109)+MIN(MAX(0,'Debt Payoff'!$D$24-SUM(Q109:W109)-SUMPRODUCT((N109:P109&lt;$X$9:$Z$9)*N109:P109+(N109:P109&gt;=$X$9:$Z$9)*$X$9:$Z$9)),N109-MIN($X$9,N109)))</f>
        <v>0</v>
      </c>
      <c r="Y109" s="33">
        <f>IF($B109="","",MIN($Y$9,O109)+MIN(MAX(0,'Debt Payoff'!$D$24-SUM(Q109:X109)-SUMPRODUCT((O109:P109&lt;$Y$9:$Z$9)*O109:P109+(O109:P109&gt;=$Y$9:$Z$9)*$Y$9:$Z$9)),O109-MIN($Y$9,O109)))</f>
        <v>0</v>
      </c>
      <c r="Z109" s="33">
        <f>IF($B109="","",MIN($Z$9,P109)+MIN(MAX(0,'Debt Payoff'!$D$24-SUM(Q109:Y109)-SUMPRODUCT((P109:P109&lt;$Z$9:$Z$9)*P109:P109+(P109:P109&gt;=$Z$9:$Z$9)*$Z$9:$Z$9)),P109-MIN($Z$9,P109)))</f>
        <v>0</v>
      </c>
      <c r="AA109" s="33">
        <f>IF($B109="","",ROUND(G109-Q109,2))</f>
        <v>0</v>
      </c>
      <c r="AB109" s="33">
        <f>IF($B109="","",ROUND(H109-R109,2))</f>
        <v>0</v>
      </c>
      <c r="AC109" s="33">
        <f>IF($B109="","",ROUND(I109-S109,2))</f>
        <v>0</v>
      </c>
      <c r="AD109" s="33">
        <f>IF($B109="","",ROUND(J109-T109,2))</f>
        <v>0</v>
      </c>
      <c r="AE109" s="33">
        <f>IF($B109="","",ROUND(K109-U109,2))</f>
        <v>0</v>
      </c>
      <c r="AF109" s="33">
        <f>IF($B109="","",ROUND(L109-V109,2))</f>
        <v>0</v>
      </c>
      <c r="AG109" s="33">
        <f>IF($B109="","",ROUND(M109-W109,2))</f>
        <v>0</v>
      </c>
      <c r="AH109" s="33">
        <f>IF($B109="","",ROUND(N109-X109,2))</f>
        <v>0</v>
      </c>
      <c r="AI109" s="33">
        <f>IF($B109="","",ROUND(O109-Y109,2))</f>
        <v>0</v>
      </c>
      <c r="AJ109" s="33">
        <f>IF($B109="","",ROUND(P109-Z109,2))</f>
        <v>0</v>
      </c>
    </row>
    <row r="110" spans="2:36">
      <c r="B110" s="15">
        <f>IF(B109="","",IF(F109&gt;0.005,B109+1,""))</f>
        <v>0</v>
      </c>
      <c r="C110" s="46">
        <f>IF($B110="","",EDATE('Debt Payoff'!$D$23,$B110-1))</f>
        <v>0</v>
      </c>
      <c r="D110" s="47">
        <f>IF($B110="","",SUM(Q110:Z110))</f>
        <v>0</v>
      </c>
      <c r="E110" s="48">
        <f>IF($B110="","",SUM(G110:P110)-F109)</f>
        <v>0</v>
      </c>
      <c r="F110" s="47">
        <f>IF($B110="","",SUM(AA110:AJ110))</f>
        <v>0</v>
      </c>
      <c r="G110" s="48">
        <f>IF($B110="","",ROUND(N(AA109)*(1+$Q$8/12),2))</f>
        <v>0</v>
      </c>
      <c r="H110" s="48">
        <f>IF($B110="","",ROUND(N(AB109)*(1+$R$8/12),2))</f>
        <v>0</v>
      </c>
      <c r="I110" s="48">
        <f>IF($B110="","",ROUND(N(AC109)*(1+$S$8/12),2))</f>
        <v>0</v>
      </c>
      <c r="J110" s="48">
        <f>IF($B110="","",ROUND(N(AD109)*(1+$T$8/12),2))</f>
        <v>0</v>
      </c>
      <c r="K110" s="48">
        <f>IF($B110="","",ROUND(N(AE109)*(1+$U$8/12),2))</f>
        <v>0</v>
      </c>
      <c r="L110" s="48">
        <f>IF($B110="","",ROUND(N(AF109)*(1+$V$8/12),2))</f>
        <v>0</v>
      </c>
      <c r="M110" s="48">
        <f>IF($B110="","",ROUND(N(AG109)*(1+$W$8/12),2))</f>
        <v>0</v>
      </c>
      <c r="N110" s="48">
        <f>IF($B110="","",ROUND(N(AH109)*(1+$X$8/12),2))</f>
        <v>0</v>
      </c>
      <c r="O110" s="48">
        <f>IF($B110="","",ROUND(N(AI109)*(1+$Y$8/12),2))</f>
        <v>0</v>
      </c>
      <c r="P110" s="48">
        <f>IF($B110="","",ROUND(N(AJ109)*(1+$Z$8/12),2))</f>
        <v>0</v>
      </c>
      <c r="Q110" s="33">
        <f>IF($B110="","",MIN($Q$9,G110)+MIN(MAX(0,'Debt Payoff'!$D$24-0-SUMPRODUCT((G110:P110&lt;$Q$9:$Z$9)*G110:P110+(G110:P110&gt;=$Q$9:$Z$9)*$Q$9:$Z$9)),G110-MIN($Q$9,G110)))</f>
        <v>0</v>
      </c>
      <c r="R110" s="33">
        <f>IF($B110="","",MIN($R$9,H110)+MIN(MAX(0,'Debt Payoff'!$D$24-SUM(Q110:Q110)-SUMPRODUCT((H110:P110&lt;$R$9:$Z$9)*H110:P110+(H110:P110&gt;=$R$9:$Z$9)*$R$9:$Z$9)),H110-MIN($R$9,H110)))</f>
        <v>0</v>
      </c>
      <c r="S110" s="33">
        <f>IF($B110="","",MIN($S$9,I110)+MIN(MAX(0,'Debt Payoff'!$D$24-SUM(Q110:R110)-SUMPRODUCT((I110:P110&lt;$S$9:$Z$9)*I110:P110+(I110:P110&gt;=$S$9:$Z$9)*$S$9:$Z$9)),I110-MIN($S$9,I110)))</f>
        <v>0</v>
      </c>
      <c r="T110" s="33">
        <f>IF($B110="","",MIN($T$9,J110)+MIN(MAX(0,'Debt Payoff'!$D$24-SUM(Q110:S110)-SUMPRODUCT((J110:P110&lt;$T$9:$Z$9)*J110:P110+(J110:P110&gt;=$T$9:$Z$9)*$T$9:$Z$9)),J110-MIN($T$9,J110)))</f>
        <v>0</v>
      </c>
      <c r="U110" s="33">
        <f>IF($B110="","",MIN($U$9,K110)+MIN(MAX(0,'Debt Payoff'!$D$24-SUM(Q110:T110)-SUMPRODUCT((K110:P110&lt;$U$9:$Z$9)*K110:P110+(K110:P110&gt;=$U$9:$Z$9)*$U$9:$Z$9)),K110-MIN($U$9,K110)))</f>
        <v>0</v>
      </c>
      <c r="V110" s="33">
        <f>IF($B110="","",MIN($V$9,L110)+MIN(MAX(0,'Debt Payoff'!$D$24-SUM(Q110:U110)-SUMPRODUCT((L110:P110&lt;$V$9:$Z$9)*L110:P110+(L110:P110&gt;=$V$9:$Z$9)*$V$9:$Z$9)),L110-MIN($V$9,L110)))</f>
        <v>0</v>
      </c>
      <c r="W110" s="33">
        <f>IF($B110="","",MIN($W$9,M110)+MIN(MAX(0,'Debt Payoff'!$D$24-SUM(Q110:V110)-SUMPRODUCT((M110:P110&lt;$W$9:$Z$9)*M110:P110+(M110:P110&gt;=$W$9:$Z$9)*$W$9:$Z$9)),M110-MIN($W$9,M110)))</f>
        <v>0</v>
      </c>
      <c r="X110" s="33">
        <f>IF($B110="","",MIN($X$9,N110)+MIN(MAX(0,'Debt Payoff'!$D$24-SUM(Q110:W110)-SUMPRODUCT((N110:P110&lt;$X$9:$Z$9)*N110:P110+(N110:P110&gt;=$X$9:$Z$9)*$X$9:$Z$9)),N110-MIN($X$9,N110)))</f>
        <v>0</v>
      </c>
      <c r="Y110" s="33">
        <f>IF($B110="","",MIN($Y$9,O110)+MIN(MAX(0,'Debt Payoff'!$D$24-SUM(Q110:X110)-SUMPRODUCT((O110:P110&lt;$Y$9:$Z$9)*O110:P110+(O110:P110&gt;=$Y$9:$Z$9)*$Y$9:$Z$9)),O110-MIN($Y$9,O110)))</f>
        <v>0</v>
      </c>
      <c r="Z110" s="33">
        <f>IF($B110="","",MIN($Z$9,P110)+MIN(MAX(0,'Debt Payoff'!$D$24-SUM(Q110:Y110)-SUMPRODUCT((P110:P110&lt;$Z$9:$Z$9)*P110:P110+(P110:P110&gt;=$Z$9:$Z$9)*$Z$9:$Z$9)),P110-MIN($Z$9,P110)))</f>
        <v>0</v>
      </c>
      <c r="AA110" s="33">
        <f>IF($B110="","",ROUND(G110-Q110,2))</f>
        <v>0</v>
      </c>
      <c r="AB110" s="33">
        <f>IF($B110="","",ROUND(H110-R110,2))</f>
        <v>0</v>
      </c>
      <c r="AC110" s="33">
        <f>IF($B110="","",ROUND(I110-S110,2))</f>
        <v>0</v>
      </c>
      <c r="AD110" s="33">
        <f>IF($B110="","",ROUND(J110-T110,2))</f>
        <v>0</v>
      </c>
      <c r="AE110" s="33">
        <f>IF($B110="","",ROUND(K110-U110,2))</f>
        <v>0</v>
      </c>
      <c r="AF110" s="33">
        <f>IF($B110="","",ROUND(L110-V110,2))</f>
        <v>0</v>
      </c>
      <c r="AG110" s="33">
        <f>IF($B110="","",ROUND(M110-W110,2))</f>
        <v>0</v>
      </c>
      <c r="AH110" s="33">
        <f>IF($B110="","",ROUND(N110-X110,2))</f>
        <v>0</v>
      </c>
      <c r="AI110" s="33">
        <f>IF($B110="","",ROUND(O110-Y110,2))</f>
        <v>0</v>
      </c>
      <c r="AJ110" s="33">
        <f>IF($B110="","",ROUND(P110-Z110,2))</f>
        <v>0</v>
      </c>
    </row>
    <row r="111" spans="2:36">
      <c r="B111" s="15">
        <f>IF(B110="","",IF(F110&gt;0.005,B110+1,""))</f>
        <v>0</v>
      </c>
      <c r="C111" s="46">
        <f>IF($B111="","",EDATE('Debt Payoff'!$D$23,$B111-1))</f>
        <v>0</v>
      </c>
      <c r="D111" s="47">
        <f>IF($B111="","",SUM(Q111:Z111))</f>
        <v>0</v>
      </c>
      <c r="E111" s="48">
        <f>IF($B111="","",SUM(G111:P111)-F110)</f>
        <v>0</v>
      </c>
      <c r="F111" s="47">
        <f>IF($B111="","",SUM(AA111:AJ111))</f>
        <v>0</v>
      </c>
      <c r="G111" s="48">
        <f>IF($B111="","",ROUND(N(AA110)*(1+$Q$8/12),2))</f>
        <v>0</v>
      </c>
      <c r="H111" s="48">
        <f>IF($B111="","",ROUND(N(AB110)*(1+$R$8/12),2))</f>
        <v>0</v>
      </c>
      <c r="I111" s="48">
        <f>IF($B111="","",ROUND(N(AC110)*(1+$S$8/12),2))</f>
        <v>0</v>
      </c>
      <c r="J111" s="48">
        <f>IF($B111="","",ROUND(N(AD110)*(1+$T$8/12),2))</f>
        <v>0</v>
      </c>
      <c r="K111" s="48">
        <f>IF($B111="","",ROUND(N(AE110)*(1+$U$8/12),2))</f>
        <v>0</v>
      </c>
      <c r="L111" s="48">
        <f>IF($B111="","",ROUND(N(AF110)*(1+$V$8/12),2))</f>
        <v>0</v>
      </c>
      <c r="M111" s="48">
        <f>IF($B111="","",ROUND(N(AG110)*(1+$W$8/12),2))</f>
        <v>0</v>
      </c>
      <c r="N111" s="48">
        <f>IF($B111="","",ROUND(N(AH110)*(1+$X$8/12),2))</f>
        <v>0</v>
      </c>
      <c r="O111" s="48">
        <f>IF($B111="","",ROUND(N(AI110)*(1+$Y$8/12),2))</f>
        <v>0</v>
      </c>
      <c r="P111" s="48">
        <f>IF($B111="","",ROUND(N(AJ110)*(1+$Z$8/12),2))</f>
        <v>0</v>
      </c>
      <c r="Q111" s="33">
        <f>IF($B111="","",MIN($Q$9,G111)+MIN(MAX(0,'Debt Payoff'!$D$24-0-SUMPRODUCT((G111:P111&lt;$Q$9:$Z$9)*G111:P111+(G111:P111&gt;=$Q$9:$Z$9)*$Q$9:$Z$9)),G111-MIN($Q$9,G111)))</f>
        <v>0</v>
      </c>
      <c r="R111" s="33">
        <f>IF($B111="","",MIN($R$9,H111)+MIN(MAX(0,'Debt Payoff'!$D$24-SUM(Q111:Q111)-SUMPRODUCT((H111:P111&lt;$R$9:$Z$9)*H111:P111+(H111:P111&gt;=$R$9:$Z$9)*$R$9:$Z$9)),H111-MIN($R$9,H111)))</f>
        <v>0</v>
      </c>
      <c r="S111" s="33">
        <f>IF($B111="","",MIN($S$9,I111)+MIN(MAX(0,'Debt Payoff'!$D$24-SUM(Q111:R111)-SUMPRODUCT((I111:P111&lt;$S$9:$Z$9)*I111:P111+(I111:P111&gt;=$S$9:$Z$9)*$S$9:$Z$9)),I111-MIN($S$9,I111)))</f>
        <v>0</v>
      </c>
      <c r="T111" s="33">
        <f>IF($B111="","",MIN($T$9,J111)+MIN(MAX(0,'Debt Payoff'!$D$24-SUM(Q111:S111)-SUMPRODUCT((J111:P111&lt;$T$9:$Z$9)*J111:P111+(J111:P111&gt;=$T$9:$Z$9)*$T$9:$Z$9)),J111-MIN($T$9,J111)))</f>
        <v>0</v>
      </c>
      <c r="U111" s="33">
        <f>IF($B111="","",MIN($U$9,K111)+MIN(MAX(0,'Debt Payoff'!$D$24-SUM(Q111:T111)-SUMPRODUCT((K111:P111&lt;$U$9:$Z$9)*K111:P111+(K111:P111&gt;=$U$9:$Z$9)*$U$9:$Z$9)),K111-MIN($U$9,K111)))</f>
        <v>0</v>
      </c>
      <c r="V111" s="33">
        <f>IF($B111="","",MIN($V$9,L111)+MIN(MAX(0,'Debt Payoff'!$D$24-SUM(Q111:U111)-SUMPRODUCT((L111:P111&lt;$V$9:$Z$9)*L111:P111+(L111:P111&gt;=$V$9:$Z$9)*$V$9:$Z$9)),L111-MIN($V$9,L111)))</f>
        <v>0</v>
      </c>
      <c r="W111" s="33">
        <f>IF($B111="","",MIN($W$9,M111)+MIN(MAX(0,'Debt Payoff'!$D$24-SUM(Q111:V111)-SUMPRODUCT((M111:P111&lt;$W$9:$Z$9)*M111:P111+(M111:P111&gt;=$W$9:$Z$9)*$W$9:$Z$9)),M111-MIN($W$9,M111)))</f>
        <v>0</v>
      </c>
      <c r="X111" s="33">
        <f>IF($B111="","",MIN($X$9,N111)+MIN(MAX(0,'Debt Payoff'!$D$24-SUM(Q111:W111)-SUMPRODUCT((N111:P111&lt;$X$9:$Z$9)*N111:P111+(N111:P111&gt;=$X$9:$Z$9)*$X$9:$Z$9)),N111-MIN($X$9,N111)))</f>
        <v>0</v>
      </c>
      <c r="Y111" s="33">
        <f>IF($B111="","",MIN($Y$9,O111)+MIN(MAX(0,'Debt Payoff'!$D$24-SUM(Q111:X111)-SUMPRODUCT((O111:P111&lt;$Y$9:$Z$9)*O111:P111+(O111:P111&gt;=$Y$9:$Z$9)*$Y$9:$Z$9)),O111-MIN($Y$9,O111)))</f>
        <v>0</v>
      </c>
      <c r="Z111" s="33">
        <f>IF($B111="","",MIN($Z$9,P111)+MIN(MAX(0,'Debt Payoff'!$D$24-SUM(Q111:Y111)-SUMPRODUCT((P111:P111&lt;$Z$9:$Z$9)*P111:P111+(P111:P111&gt;=$Z$9:$Z$9)*$Z$9:$Z$9)),P111-MIN($Z$9,P111)))</f>
        <v>0</v>
      </c>
      <c r="AA111" s="33">
        <f>IF($B111="","",ROUND(G111-Q111,2))</f>
        <v>0</v>
      </c>
      <c r="AB111" s="33">
        <f>IF($B111="","",ROUND(H111-R111,2))</f>
        <v>0</v>
      </c>
      <c r="AC111" s="33">
        <f>IF($B111="","",ROUND(I111-S111,2))</f>
        <v>0</v>
      </c>
      <c r="AD111" s="33">
        <f>IF($B111="","",ROUND(J111-T111,2))</f>
        <v>0</v>
      </c>
      <c r="AE111" s="33">
        <f>IF($B111="","",ROUND(K111-U111,2))</f>
        <v>0</v>
      </c>
      <c r="AF111" s="33">
        <f>IF($B111="","",ROUND(L111-V111,2))</f>
        <v>0</v>
      </c>
      <c r="AG111" s="33">
        <f>IF($B111="","",ROUND(M111-W111,2))</f>
        <v>0</v>
      </c>
      <c r="AH111" s="33">
        <f>IF($B111="","",ROUND(N111-X111,2))</f>
        <v>0</v>
      </c>
      <c r="AI111" s="33">
        <f>IF($B111="","",ROUND(O111-Y111,2))</f>
        <v>0</v>
      </c>
      <c r="AJ111" s="33">
        <f>IF($B111="","",ROUND(P111-Z111,2))</f>
        <v>0</v>
      </c>
    </row>
    <row r="112" spans="2:36">
      <c r="B112" s="15">
        <f>IF(B111="","",IF(F111&gt;0.005,B111+1,""))</f>
        <v>0</v>
      </c>
      <c r="C112" s="46">
        <f>IF($B112="","",EDATE('Debt Payoff'!$D$23,$B112-1))</f>
        <v>0</v>
      </c>
      <c r="D112" s="47">
        <f>IF($B112="","",SUM(Q112:Z112))</f>
        <v>0</v>
      </c>
      <c r="E112" s="48">
        <f>IF($B112="","",SUM(G112:P112)-F111)</f>
        <v>0</v>
      </c>
      <c r="F112" s="47">
        <f>IF($B112="","",SUM(AA112:AJ112))</f>
        <v>0</v>
      </c>
      <c r="G112" s="48">
        <f>IF($B112="","",ROUND(N(AA111)*(1+$Q$8/12),2))</f>
        <v>0</v>
      </c>
      <c r="H112" s="48">
        <f>IF($B112="","",ROUND(N(AB111)*(1+$R$8/12),2))</f>
        <v>0</v>
      </c>
      <c r="I112" s="48">
        <f>IF($B112="","",ROUND(N(AC111)*(1+$S$8/12),2))</f>
        <v>0</v>
      </c>
      <c r="J112" s="48">
        <f>IF($B112="","",ROUND(N(AD111)*(1+$T$8/12),2))</f>
        <v>0</v>
      </c>
      <c r="K112" s="48">
        <f>IF($B112="","",ROUND(N(AE111)*(1+$U$8/12),2))</f>
        <v>0</v>
      </c>
      <c r="L112" s="48">
        <f>IF($B112="","",ROUND(N(AF111)*(1+$V$8/12),2))</f>
        <v>0</v>
      </c>
      <c r="M112" s="48">
        <f>IF($B112="","",ROUND(N(AG111)*(1+$W$8/12),2))</f>
        <v>0</v>
      </c>
      <c r="N112" s="48">
        <f>IF($B112="","",ROUND(N(AH111)*(1+$X$8/12),2))</f>
        <v>0</v>
      </c>
      <c r="O112" s="48">
        <f>IF($B112="","",ROUND(N(AI111)*(1+$Y$8/12),2))</f>
        <v>0</v>
      </c>
      <c r="P112" s="48">
        <f>IF($B112="","",ROUND(N(AJ111)*(1+$Z$8/12),2))</f>
        <v>0</v>
      </c>
      <c r="Q112" s="33">
        <f>IF($B112="","",MIN($Q$9,G112)+MIN(MAX(0,'Debt Payoff'!$D$24-0-SUMPRODUCT((G112:P112&lt;$Q$9:$Z$9)*G112:P112+(G112:P112&gt;=$Q$9:$Z$9)*$Q$9:$Z$9)),G112-MIN($Q$9,G112)))</f>
        <v>0</v>
      </c>
      <c r="R112" s="33">
        <f>IF($B112="","",MIN($R$9,H112)+MIN(MAX(0,'Debt Payoff'!$D$24-SUM(Q112:Q112)-SUMPRODUCT((H112:P112&lt;$R$9:$Z$9)*H112:P112+(H112:P112&gt;=$R$9:$Z$9)*$R$9:$Z$9)),H112-MIN($R$9,H112)))</f>
        <v>0</v>
      </c>
      <c r="S112" s="33">
        <f>IF($B112="","",MIN($S$9,I112)+MIN(MAX(0,'Debt Payoff'!$D$24-SUM(Q112:R112)-SUMPRODUCT((I112:P112&lt;$S$9:$Z$9)*I112:P112+(I112:P112&gt;=$S$9:$Z$9)*$S$9:$Z$9)),I112-MIN($S$9,I112)))</f>
        <v>0</v>
      </c>
      <c r="T112" s="33">
        <f>IF($B112="","",MIN($T$9,J112)+MIN(MAX(0,'Debt Payoff'!$D$24-SUM(Q112:S112)-SUMPRODUCT((J112:P112&lt;$T$9:$Z$9)*J112:P112+(J112:P112&gt;=$T$9:$Z$9)*$T$9:$Z$9)),J112-MIN($T$9,J112)))</f>
        <v>0</v>
      </c>
      <c r="U112" s="33">
        <f>IF($B112="","",MIN($U$9,K112)+MIN(MAX(0,'Debt Payoff'!$D$24-SUM(Q112:T112)-SUMPRODUCT((K112:P112&lt;$U$9:$Z$9)*K112:P112+(K112:P112&gt;=$U$9:$Z$9)*$U$9:$Z$9)),K112-MIN($U$9,K112)))</f>
        <v>0</v>
      </c>
      <c r="V112" s="33">
        <f>IF($B112="","",MIN($V$9,L112)+MIN(MAX(0,'Debt Payoff'!$D$24-SUM(Q112:U112)-SUMPRODUCT((L112:P112&lt;$V$9:$Z$9)*L112:P112+(L112:P112&gt;=$V$9:$Z$9)*$V$9:$Z$9)),L112-MIN($V$9,L112)))</f>
        <v>0</v>
      </c>
      <c r="W112" s="33">
        <f>IF($B112="","",MIN($W$9,M112)+MIN(MAX(0,'Debt Payoff'!$D$24-SUM(Q112:V112)-SUMPRODUCT((M112:P112&lt;$W$9:$Z$9)*M112:P112+(M112:P112&gt;=$W$9:$Z$9)*$W$9:$Z$9)),M112-MIN($W$9,M112)))</f>
        <v>0</v>
      </c>
      <c r="X112" s="33">
        <f>IF($B112="","",MIN($X$9,N112)+MIN(MAX(0,'Debt Payoff'!$D$24-SUM(Q112:W112)-SUMPRODUCT((N112:P112&lt;$X$9:$Z$9)*N112:P112+(N112:P112&gt;=$X$9:$Z$9)*$X$9:$Z$9)),N112-MIN($X$9,N112)))</f>
        <v>0</v>
      </c>
      <c r="Y112" s="33">
        <f>IF($B112="","",MIN($Y$9,O112)+MIN(MAX(0,'Debt Payoff'!$D$24-SUM(Q112:X112)-SUMPRODUCT((O112:P112&lt;$Y$9:$Z$9)*O112:P112+(O112:P112&gt;=$Y$9:$Z$9)*$Y$9:$Z$9)),O112-MIN($Y$9,O112)))</f>
        <v>0</v>
      </c>
      <c r="Z112" s="33">
        <f>IF($B112="","",MIN($Z$9,P112)+MIN(MAX(0,'Debt Payoff'!$D$24-SUM(Q112:Y112)-SUMPRODUCT((P112:P112&lt;$Z$9:$Z$9)*P112:P112+(P112:P112&gt;=$Z$9:$Z$9)*$Z$9:$Z$9)),P112-MIN($Z$9,P112)))</f>
        <v>0</v>
      </c>
      <c r="AA112" s="33">
        <f>IF($B112="","",ROUND(G112-Q112,2))</f>
        <v>0</v>
      </c>
      <c r="AB112" s="33">
        <f>IF($B112="","",ROUND(H112-R112,2))</f>
        <v>0</v>
      </c>
      <c r="AC112" s="33">
        <f>IF($B112="","",ROUND(I112-S112,2))</f>
        <v>0</v>
      </c>
      <c r="AD112" s="33">
        <f>IF($B112="","",ROUND(J112-T112,2))</f>
        <v>0</v>
      </c>
      <c r="AE112" s="33">
        <f>IF($B112="","",ROUND(K112-U112,2))</f>
        <v>0</v>
      </c>
      <c r="AF112" s="33">
        <f>IF($B112="","",ROUND(L112-V112,2))</f>
        <v>0</v>
      </c>
      <c r="AG112" s="33">
        <f>IF($B112="","",ROUND(M112-W112,2))</f>
        <v>0</v>
      </c>
      <c r="AH112" s="33">
        <f>IF($B112="","",ROUND(N112-X112,2))</f>
        <v>0</v>
      </c>
      <c r="AI112" s="33">
        <f>IF($B112="","",ROUND(O112-Y112,2))</f>
        <v>0</v>
      </c>
      <c r="AJ112" s="33">
        <f>IF($B112="","",ROUND(P112-Z112,2))</f>
        <v>0</v>
      </c>
    </row>
    <row r="113" spans="2:36">
      <c r="B113" s="15">
        <f>IF(B112="","",IF(F112&gt;0.005,B112+1,""))</f>
        <v>0</v>
      </c>
      <c r="C113" s="46">
        <f>IF($B113="","",EDATE('Debt Payoff'!$D$23,$B113-1))</f>
        <v>0</v>
      </c>
      <c r="D113" s="47">
        <f>IF($B113="","",SUM(Q113:Z113))</f>
        <v>0</v>
      </c>
      <c r="E113" s="48">
        <f>IF($B113="","",SUM(G113:P113)-F112)</f>
        <v>0</v>
      </c>
      <c r="F113" s="47">
        <f>IF($B113="","",SUM(AA113:AJ113))</f>
        <v>0</v>
      </c>
      <c r="G113" s="48">
        <f>IF($B113="","",ROUND(N(AA112)*(1+$Q$8/12),2))</f>
        <v>0</v>
      </c>
      <c r="H113" s="48">
        <f>IF($B113="","",ROUND(N(AB112)*(1+$R$8/12),2))</f>
        <v>0</v>
      </c>
      <c r="I113" s="48">
        <f>IF($B113="","",ROUND(N(AC112)*(1+$S$8/12),2))</f>
        <v>0</v>
      </c>
      <c r="J113" s="48">
        <f>IF($B113="","",ROUND(N(AD112)*(1+$T$8/12),2))</f>
        <v>0</v>
      </c>
      <c r="K113" s="48">
        <f>IF($B113="","",ROUND(N(AE112)*(1+$U$8/12),2))</f>
        <v>0</v>
      </c>
      <c r="L113" s="48">
        <f>IF($B113="","",ROUND(N(AF112)*(1+$V$8/12),2))</f>
        <v>0</v>
      </c>
      <c r="M113" s="48">
        <f>IF($B113="","",ROUND(N(AG112)*(1+$W$8/12),2))</f>
        <v>0</v>
      </c>
      <c r="N113" s="48">
        <f>IF($B113="","",ROUND(N(AH112)*(1+$X$8/12),2))</f>
        <v>0</v>
      </c>
      <c r="O113" s="48">
        <f>IF($B113="","",ROUND(N(AI112)*(1+$Y$8/12),2))</f>
        <v>0</v>
      </c>
      <c r="P113" s="48">
        <f>IF($B113="","",ROUND(N(AJ112)*(1+$Z$8/12),2))</f>
        <v>0</v>
      </c>
      <c r="Q113" s="33">
        <f>IF($B113="","",MIN($Q$9,G113)+MIN(MAX(0,'Debt Payoff'!$D$24-0-SUMPRODUCT((G113:P113&lt;$Q$9:$Z$9)*G113:P113+(G113:P113&gt;=$Q$9:$Z$9)*$Q$9:$Z$9)),G113-MIN($Q$9,G113)))</f>
        <v>0</v>
      </c>
      <c r="R113" s="33">
        <f>IF($B113="","",MIN($R$9,H113)+MIN(MAX(0,'Debt Payoff'!$D$24-SUM(Q113:Q113)-SUMPRODUCT((H113:P113&lt;$R$9:$Z$9)*H113:P113+(H113:P113&gt;=$R$9:$Z$9)*$R$9:$Z$9)),H113-MIN($R$9,H113)))</f>
        <v>0</v>
      </c>
      <c r="S113" s="33">
        <f>IF($B113="","",MIN($S$9,I113)+MIN(MAX(0,'Debt Payoff'!$D$24-SUM(Q113:R113)-SUMPRODUCT((I113:P113&lt;$S$9:$Z$9)*I113:P113+(I113:P113&gt;=$S$9:$Z$9)*$S$9:$Z$9)),I113-MIN($S$9,I113)))</f>
        <v>0</v>
      </c>
      <c r="T113" s="33">
        <f>IF($B113="","",MIN($T$9,J113)+MIN(MAX(0,'Debt Payoff'!$D$24-SUM(Q113:S113)-SUMPRODUCT((J113:P113&lt;$T$9:$Z$9)*J113:P113+(J113:P113&gt;=$T$9:$Z$9)*$T$9:$Z$9)),J113-MIN($T$9,J113)))</f>
        <v>0</v>
      </c>
      <c r="U113" s="33">
        <f>IF($B113="","",MIN($U$9,K113)+MIN(MAX(0,'Debt Payoff'!$D$24-SUM(Q113:T113)-SUMPRODUCT((K113:P113&lt;$U$9:$Z$9)*K113:P113+(K113:P113&gt;=$U$9:$Z$9)*$U$9:$Z$9)),K113-MIN($U$9,K113)))</f>
        <v>0</v>
      </c>
      <c r="V113" s="33">
        <f>IF($B113="","",MIN($V$9,L113)+MIN(MAX(0,'Debt Payoff'!$D$24-SUM(Q113:U113)-SUMPRODUCT((L113:P113&lt;$V$9:$Z$9)*L113:P113+(L113:P113&gt;=$V$9:$Z$9)*$V$9:$Z$9)),L113-MIN($V$9,L113)))</f>
        <v>0</v>
      </c>
      <c r="W113" s="33">
        <f>IF($B113="","",MIN($W$9,M113)+MIN(MAX(0,'Debt Payoff'!$D$24-SUM(Q113:V113)-SUMPRODUCT((M113:P113&lt;$W$9:$Z$9)*M113:P113+(M113:P113&gt;=$W$9:$Z$9)*$W$9:$Z$9)),M113-MIN($W$9,M113)))</f>
        <v>0</v>
      </c>
      <c r="X113" s="33">
        <f>IF($B113="","",MIN($X$9,N113)+MIN(MAX(0,'Debt Payoff'!$D$24-SUM(Q113:W113)-SUMPRODUCT((N113:P113&lt;$X$9:$Z$9)*N113:P113+(N113:P113&gt;=$X$9:$Z$9)*$X$9:$Z$9)),N113-MIN($X$9,N113)))</f>
        <v>0</v>
      </c>
      <c r="Y113" s="33">
        <f>IF($B113="","",MIN($Y$9,O113)+MIN(MAX(0,'Debt Payoff'!$D$24-SUM(Q113:X113)-SUMPRODUCT((O113:P113&lt;$Y$9:$Z$9)*O113:P113+(O113:P113&gt;=$Y$9:$Z$9)*$Y$9:$Z$9)),O113-MIN($Y$9,O113)))</f>
        <v>0</v>
      </c>
      <c r="Z113" s="33">
        <f>IF($B113="","",MIN($Z$9,P113)+MIN(MAX(0,'Debt Payoff'!$D$24-SUM(Q113:Y113)-SUMPRODUCT((P113:P113&lt;$Z$9:$Z$9)*P113:P113+(P113:P113&gt;=$Z$9:$Z$9)*$Z$9:$Z$9)),P113-MIN($Z$9,P113)))</f>
        <v>0</v>
      </c>
      <c r="AA113" s="33">
        <f>IF($B113="","",ROUND(G113-Q113,2))</f>
        <v>0</v>
      </c>
      <c r="AB113" s="33">
        <f>IF($B113="","",ROUND(H113-R113,2))</f>
        <v>0</v>
      </c>
      <c r="AC113" s="33">
        <f>IF($B113="","",ROUND(I113-S113,2))</f>
        <v>0</v>
      </c>
      <c r="AD113" s="33">
        <f>IF($B113="","",ROUND(J113-T113,2))</f>
        <v>0</v>
      </c>
      <c r="AE113" s="33">
        <f>IF($B113="","",ROUND(K113-U113,2))</f>
        <v>0</v>
      </c>
      <c r="AF113" s="33">
        <f>IF($B113="","",ROUND(L113-V113,2))</f>
        <v>0</v>
      </c>
      <c r="AG113" s="33">
        <f>IF($B113="","",ROUND(M113-W113,2))</f>
        <v>0</v>
      </c>
      <c r="AH113" s="33">
        <f>IF($B113="","",ROUND(N113-X113,2))</f>
        <v>0</v>
      </c>
      <c r="AI113" s="33">
        <f>IF($B113="","",ROUND(O113-Y113,2))</f>
        <v>0</v>
      </c>
      <c r="AJ113" s="33">
        <f>IF($B113="","",ROUND(P113-Z113,2))</f>
        <v>0</v>
      </c>
    </row>
    <row r="114" spans="2:36">
      <c r="B114" s="15">
        <f>IF(B113="","",IF(F113&gt;0.005,B113+1,""))</f>
        <v>0</v>
      </c>
      <c r="C114" s="46">
        <f>IF($B114="","",EDATE('Debt Payoff'!$D$23,$B114-1))</f>
        <v>0</v>
      </c>
      <c r="D114" s="47">
        <f>IF($B114="","",SUM(Q114:Z114))</f>
        <v>0</v>
      </c>
      <c r="E114" s="48">
        <f>IF($B114="","",SUM(G114:P114)-F113)</f>
        <v>0</v>
      </c>
      <c r="F114" s="47">
        <f>IF($B114="","",SUM(AA114:AJ114))</f>
        <v>0</v>
      </c>
      <c r="G114" s="48">
        <f>IF($B114="","",ROUND(N(AA113)*(1+$Q$8/12),2))</f>
        <v>0</v>
      </c>
      <c r="H114" s="48">
        <f>IF($B114="","",ROUND(N(AB113)*(1+$R$8/12),2))</f>
        <v>0</v>
      </c>
      <c r="I114" s="48">
        <f>IF($B114="","",ROUND(N(AC113)*(1+$S$8/12),2))</f>
        <v>0</v>
      </c>
      <c r="J114" s="48">
        <f>IF($B114="","",ROUND(N(AD113)*(1+$T$8/12),2))</f>
        <v>0</v>
      </c>
      <c r="K114" s="48">
        <f>IF($B114="","",ROUND(N(AE113)*(1+$U$8/12),2))</f>
        <v>0</v>
      </c>
      <c r="L114" s="48">
        <f>IF($B114="","",ROUND(N(AF113)*(1+$V$8/12),2))</f>
        <v>0</v>
      </c>
      <c r="M114" s="48">
        <f>IF($B114="","",ROUND(N(AG113)*(1+$W$8/12),2))</f>
        <v>0</v>
      </c>
      <c r="N114" s="48">
        <f>IF($B114="","",ROUND(N(AH113)*(1+$X$8/12),2))</f>
        <v>0</v>
      </c>
      <c r="O114" s="48">
        <f>IF($B114="","",ROUND(N(AI113)*(1+$Y$8/12),2))</f>
        <v>0</v>
      </c>
      <c r="P114" s="48">
        <f>IF($B114="","",ROUND(N(AJ113)*(1+$Z$8/12),2))</f>
        <v>0</v>
      </c>
      <c r="Q114" s="33">
        <f>IF($B114="","",MIN($Q$9,G114)+MIN(MAX(0,'Debt Payoff'!$D$24-0-SUMPRODUCT((G114:P114&lt;$Q$9:$Z$9)*G114:P114+(G114:P114&gt;=$Q$9:$Z$9)*$Q$9:$Z$9)),G114-MIN($Q$9,G114)))</f>
        <v>0</v>
      </c>
      <c r="R114" s="33">
        <f>IF($B114="","",MIN($R$9,H114)+MIN(MAX(0,'Debt Payoff'!$D$24-SUM(Q114:Q114)-SUMPRODUCT((H114:P114&lt;$R$9:$Z$9)*H114:P114+(H114:P114&gt;=$R$9:$Z$9)*$R$9:$Z$9)),H114-MIN($R$9,H114)))</f>
        <v>0</v>
      </c>
      <c r="S114" s="33">
        <f>IF($B114="","",MIN($S$9,I114)+MIN(MAX(0,'Debt Payoff'!$D$24-SUM(Q114:R114)-SUMPRODUCT((I114:P114&lt;$S$9:$Z$9)*I114:P114+(I114:P114&gt;=$S$9:$Z$9)*$S$9:$Z$9)),I114-MIN($S$9,I114)))</f>
        <v>0</v>
      </c>
      <c r="T114" s="33">
        <f>IF($B114="","",MIN($T$9,J114)+MIN(MAX(0,'Debt Payoff'!$D$24-SUM(Q114:S114)-SUMPRODUCT((J114:P114&lt;$T$9:$Z$9)*J114:P114+(J114:P114&gt;=$T$9:$Z$9)*$T$9:$Z$9)),J114-MIN($T$9,J114)))</f>
        <v>0</v>
      </c>
      <c r="U114" s="33">
        <f>IF($B114="","",MIN($U$9,K114)+MIN(MAX(0,'Debt Payoff'!$D$24-SUM(Q114:T114)-SUMPRODUCT((K114:P114&lt;$U$9:$Z$9)*K114:P114+(K114:P114&gt;=$U$9:$Z$9)*$U$9:$Z$9)),K114-MIN($U$9,K114)))</f>
        <v>0</v>
      </c>
      <c r="V114" s="33">
        <f>IF($B114="","",MIN($V$9,L114)+MIN(MAX(0,'Debt Payoff'!$D$24-SUM(Q114:U114)-SUMPRODUCT((L114:P114&lt;$V$9:$Z$9)*L114:P114+(L114:P114&gt;=$V$9:$Z$9)*$V$9:$Z$9)),L114-MIN($V$9,L114)))</f>
        <v>0</v>
      </c>
      <c r="W114" s="33">
        <f>IF($B114="","",MIN($W$9,M114)+MIN(MAX(0,'Debt Payoff'!$D$24-SUM(Q114:V114)-SUMPRODUCT((M114:P114&lt;$W$9:$Z$9)*M114:P114+(M114:P114&gt;=$W$9:$Z$9)*$W$9:$Z$9)),M114-MIN($W$9,M114)))</f>
        <v>0</v>
      </c>
      <c r="X114" s="33">
        <f>IF($B114="","",MIN($X$9,N114)+MIN(MAX(0,'Debt Payoff'!$D$24-SUM(Q114:W114)-SUMPRODUCT((N114:P114&lt;$X$9:$Z$9)*N114:P114+(N114:P114&gt;=$X$9:$Z$9)*$X$9:$Z$9)),N114-MIN($X$9,N114)))</f>
        <v>0</v>
      </c>
      <c r="Y114" s="33">
        <f>IF($B114="","",MIN($Y$9,O114)+MIN(MAX(0,'Debt Payoff'!$D$24-SUM(Q114:X114)-SUMPRODUCT((O114:P114&lt;$Y$9:$Z$9)*O114:P114+(O114:P114&gt;=$Y$9:$Z$9)*$Y$9:$Z$9)),O114-MIN($Y$9,O114)))</f>
        <v>0</v>
      </c>
      <c r="Z114" s="33">
        <f>IF($B114="","",MIN($Z$9,P114)+MIN(MAX(0,'Debt Payoff'!$D$24-SUM(Q114:Y114)-SUMPRODUCT((P114:P114&lt;$Z$9:$Z$9)*P114:P114+(P114:P114&gt;=$Z$9:$Z$9)*$Z$9:$Z$9)),P114-MIN($Z$9,P114)))</f>
        <v>0</v>
      </c>
      <c r="AA114" s="33">
        <f>IF($B114="","",ROUND(G114-Q114,2))</f>
        <v>0</v>
      </c>
      <c r="AB114" s="33">
        <f>IF($B114="","",ROUND(H114-R114,2))</f>
        <v>0</v>
      </c>
      <c r="AC114" s="33">
        <f>IF($B114="","",ROUND(I114-S114,2))</f>
        <v>0</v>
      </c>
      <c r="AD114" s="33">
        <f>IF($B114="","",ROUND(J114-T114,2))</f>
        <v>0</v>
      </c>
      <c r="AE114" s="33">
        <f>IF($B114="","",ROUND(K114-U114,2))</f>
        <v>0</v>
      </c>
      <c r="AF114" s="33">
        <f>IF($B114="","",ROUND(L114-V114,2))</f>
        <v>0</v>
      </c>
      <c r="AG114" s="33">
        <f>IF($B114="","",ROUND(M114-W114,2))</f>
        <v>0</v>
      </c>
      <c r="AH114" s="33">
        <f>IF($B114="","",ROUND(N114-X114,2))</f>
        <v>0</v>
      </c>
      <c r="AI114" s="33">
        <f>IF($B114="","",ROUND(O114-Y114,2))</f>
        <v>0</v>
      </c>
      <c r="AJ114" s="33">
        <f>IF($B114="","",ROUND(P114-Z114,2))</f>
        <v>0</v>
      </c>
    </row>
    <row r="115" spans="2:36">
      <c r="B115" s="15">
        <f>IF(B114="","",IF(F114&gt;0.005,B114+1,""))</f>
        <v>0</v>
      </c>
      <c r="C115" s="46">
        <f>IF($B115="","",EDATE('Debt Payoff'!$D$23,$B115-1))</f>
        <v>0</v>
      </c>
      <c r="D115" s="47">
        <f>IF($B115="","",SUM(Q115:Z115))</f>
        <v>0</v>
      </c>
      <c r="E115" s="48">
        <f>IF($B115="","",SUM(G115:P115)-F114)</f>
        <v>0</v>
      </c>
      <c r="F115" s="47">
        <f>IF($B115="","",SUM(AA115:AJ115))</f>
        <v>0</v>
      </c>
      <c r="G115" s="48">
        <f>IF($B115="","",ROUND(N(AA114)*(1+$Q$8/12),2))</f>
        <v>0</v>
      </c>
      <c r="H115" s="48">
        <f>IF($B115="","",ROUND(N(AB114)*(1+$R$8/12),2))</f>
        <v>0</v>
      </c>
      <c r="I115" s="48">
        <f>IF($B115="","",ROUND(N(AC114)*(1+$S$8/12),2))</f>
        <v>0</v>
      </c>
      <c r="J115" s="48">
        <f>IF($B115="","",ROUND(N(AD114)*(1+$T$8/12),2))</f>
        <v>0</v>
      </c>
      <c r="K115" s="48">
        <f>IF($B115="","",ROUND(N(AE114)*(1+$U$8/12),2))</f>
        <v>0</v>
      </c>
      <c r="L115" s="48">
        <f>IF($B115="","",ROUND(N(AF114)*(1+$V$8/12),2))</f>
        <v>0</v>
      </c>
      <c r="M115" s="48">
        <f>IF($B115="","",ROUND(N(AG114)*(1+$W$8/12),2))</f>
        <v>0</v>
      </c>
      <c r="N115" s="48">
        <f>IF($B115="","",ROUND(N(AH114)*(1+$X$8/12),2))</f>
        <v>0</v>
      </c>
      <c r="O115" s="48">
        <f>IF($B115="","",ROUND(N(AI114)*(1+$Y$8/12),2))</f>
        <v>0</v>
      </c>
      <c r="P115" s="48">
        <f>IF($B115="","",ROUND(N(AJ114)*(1+$Z$8/12),2))</f>
        <v>0</v>
      </c>
      <c r="Q115" s="33">
        <f>IF($B115="","",MIN($Q$9,G115)+MIN(MAX(0,'Debt Payoff'!$D$24-0-SUMPRODUCT((G115:P115&lt;$Q$9:$Z$9)*G115:P115+(G115:P115&gt;=$Q$9:$Z$9)*$Q$9:$Z$9)),G115-MIN($Q$9,G115)))</f>
        <v>0</v>
      </c>
      <c r="R115" s="33">
        <f>IF($B115="","",MIN($R$9,H115)+MIN(MAX(0,'Debt Payoff'!$D$24-SUM(Q115:Q115)-SUMPRODUCT((H115:P115&lt;$R$9:$Z$9)*H115:P115+(H115:P115&gt;=$R$9:$Z$9)*$R$9:$Z$9)),H115-MIN($R$9,H115)))</f>
        <v>0</v>
      </c>
      <c r="S115" s="33">
        <f>IF($B115="","",MIN($S$9,I115)+MIN(MAX(0,'Debt Payoff'!$D$24-SUM(Q115:R115)-SUMPRODUCT((I115:P115&lt;$S$9:$Z$9)*I115:P115+(I115:P115&gt;=$S$9:$Z$9)*$S$9:$Z$9)),I115-MIN($S$9,I115)))</f>
        <v>0</v>
      </c>
      <c r="T115" s="33">
        <f>IF($B115="","",MIN($T$9,J115)+MIN(MAX(0,'Debt Payoff'!$D$24-SUM(Q115:S115)-SUMPRODUCT((J115:P115&lt;$T$9:$Z$9)*J115:P115+(J115:P115&gt;=$T$9:$Z$9)*$T$9:$Z$9)),J115-MIN($T$9,J115)))</f>
        <v>0</v>
      </c>
      <c r="U115" s="33">
        <f>IF($B115="","",MIN($U$9,K115)+MIN(MAX(0,'Debt Payoff'!$D$24-SUM(Q115:T115)-SUMPRODUCT((K115:P115&lt;$U$9:$Z$9)*K115:P115+(K115:P115&gt;=$U$9:$Z$9)*$U$9:$Z$9)),K115-MIN($U$9,K115)))</f>
        <v>0</v>
      </c>
      <c r="V115" s="33">
        <f>IF($B115="","",MIN($V$9,L115)+MIN(MAX(0,'Debt Payoff'!$D$24-SUM(Q115:U115)-SUMPRODUCT((L115:P115&lt;$V$9:$Z$9)*L115:P115+(L115:P115&gt;=$V$9:$Z$9)*$V$9:$Z$9)),L115-MIN($V$9,L115)))</f>
        <v>0</v>
      </c>
      <c r="W115" s="33">
        <f>IF($B115="","",MIN($W$9,M115)+MIN(MAX(0,'Debt Payoff'!$D$24-SUM(Q115:V115)-SUMPRODUCT((M115:P115&lt;$W$9:$Z$9)*M115:P115+(M115:P115&gt;=$W$9:$Z$9)*$W$9:$Z$9)),M115-MIN($W$9,M115)))</f>
        <v>0</v>
      </c>
      <c r="X115" s="33">
        <f>IF($B115="","",MIN($X$9,N115)+MIN(MAX(0,'Debt Payoff'!$D$24-SUM(Q115:W115)-SUMPRODUCT((N115:P115&lt;$X$9:$Z$9)*N115:P115+(N115:P115&gt;=$X$9:$Z$9)*$X$9:$Z$9)),N115-MIN($X$9,N115)))</f>
        <v>0</v>
      </c>
      <c r="Y115" s="33">
        <f>IF($B115="","",MIN($Y$9,O115)+MIN(MAX(0,'Debt Payoff'!$D$24-SUM(Q115:X115)-SUMPRODUCT((O115:P115&lt;$Y$9:$Z$9)*O115:P115+(O115:P115&gt;=$Y$9:$Z$9)*$Y$9:$Z$9)),O115-MIN($Y$9,O115)))</f>
        <v>0</v>
      </c>
      <c r="Z115" s="33">
        <f>IF($B115="","",MIN($Z$9,P115)+MIN(MAX(0,'Debt Payoff'!$D$24-SUM(Q115:Y115)-SUMPRODUCT((P115:P115&lt;$Z$9:$Z$9)*P115:P115+(P115:P115&gt;=$Z$9:$Z$9)*$Z$9:$Z$9)),P115-MIN($Z$9,P115)))</f>
        <v>0</v>
      </c>
      <c r="AA115" s="33">
        <f>IF($B115="","",ROUND(G115-Q115,2))</f>
        <v>0</v>
      </c>
      <c r="AB115" s="33">
        <f>IF($B115="","",ROUND(H115-R115,2))</f>
        <v>0</v>
      </c>
      <c r="AC115" s="33">
        <f>IF($B115="","",ROUND(I115-S115,2))</f>
        <v>0</v>
      </c>
      <c r="AD115" s="33">
        <f>IF($B115="","",ROUND(J115-T115,2))</f>
        <v>0</v>
      </c>
      <c r="AE115" s="33">
        <f>IF($B115="","",ROUND(K115-U115,2))</f>
        <v>0</v>
      </c>
      <c r="AF115" s="33">
        <f>IF($B115="","",ROUND(L115-V115,2))</f>
        <v>0</v>
      </c>
      <c r="AG115" s="33">
        <f>IF($B115="","",ROUND(M115-W115,2))</f>
        <v>0</v>
      </c>
      <c r="AH115" s="33">
        <f>IF($B115="","",ROUND(N115-X115,2))</f>
        <v>0</v>
      </c>
      <c r="AI115" s="33">
        <f>IF($B115="","",ROUND(O115-Y115,2))</f>
        <v>0</v>
      </c>
      <c r="AJ115" s="33">
        <f>IF($B115="","",ROUND(P115-Z115,2))</f>
        <v>0</v>
      </c>
    </row>
    <row r="116" spans="2:36">
      <c r="B116" s="15">
        <f>IF(B115="","",IF(F115&gt;0.005,B115+1,""))</f>
        <v>0</v>
      </c>
      <c r="C116" s="46">
        <f>IF($B116="","",EDATE('Debt Payoff'!$D$23,$B116-1))</f>
        <v>0</v>
      </c>
      <c r="D116" s="47">
        <f>IF($B116="","",SUM(Q116:Z116))</f>
        <v>0</v>
      </c>
      <c r="E116" s="48">
        <f>IF($B116="","",SUM(G116:P116)-F115)</f>
        <v>0</v>
      </c>
      <c r="F116" s="47">
        <f>IF($B116="","",SUM(AA116:AJ116))</f>
        <v>0</v>
      </c>
      <c r="G116" s="48">
        <f>IF($B116="","",ROUND(N(AA115)*(1+$Q$8/12),2))</f>
        <v>0</v>
      </c>
      <c r="H116" s="48">
        <f>IF($B116="","",ROUND(N(AB115)*(1+$R$8/12),2))</f>
        <v>0</v>
      </c>
      <c r="I116" s="48">
        <f>IF($B116="","",ROUND(N(AC115)*(1+$S$8/12),2))</f>
        <v>0</v>
      </c>
      <c r="J116" s="48">
        <f>IF($B116="","",ROUND(N(AD115)*(1+$T$8/12),2))</f>
        <v>0</v>
      </c>
      <c r="K116" s="48">
        <f>IF($B116="","",ROUND(N(AE115)*(1+$U$8/12),2))</f>
        <v>0</v>
      </c>
      <c r="L116" s="48">
        <f>IF($B116="","",ROUND(N(AF115)*(1+$V$8/12),2))</f>
        <v>0</v>
      </c>
      <c r="M116" s="48">
        <f>IF($B116="","",ROUND(N(AG115)*(1+$W$8/12),2))</f>
        <v>0</v>
      </c>
      <c r="N116" s="48">
        <f>IF($B116="","",ROUND(N(AH115)*(1+$X$8/12),2))</f>
        <v>0</v>
      </c>
      <c r="O116" s="48">
        <f>IF($B116="","",ROUND(N(AI115)*(1+$Y$8/12),2))</f>
        <v>0</v>
      </c>
      <c r="P116" s="48">
        <f>IF($B116="","",ROUND(N(AJ115)*(1+$Z$8/12),2))</f>
        <v>0</v>
      </c>
      <c r="Q116" s="33">
        <f>IF($B116="","",MIN($Q$9,G116)+MIN(MAX(0,'Debt Payoff'!$D$24-0-SUMPRODUCT((G116:P116&lt;$Q$9:$Z$9)*G116:P116+(G116:P116&gt;=$Q$9:$Z$9)*$Q$9:$Z$9)),G116-MIN($Q$9,G116)))</f>
        <v>0</v>
      </c>
      <c r="R116" s="33">
        <f>IF($B116="","",MIN($R$9,H116)+MIN(MAX(0,'Debt Payoff'!$D$24-SUM(Q116:Q116)-SUMPRODUCT((H116:P116&lt;$R$9:$Z$9)*H116:P116+(H116:P116&gt;=$R$9:$Z$9)*$R$9:$Z$9)),H116-MIN($R$9,H116)))</f>
        <v>0</v>
      </c>
      <c r="S116" s="33">
        <f>IF($B116="","",MIN($S$9,I116)+MIN(MAX(0,'Debt Payoff'!$D$24-SUM(Q116:R116)-SUMPRODUCT((I116:P116&lt;$S$9:$Z$9)*I116:P116+(I116:P116&gt;=$S$9:$Z$9)*$S$9:$Z$9)),I116-MIN($S$9,I116)))</f>
        <v>0</v>
      </c>
      <c r="T116" s="33">
        <f>IF($B116="","",MIN($T$9,J116)+MIN(MAX(0,'Debt Payoff'!$D$24-SUM(Q116:S116)-SUMPRODUCT((J116:P116&lt;$T$9:$Z$9)*J116:P116+(J116:P116&gt;=$T$9:$Z$9)*$T$9:$Z$9)),J116-MIN($T$9,J116)))</f>
        <v>0</v>
      </c>
      <c r="U116" s="33">
        <f>IF($B116="","",MIN($U$9,K116)+MIN(MAX(0,'Debt Payoff'!$D$24-SUM(Q116:T116)-SUMPRODUCT((K116:P116&lt;$U$9:$Z$9)*K116:P116+(K116:P116&gt;=$U$9:$Z$9)*$U$9:$Z$9)),K116-MIN($U$9,K116)))</f>
        <v>0</v>
      </c>
      <c r="V116" s="33">
        <f>IF($B116="","",MIN($V$9,L116)+MIN(MAX(0,'Debt Payoff'!$D$24-SUM(Q116:U116)-SUMPRODUCT((L116:P116&lt;$V$9:$Z$9)*L116:P116+(L116:P116&gt;=$V$9:$Z$9)*$V$9:$Z$9)),L116-MIN($V$9,L116)))</f>
        <v>0</v>
      </c>
      <c r="W116" s="33">
        <f>IF($B116="","",MIN($W$9,M116)+MIN(MAX(0,'Debt Payoff'!$D$24-SUM(Q116:V116)-SUMPRODUCT((M116:P116&lt;$W$9:$Z$9)*M116:P116+(M116:P116&gt;=$W$9:$Z$9)*$W$9:$Z$9)),M116-MIN($W$9,M116)))</f>
        <v>0</v>
      </c>
      <c r="X116" s="33">
        <f>IF($B116="","",MIN($X$9,N116)+MIN(MAX(0,'Debt Payoff'!$D$24-SUM(Q116:W116)-SUMPRODUCT((N116:P116&lt;$X$9:$Z$9)*N116:P116+(N116:P116&gt;=$X$9:$Z$9)*$X$9:$Z$9)),N116-MIN($X$9,N116)))</f>
        <v>0</v>
      </c>
      <c r="Y116" s="33">
        <f>IF($B116="","",MIN($Y$9,O116)+MIN(MAX(0,'Debt Payoff'!$D$24-SUM(Q116:X116)-SUMPRODUCT((O116:P116&lt;$Y$9:$Z$9)*O116:P116+(O116:P116&gt;=$Y$9:$Z$9)*$Y$9:$Z$9)),O116-MIN($Y$9,O116)))</f>
        <v>0</v>
      </c>
      <c r="Z116" s="33">
        <f>IF($B116="","",MIN($Z$9,P116)+MIN(MAX(0,'Debt Payoff'!$D$24-SUM(Q116:Y116)-SUMPRODUCT((P116:P116&lt;$Z$9:$Z$9)*P116:P116+(P116:P116&gt;=$Z$9:$Z$9)*$Z$9:$Z$9)),P116-MIN($Z$9,P116)))</f>
        <v>0</v>
      </c>
      <c r="AA116" s="33">
        <f>IF($B116="","",ROUND(G116-Q116,2))</f>
        <v>0</v>
      </c>
      <c r="AB116" s="33">
        <f>IF($B116="","",ROUND(H116-R116,2))</f>
        <v>0</v>
      </c>
      <c r="AC116" s="33">
        <f>IF($B116="","",ROUND(I116-S116,2))</f>
        <v>0</v>
      </c>
      <c r="AD116" s="33">
        <f>IF($B116="","",ROUND(J116-T116,2))</f>
        <v>0</v>
      </c>
      <c r="AE116" s="33">
        <f>IF($B116="","",ROUND(K116-U116,2))</f>
        <v>0</v>
      </c>
      <c r="AF116" s="33">
        <f>IF($B116="","",ROUND(L116-V116,2))</f>
        <v>0</v>
      </c>
      <c r="AG116" s="33">
        <f>IF($B116="","",ROUND(M116-W116,2))</f>
        <v>0</v>
      </c>
      <c r="AH116" s="33">
        <f>IF($B116="","",ROUND(N116-X116,2))</f>
        <v>0</v>
      </c>
      <c r="AI116" s="33">
        <f>IF($B116="","",ROUND(O116-Y116,2))</f>
        <v>0</v>
      </c>
      <c r="AJ116" s="33">
        <f>IF($B116="","",ROUND(P116-Z116,2))</f>
        <v>0</v>
      </c>
    </row>
    <row r="117" spans="2:36">
      <c r="B117" s="15">
        <f>IF(B116="","",IF(F116&gt;0.005,B116+1,""))</f>
        <v>0</v>
      </c>
      <c r="C117" s="46">
        <f>IF($B117="","",EDATE('Debt Payoff'!$D$23,$B117-1))</f>
        <v>0</v>
      </c>
      <c r="D117" s="47">
        <f>IF($B117="","",SUM(Q117:Z117))</f>
        <v>0</v>
      </c>
      <c r="E117" s="48">
        <f>IF($B117="","",SUM(G117:P117)-F116)</f>
        <v>0</v>
      </c>
      <c r="F117" s="47">
        <f>IF($B117="","",SUM(AA117:AJ117))</f>
        <v>0</v>
      </c>
      <c r="G117" s="48">
        <f>IF($B117="","",ROUND(N(AA116)*(1+$Q$8/12),2))</f>
        <v>0</v>
      </c>
      <c r="H117" s="48">
        <f>IF($B117="","",ROUND(N(AB116)*(1+$R$8/12),2))</f>
        <v>0</v>
      </c>
      <c r="I117" s="48">
        <f>IF($B117="","",ROUND(N(AC116)*(1+$S$8/12),2))</f>
        <v>0</v>
      </c>
      <c r="J117" s="48">
        <f>IF($B117="","",ROUND(N(AD116)*(1+$T$8/12),2))</f>
        <v>0</v>
      </c>
      <c r="K117" s="48">
        <f>IF($B117="","",ROUND(N(AE116)*(1+$U$8/12),2))</f>
        <v>0</v>
      </c>
      <c r="L117" s="48">
        <f>IF($B117="","",ROUND(N(AF116)*(1+$V$8/12),2))</f>
        <v>0</v>
      </c>
      <c r="M117" s="48">
        <f>IF($B117="","",ROUND(N(AG116)*(1+$W$8/12),2))</f>
        <v>0</v>
      </c>
      <c r="N117" s="48">
        <f>IF($B117="","",ROUND(N(AH116)*(1+$X$8/12),2))</f>
        <v>0</v>
      </c>
      <c r="O117" s="48">
        <f>IF($B117="","",ROUND(N(AI116)*(1+$Y$8/12),2))</f>
        <v>0</v>
      </c>
      <c r="P117" s="48">
        <f>IF($B117="","",ROUND(N(AJ116)*(1+$Z$8/12),2))</f>
        <v>0</v>
      </c>
      <c r="Q117" s="33">
        <f>IF($B117="","",MIN($Q$9,G117)+MIN(MAX(0,'Debt Payoff'!$D$24-0-SUMPRODUCT((G117:P117&lt;$Q$9:$Z$9)*G117:P117+(G117:P117&gt;=$Q$9:$Z$9)*$Q$9:$Z$9)),G117-MIN($Q$9,G117)))</f>
        <v>0</v>
      </c>
      <c r="R117" s="33">
        <f>IF($B117="","",MIN($R$9,H117)+MIN(MAX(0,'Debt Payoff'!$D$24-SUM(Q117:Q117)-SUMPRODUCT((H117:P117&lt;$R$9:$Z$9)*H117:P117+(H117:P117&gt;=$R$9:$Z$9)*$R$9:$Z$9)),H117-MIN($R$9,H117)))</f>
        <v>0</v>
      </c>
      <c r="S117" s="33">
        <f>IF($B117="","",MIN($S$9,I117)+MIN(MAX(0,'Debt Payoff'!$D$24-SUM(Q117:R117)-SUMPRODUCT((I117:P117&lt;$S$9:$Z$9)*I117:P117+(I117:P117&gt;=$S$9:$Z$9)*$S$9:$Z$9)),I117-MIN($S$9,I117)))</f>
        <v>0</v>
      </c>
      <c r="T117" s="33">
        <f>IF($B117="","",MIN($T$9,J117)+MIN(MAX(0,'Debt Payoff'!$D$24-SUM(Q117:S117)-SUMPRODUCT((J117:P117&lt;$T$9:$Z$9)*J117:P117+(J117:P117&gt;=$T$9:$Z$9)*$T$9:$Z$9)),J117-MIN($T$9,J117)))</f>
        <v>0</v>
      </c>
      <c r="U117" s="33">
        <f>IF($B117="","",MIN($U$9,K117)+MIN(MAX(0,'Debt Payoff'!$D$24-SUM(Q117:T117)-SUMPRODUCT((K117:P117&lt;$U$9:$Z$9)*K117:P117+(K117:P117&gt;=$U$9:$Z$9)*$U$9:$Z$9)),K117-MIN($U$9,K117)))</f>
        <v>0</v>
      </c>
      <c r="V117" s="33">
        <f>IF($B117="","",MIN($V$9,L117)+MIN(MAX(0,'Debt Payoff'!$D$24-SUM(Q117:U117)-SUMPRODUCT((L117:P117&lt;$V$9:$Z$9)*L117:P117+(L117:P117&gt;=$V$9:$Z$9)*$V$9:$Z$9)),L117-MIN($V$9,L117)))</f>
        <v>0</v>
      </c>
      <c r="W117" s="33">
        <f>IF($B117="","",MIN($W$9,M117)+MIN(MAX(0,'Debt Payoff'!$D$24-SUM(Q117:V117)-SUMPRODUCT((M117:P117&lt;$W$9:$Z$9)*M117:P117+(M117:P117&gt;=$W$9:$Z$9)*$W$9:$Z$9)),M117-MIN($W$9,M117)))</f>
        <v>0</v>
      </c>
      <c r="X117" s="33">
        <f>IF($B117="","",MIN($X$9,N117)+MIN(MAX(0,'Debt Payoff'!$D$24-SUM(Q117:W117)-SUMPRODUCT((N117:P117&lt;$X$9:$Z$9)*N117:P117+(N117:P117&gt;=$X$9:$Z$9)*$X$9:$Z$9)),N117-MIN($X$9,N117)))</f>
        <v>0</v>
      </c>
      <c r="Y117" s="33">
        <f>IF($B117="","",MIN($Y$9,O117)+MIN(MAX(0,'Debt Payoff'!$D$24-SUM(Q117:X117)-SUMPRODUCT((O117:P117&lt;$Y$9:$Z$9)*O117:P117+(O117:P117&gt;=$Y$9:$Z$9)*$Y$9:$Z$9)),O117-MIN($Y$9,O117)))</f>
        <v>0</v>
      </c>
      <c r="Z117" s="33">
        <f>IF($B117="","",MIN($Z$9,P117)+MIN(MAX(0,'Debt Payoff'!$D$24-SUM(Q117:Y117)-SUMPRODUCT((P117:P117&lt;$Z$9:$Z$9)*P117:P117+(P117:P117&gt;=$Z$9:$Z$9)*$Z$9:$Z$9)),P117-MIN($Z$9,P117)))</f>
        <v>0</v>
      </c>
      <c r="AA117" s="33">
        <f>IF($B117="","",ROUND(G117-Q117,2))</f>
        <v>0</v>
      </c>
      <c r="AB117" s="33">
        <f>IF($B117="","",ROUND(H117-R117,2))</f>
        <v>0</v>
      </c>
      <c r="AC117" s="33">
        <f>IF($B117="","",ROUND(I117-S117,2))</f>
        <v>0</v>
      </c>
      <c r="AD117" s="33">
        <f>IF($B117="","",ROUND(J117-T117,2))</f>
        <v>0</v>
      </c>
      <c r="AE117" s="33">
        <f>IF($B117="","",ROUND(K117-U117,2))</f>
        <v>0</v>
      </c>
      <c r="AF117" s="33">
        <f>IF($B117="","",ROUND(L117-V117,2))</f>
        <v>0</v>
      </c>
      <c r="AG117" s="33">
        <f>IF($B117="","",ROUND(M117-W117,2))</f>
        <v>0</v>
      </c>
      <c r="AH117" s="33">
        <f>IF($B117="","",ROUND(N117-X117,2))</f>
        <v>0</v>
      </c>
      <c r="AI117" s="33">
        <f>IF($B117="","",ROUND(O117-Y117,2))</f>
        <v>0</v>
      </c>
      <c r="AJ117" s="33">
        <f>IF($B117="","",ROUND(P117-Z117,2))</f>
        <v>0</v>
      </c>
    </row>
    <row r="118" spans="2:36">
      <c r="B118" s="15">
        <f>IF(B117="","",IF(F117&gt;0.005,B117+1,""))</f>
        <v>0</v>
      </c>
      <c r="C118" s="46">
        <f>IF($B118="","",EDATE('Debt Payoff'!$D$23,$B118-1))</f>
        <v>0</v>
      </c>
      <c r="D118" s="47">
        <f>IF($B118="","",SUM(Q118:Z118))</f>
        <v>0</v>
      </c>
      <c r="E118" s="48">
        <f>IF($B118="","",SUM(G118:P118)-F117)</f>
        <v>0</v>
      </c>
      <c r="F118" s="47">
        <f>IF($B118="","",SUM(AA118:AJ118))</f>
        <v>0</v>
      </c>
      <c r="G118" s="48">
        <f>IF($B118="","",ROUND(N(AA117)*(1+$Q$8/12),2))</f>
        <v>0</v>
      </c>
      <c r="H118" s="48">
        <f>IF($B118="","",ROUND(N(AB117)*(1+$R$8/12),2))</f>
        <v>0</v>
      </c>
      <c r="I118" s="48">
        <f>IF($B118="","",ROUND(N(AC117)*(1+$S$8/12),2))</f>
        <v>0</v>
      </c>
      <c r="J118" s="48">
        <f>IF($B118="","",ROUND(N(AD117)*(1+$T$8/12),2))</f>
        <v>0</v>
      </c>
      <c r="K118" s="48">
        <f>IF($B118="","",ROUND(N(AE117)*(1+$U$8/12),2))</f>
        <v>0</v>
      </c>
      <c r="L118" s="48">
        <f>IF($B118="","",ROUND(N(AF117)*(1+$V$8/12),2))</f>
        <v>0</v>
      </c>
      <c r="M118" s="48">
        <f>IF($B118="","",ROUND(N(AG117)*(1+$W$8/12),2))</f>
        <v>0</v>
      </c>
      <c r="N118" s="48">
        <f>IF($B118="","",ROUND(N(AH117)*(1+$X$8/12),2))</f>
        <v>0</v>
      </c>
      <c r="O118" s="48">
        <f>IF($B118="","",ROUND(N(AI117)*(1+$Y$8/12),2))</f>
        <v>0</v>
      </c>
      <c r="P118" s="48">
        <f>IF($B118="","",ROUND(N(AJ117)*(1+$Z$8/12),2))</f>
        <v>0</v>
      </c>
      <c r="Q118" s="33">
        <f>IF($B118="","",MIN($Q$9,G118)+MIN(MAX(0,'Debt Payoff'!$D$24-0-SUMPRODUCT((G118:P118&lt;$Q$9:$Z$9)*G118:P118+(G118:P118&gt;=$Q$9:$Z$9)*$Q$9:$Z$9)),G118-MIN($Q$9,G118)))</f>
        <v>0</v>
      </c>
      <c r="R118" s="33">
        <f>IF($B118="","",MIN($R$9,H118)+MIN(MAX(0,'Debt Payoff'!$D$24-SUM(Q118:Q118)-SUMPRODUCT((H118:P118&lt;$R$9:$Z$9)*H118:P118+(H118:P118&gt;=$R$9:$Z$9)*$R$9:$Z$9)),H118-MIN($R$9,H118)))</f>
        <v>0</v>
      </c>
      <c r="S118" s="33">
        <f>IF($B118="","",MIN($S$9,I118)+MIN(MAX(0,'Debt Payoff'!$D$24-SUM(Q118:R118)-SUMPRODUCT((I118:P118&lt;$S$9:$Z$9)*I118:P118+(I118:P118&gt;=$S$9:$Z$9)*$S$9:$Z$9)),I118-MIN($S$9,I118)))</f>
        <v>0</v>
      </c>
      <c r="T118" s="33">
        <f>IF($B118="","",MIN($T$9,J118)+MIN(MAX(0,'Debt Payoff'!$D$24-SUM(Q118:S118)-SUMPRODUCT((J118:P118&lt;$T$9:$Z$9)*J118:P118+(J118:P118&gt;=$T$9:$Z$9)*$T$9:$Z$9)),J118-MIN($T$9,J118)))</f>
        <v>0</v>
      </c>
      <c r="U118" s="33">
        <f>IF($B118="","",MIN($U$9,K118)+MIN(MAX(0,'Debt Payoff'!$D$24-SUM(Q118:T118)-SUMPRODUCT((K118:P118&lt;$U$9:$Z$9)*K118:P118+(K118:P118&gt;=$U$9:$Z$9)*$U$9:$Z$9)),K118-MIN($U$9,K118)))</f>
        <v>0</v>
      </c>
      <c r="V118" s="33">
        <f>IF($B118="","",MIN($V$9,L118)+MIN(MAX(0,'Debt Payoff'!$D$24-SUM(Q118:U118)-SUMPRODUCT((L118:P118&lt;$V$9:$Z$9)*L118:P118+(L118:P118&gt;=$V$9:$Z$9)*$V$9:$Z$9)),L118-MIN($V$9,L118)))</f>
        <v>0</v>
      </c>
      <c r="W118" s="33">
        <f>IF($B118="","",MIN($W$9,M118)+MIN(MAX(0,'Debt Payoff'!$D$24-SUM(Q118:V118)-SUMPRODUCT((M118:P118&lt;$W$9:$Z$9)*M118:P118+(M118:P118&gt;=$W$9:$Z$9)*$W$9:$Z$9)),M118-MIN($W$9,M118)))</f>
        <v>0</v>
      </c>
      <c r="X118" s="33">
        <f>IF($B118="","",MIN($X$9,N118)+MIN(MAX(0,'Debt Payoff'!$D$24-SUM(Q118:W118)-SUMPRODUCT((N118:P118&lt;$X$9:$Z$9)*N118:P118+(N118:P118&gt;=$X$9:$Z$9)*$X$9:$Z$9)),N118-MIN($X$9,N118)))</f>
        <v>0</v>
      </c>
      <c r="Y118" s="33">
        <f>IF($B118="","",MIN($Y$9,O118)+MIN(MAX(0,'Debt Payoff'!$D$24-SUM(Q118:X118)-SUMPRODUCT((O118:P118&lt;$Y$9:$Z$9)*O118:P118+(O118:P118&gt;=$Y$9:$Z$9)*$Y$9:$Z$9)),O118-MIN($Y$9,O118)))</f>
        <v>0</v>
      </c>
      <c r="Z118" s="33">
        <f>IF($B118="","",MIN($Z$9,P118)+MIN(MAX(0,'Debt Payoff'!$D$24-SUM(Q118:Y118)-SUMPRODUCT((P118:P118&lt;$Z$9:$Z$9)*P118:P118+(P118:P118&gt;=$Z$9:$Z$9)*$Z$9:$Z$9)),P118-MIN($Z$9,P118)))</f>
        <v>0</v>
      </c>
      <c r="AA118" s="33">
        <f>IF($B118="","",ROUND(G118-Q118,2))</f>
        <v>0</v>
      </c>
      <c r="AB118" s="33">
        <f>IF($B118="","",ROUND(H118-R118,2))</f>
        <v>0</v>
      </c>
      <c r="AC118" s="33">
        <f>IF($B118="","",ROUND(I118-S118,2))</f>
        <v>0</v>
      </c>
      <c r="AD118" s="33">
        <f>IF($B118="","",ROUND(J118-T118,2))</f>
        <v>0</v>
      </c>
      <c r="AE118" s="33">
        <f>IF($B118="","",ROUND(K118-U118,2))</f>
        <v>0</v>
      </c>
      <c r="AF118" s="33">
        <f>IF($B118="","",ROUND(L118-V118,2))</f>
        <v>0</v>
      </c>
      <c r="AG118" s="33">
        <f>IF($B118="","",ROUND(M118-W118,2))</f>
        <v>0</v>
      </c>
      <c r="AH118" s="33">
        <f>IF($B118="","",ROUND(N118-X118,2))</f>
        <v>0</v>
      </c>
      <c r="AI118" s="33">
        <f>IF($B118="","",ROUND(O118-Y118,2))</f>
        <v>0</v>
      </c>
      <c r="AJ118" s="33">
        <f>IF($B118="","",ROUND(P118-Z118,2))</f>
        <v>0</v>
      </c>
    </row>
    <row r="119" spans="2:36">
      <c r="B119" s="15">
        <f>IF(B118="","",IF(F118&gt;0.005,B118+1,""))</f>
        <v>0</v>
      </c>
      <c r="C119" s="46">
        <f>IF($B119="","",EDATE('Debt Payoff'!$D$23,$B119-1))</f>
        <v>0</v>
      </c>
      <c r="D119" s="47">
        <f>IF($B119="","",SUM(Q119:Z119))</f>
        <v>0</v>
      </c>
      <c r="E119" s="48">
        <f>IF($B119="","",SUM(G119:P119)-F118)</f>
        <v>0</v>
      </c>
      <c r="F119" s="47">
        <f>IF($B119="","",SUM(AA119:AJ119))</f>
        <v>0</v>
      </c>
      <c r="G119" s="48">
        <f>IF($B119="","",ROUND(N(AA118)*(1+$Q$8/12),2))</f>
        <v>0</v>
      </c>
      <c r="H119" s="48">
        <f>IF($B119="","",ROUND(N(AB118)*(1+$R$8/12),2))</f>
        <v>0</v>
      </c>
      <c r="I119" s="48">
        <f>IF($B119="","",ROUND(N(AC118)*(1+$S$8/12),2))</f>
        <v>0</v>
      </c>
      <c r="J119" s="48">
        <f>IF($B119="","",ROUND(N(AD118)*(1+$T$8/12),2))</f>
        <v>0</v>
      </c>
      <c r="K119" s="48">
        <f>IF($B119="","",ROUND(N(AE118)*(1+$U$8/12),2))</f>
        <v>0</v>
      </c>
      <c r="L119" s="48">
        <f>IF($B119="","",ROUND(N(AF118)*(1+$V$8/12),2))</f>
        <v>0</v>
      </c>
      <c r="M119" s="48">
        <f>IF($B119="","",ROUND(N(AG118)*(1+$W$8/12),2))</f>
        <v>0</v>
      </c>
      <c r="N119" s="48">
        <f>IF($B119="","",ROUND(N(AH118)*(1+$X$8/12),2))</f>
        <v>0</v>
      </c>
      <c r="O119" s="48">
        <f>IF($B119="","",ROUND(N(AI118)*(1+$Y$8/12),2))</f>
        <v>0</v>
      </c>
      <c r="P119" s="48">
        <f>IF($B119="","",ROUND(N(AJ118)*(1+$Z$8/12),2))</f>
        <v>0</v>
      </c>
      <c r="Q119" s="33">
        <f>IF($B119="","",MIN($Q$9,G119)+MIN(MAX(0,'Debt Payoff'!$D$24-0-SUMPRODUCT((G119:P119&lt;$Q$9:$Z$9)*G119:P119+(G119:P119&gt;=$Q$9:$Z$9)*$Q$9:$Z$9)),G119-MIN($Q$9,G119)))</f>
        <v>0</v>
      </c>
      <c r="R119" s="33">
        <f>IF($B119="","",MIN($R$9,H119)+MIN(MAX(0,'Debt Payoff'!$D$24-SUM(Q119:Q119)-SUMPRODUCT((H119:P119&lt;$R$9:$Z$9)*H119:P119+(H119:P119&gt;=$R$9:$Z$9)*$R$9:$Z$9)),H119-MIN($R$9,H119)))</f>
        <v>0</v>
      </c>
      <c r="S119" s="33">
        <f>IF($B119="","",MIN($S$9,I119)+MIN(MAX(0,'Debt Payoff'!$D$24-SUM(Q119:R119)-SUMPRODUCT((I119:P119&lt;$S$9:$Z$9)*I119:P119+(I119:P119&gt;=$S$9:$Z$9)*$S$9:$Z$9)),I119-MIN($S$9,I119)))</f>
        <v>0</v>
      </c>
      <c r="T119" s="33">
        <f>IF($B119="","",MIN($T$9,J119)+MIN(MAX(0,'Debt Payoff'!$D$24-SUM(Q119:S119)-SUMPRODUCT((J119:P119&lt;$T$9:$Z$9)*J119:P119+(J119:P119&gt;=$T$9:$Z$9)*$T$9:$Z$9)),J119-MIN($T$9,J119)))</f>
        <v>0</v>
      </c>
      <c r="U119" s="33">
        <f>IF($B119="","",MIN($U$9,K119)+MIN(MAX(0,'Debt Payoff'!$D$24-SUM(Q119:T119)-SUMPRODUCT((K119:P119&lt;$U$9:$Z$9)*K119:P119+(K119:P119&gt;=$U$9:$Z$9)*$U$9:$Z$9)),K119-MIN($U$9,K119)))</f>
        <v>0</v>
      </c>
      <c r="V119" s="33">
        <f>IF($B119="","",MIN($V$9,L119)+MIN(MAX(0,'Debt Payoff'!$D$24-SUM(Q119:U119)-SUMPRODUCT((L119:P119&lt;$V$9:$Z$9)*L119:P119+(L119:P119&gt;=$V$9:$Z$9)*$V$9:$Z$9)),L119-MIN($V$9,L119)))</f>
        <v>0</v>
      </c>
      <c r="W119" s="33">
        <f>IF($B119="","",MIN($W$9,M119)+MIN(MAX(0,'Debt Payoff'!$D$24-SUM(Q119:V119)-SUMPRODUCT((M119:P119&lt;$W$9:$Z$9)*M119:P119+(M119:P119&gt;=$W$9:$Z$9)*$W$9:$Z$9)),M119-MIN($W$9,M119)))</f>
        <v>0</v>
      </c>
      <c r="X119" s="33">
        <f>IF($B119="","",MIN($X$9,N119)+MIN(MAX(0,'Debt Payoff'!$D$24-SUM(Q119:W119)-SUMPRODUCT((N119:P119&lt;$X$9:$Z$9)*N119:P119+(N119:P119&gt;=$X$9:$Z$9)*$X$9:$Z$9)),N119-MIN($X$9,N119)))</f>
        <v>0</v>
      </c>
      <c r="Y119" s="33">
        <f>IF($B119="","",MIN($Y$9,O119)+MIN(MAX(0,'Debt Payoff'!$D$24-SUM(Q119:X119)-SUMPRODUCT((O119:P119&lt;$Y$9:$Z$9)*O119:P119+(O119:P119&gt;=$Y$9:$Z$9)*$Y$9:$Z$9)),O119-MIN($Y$9,O119)))</f>
        <v>0</v>
      </c>
      <c r="Z119" s="33">
        <f>IF($B119="","",MIN($Z$9,P119)+MIN(MAX(0,'Debt Payoff'!$D$24-SUM(Q119:Y119)-SUMPRODUCT((P119:P119&lt;$Z$9:$Z$9)*P119:P119+(P119:P119&gt;=$Z$9:$Z$9)*$Z$9:$Z$9)),P119-MIN($Z$9,P119)))</f>
        <v>0</v>
      </c>
      <c r="AA119" s="33">
        <f>IF($B119="","",ROUND(G119-Q119,2))</f>
        <v>0</v>
      </c>
      <c r="AB119" s="33">
        <f>IF($B119="","",ROUND(H119-R119,2))</f>
        <v>0</v>
      </c>
      <c r="AC119" s="33">
        <f>IF($B119="","",ROUND(I119-S119,2))</f>
        <v>0</v>
      </c>
      <c r="AD119" s="33">
        <f>IF($B119="","",ROUND(J119-T119,2))</f>
        <v>0</v>
      </c>
      <c r="AE119" s="33">
        <f>IF($B119="","",ROUND(K119-U119,2))</f>
        <v>0</v>
      </c>
      <c r="AF119" s="33">
        <f>IF($B119="","",ROUND(L119-V119,2))</f>
        <v>0</v>
      </c>
      <c r="AG119" s="33">
        <f>IF($B119="","",ROUND(M119-W119,2))</f>
        <v>0</v>
      </c>
      <c r="AH119" s="33">
        <f>IF($B119="","",ROUND(N119-X119,2))</f>
        <v>0</v>
      </c>
      <c r="AI119" s="33">
        <f>IF($B119="","",ROUND(O119-Y119,2))</f>
        <v>0</v>
      </c>
      <c r="AJ119" s="33">
        <f>IF($B119="","",ROUND(P119-Z119,2))</f>
        <v>0</v>
      </c>
    </row>
    <row r="120" spans="2:36">
      <c r="B120" s="15">
        <f>IF(B119="","",IF(F119&gt;0.005,B119+1,""))</f>
        <v>0</v>
      </c>
      <c r="C120" s="46">
        <f>IF($B120="","",EDATE('Debt Payoff'!$D$23,$B120-1))</f>
        <v>0</v>
      </c>
      <c r="D120" s="47">
        <f>IF($B120="","",SUM(Q120:Z120))</f>
        <v>0</v>
      </c>
      <c r="E120" s="48">
        <f>IF($B120="","",SUM(G120:P120)-F119)</f>
        <v>0</v>
      </c>
      <c r="F120" s="47">
        <f>IF($B120="","",SUM(AA120:AJ120))</f>
        <v>0</v>
      </c>
      <c r="G120" s="48">
        <f>IF($B120="","",ROUND(N(AA119)*(1+$Q$8/12),2))</f>
        <v>0</v>
      </c>
      <c r="H120" s="48">
        <f>IF($B120="","",ROUND(N(AB119)*(1+$R$8/12),2))</f>
        <v>0</v>
      </c>
      <c r="I120" s="48">
        <f>IF($B120="","",ROUND(N(AC119)*(1+$S$8/12),2))</f>
        <v>0</v>
      </c>
      <c r="J120" s="48">
        <f>IF($B120="","",ROUND(N(AD119)*(1+$T$8/12),2))</f>
        <v>0</v>
      </c>
      <c r="K120" s="48">
        <f>IF($B120="","",ROUND(N(AE119)*(1+$U$8/12),2))</f>
        <v>0</v>
      </c>
      <c r="L120" s="48">
        <f>IF($B120="","",ROUND(N(AF119)*(1+$V$8/12),2))</f>
        <v>0</v>
      </c>
      <c r="M120" s="48">
        <f>IF($B120="","",ROUND(N(AG119)*(1+$W$8/12),2))</f>
        <v>0</v>
      </c>
      <c r="N120" s="48">
        <f>IF($B120="","",ROUND(N(AH119)*(1+$X$8/12),2))</f>
        <v>0</v>
      </c>
      <c r="O120" s="48">
        <f>IF($B120="","",ROUND(N(AI119)*(1+$Y$8/12),2))</f>
        <v>0</v>
      </c>
      <c r="P120" s="48">
        <f>IF($B120="","",ROUND(N(AJ119)*(1+$Z$8/12),2))</f>
        <v>0</v>
      </c>
      <c r="Q120" s="33">
        <f>IF($B120="","",MIN($Q$9,G120)+MIN(MAX(0,'Debt Payoff'!$D$24-0-SUMPRODUCT((G120:P120&lt;$Q$9:$Z$9)*G120:P120+(G120:P120&gt;=$Q$9:$Z$9)*$Q$9:$Z$9)),G120-MIN($Q$9,G120)))</f>
        <v>0</v>
      </c>
      <c r="R120" s="33">
        <f>IF($B120="","",MIN($R$9,H120)+MIN(MAX(0,'Debt Payoff'!$D$24-SUM(Q120:Q120)-SUMPRODUCT((H120:P120&lt;$R$9:$Z$9)*H120:P120+(H120:P120&gt;=$R$9:$Z$9)*$R$9:$Z$9)),H120-MIN($R$9,H120)))</f>
        <v>0</v>
      </c>
      <c r="S120" s="33">
        <f>IF($B120="","",MIN($S$9,I120)+MIN(MAX(0,'Debt Payoff'!$D$24-SUM(Q120:R120)-SUMPRODUCT((I120:P120&lt;$S$9:$Z$9)*I120:P120+(I120:P120&gt;=$S$9:$Z$9)*$S$9:$Z$9)),I120-MIN($S$9,I120)))</f>
        <v>0</v>
      </c>
      <c r="T120" s="33">
        <f>IF($B120="","",MIN($T$9,J120)+MIN(MAX(0,'Debt Payoff'!$D$24-SUM(Q120:S120)-SUMPRODUCT((J120:P120&lt;$T$9:$Z$9)*J120:P120+(J120:P120&gt;=$T$9:$Z$9)*$T$9:$Z$9)),J120-MIN($T$9,J120)))</f>
        <v>0</v>
      </c>
      <c r="U120" s="33">
        <f>IF($B120="","",MIN($U$9,K120)+MIN(MAX(0,'Debt Payoff'!$D$24-SUM(Q120:T120)-SUMPRODUCT((K120:P120&lt;$U$9:$Z$9)*K120:P120+(K120:P120&gt;=$U$9:$Z$9)*$U$9:$Z$9)),K120-MIN($U$9,K120)))</f>
        <v>0</v>
      </c>
      <c r="V120" s="33">
        <f>IF($B120="","",MIN($V$9,L120)+MIN(MAX(0,'Debt Payoff'!$D$24-SUM(Q120:U120)-SUMPRODUCT((L120:P120&lt;$V$9:$Z$9)*L120:P120+(L120:P120&gt;=$V$9:$Z$9)*$V$9:$Z$9)),L120-MIN($V$9,L120)))</f>
        <v>0</v>
      </c>
      <c r="W120" s="33">
        <f>IF($B120="","",MIN($W$9,M120)+MIN(MAX(0,'Debt Payoff'!$D$24-SUM(Q120:V120)-SUMPRODUCT((M120:P120&lt;$W$9:$Z$9)*M120:P120+(M120:P120&gt;=$W$9:$Z$9)*$W$9:$Z$9)),M120-MIN($W$9,M120)))</f>
        <v>0</v>
      </c>
      <c r="X120" s="33">
        <f>IF($B120="","",MIN($X$9,N120)+MIN(MAX(0,'Debt Payoff'!$D$24-SUM(Q120:W120)-SUMPRODUCT((N120:P120&lt;$X$9:$Z$9)*N120:P120+(N120:P120&gt;=$X$9:$Z$9)*$X$9:$Z$9)),N120-MIN($X$9,N120)))</f>
        <v>0</v>
      </c>
      <c r="Y120" s="33">
        <f>IF($B120="","",MIN($Y$9,O120)+MIN(MAX(0,'Debt Payoff'!$D$24-SUM(Q120:X120)-SUMPRODUCT((O120:P120&lt;$Y$9:$Z$9)*O120:P120+(O120:P120&gt;=$Y$9:$Z$9)*$Y$9:$Z$9)),O120-MIN($Y$9,O120)))</f>
        <v>0</v>
      </c>
      <c r="Z120" s="33">
        <f>IF($B120="","",MIN($Z$9,P120)+MIN(MAX(0,'Debt Payoff'!$D$24-SUM(Q120:Y120)-SUMPRODUCT((P120:P120&lt;$Z$9:$Z$9)*P120:P120+(P120:P120&gt;=$Z$9:$Z$9)*$Z$9:$Z$9)),P120-MIN($Z$9,P120)))</f>
        <v>0</v>
      </c>
      <c r="AA120" s="33">
        <f>IF($B120="","",ROUND(G120-Q120,2))</f>
        <v>0</v>
      </c>
      <c r="AB120" s="33">
        <f>IF($B120="","",ROUND(H120-R120,2))</f>
        <v>0</v>
      </c>
      <c r="AC120" s="33">
        <f>IF($B120="","",ROUND(I120-S120,2))</f>
        <v>0</v>
      </c>
      <c r="AD120" s="33">
        <f>IF($B120="","",ROUND(J120-T120,2))</f>
        <v>0</v>
      </c>
      <c r="AE120" s="33">
        <f>IF($B120="","",ROUND(K120-U120,2))</f>
        <v>0</v>
      </c>
      <c r="AF120" s="33">
        <f>IF($B120="","",ROUND(L120-V120,2))</f>
        <v>0</v>
      </c>
      <c r="AG120" s="33">
        <f>IF($B120="","",ROUND(M120-W120,2))</f>
        <v>0</v>
      </c>
      <c r="AH120" s="33">
        <f>IF($B120="","",ROUND(N120-X120,2))</f>
        <v>0</v>
      </c>
      <c r="AI120" s="33">
        <f>IF($B120="","",ROUND(O120-Y120,2))</f>
        <v>0</v>
      </c>
      <c r="AJ120" s="33">
        <f>IF($B120="","",ROUND(P120-Z120,2))</f>
        <v>0</v>
      </c>
    </row>
    <row r="121" spans="2:36">
      <c r="B121" s="15">
        <f>IF(B120="","",IF(F120&gt;0.005,B120+1,""))</f>
        <v>0</v>
      </c>
      <c r="C121" s="46">
        <f>IF($B121="","",EDATE('Debt Payoff'!$D$23,$B121-1))</f>
        <v>0</v>
      </c>
      <c r="D121" s="47">
        <f>IF($B121="","",SUM(Q121:Z121))</f>
        <v>0</v>
      </c>
      <c r="E121" s="48">
        <f>IF($B121="","",SUM(G121:P121)-F120)</f>
        <v>0</v>
      </c>
      <c r="F121" s="47">
        <f>IF($B121="","",SUM(AA121:AJ121))</f>
        <v>0</v>
      </c>
      <c r="G121" s="48">
        <f>IF($B121="","",ROUND(N(AA120)*(1+$Q$8/12),2))</f>
        <v>0</v>
      </c>
      <c r="H121" s="48">
        <f>IF($B121="","",ROUND(N(AB120)*(1+$R$8/12),2))</f>
        <v>0</v>
      </c>
      <c r="I121" s="48">
        <f>IF($B121="","",ROUND(N(AC120)*(1+$S$8/12),2))</f>
        <v>0</v>
      </c>
      <c r="J121" s="48">
        <f>IF($B121="","",ROUND(N(AD120)*(1+$T$8/12),2))</f>
        <v>0</v>
      </c>
      <c r="K121" s="48">
        <f>IF($B121="","",ROUND(N(AE120)*(1+$U$8/12),2))</f>
        <v>0</v>
      </c>
      <c r="L121" s="48">
        <f>IF($B121="","",ROUND(N(AF120)*(1+$V$8/12),2))</f>
        <v>0</v>
      </c>
      <c r="M121" s="48">
        <f>IF($B121="","",ROUND(N(AG120)*(1+$W$8/12),2))</f>
        <v>0</v>
      </c>
      <c r="N121" s="48">
        <f>IF($B121="","",ROUND(N(AH120)*(1+$X$8/12),2))</f>
        <v>0</v>
      </c>
      <c r="O121" s="48">
        <f>IF($B121="","",ROUND(N(AI120)*(1+$Y$8/12),2))</f>
        <v>0</v>
      </c>
      <c r="P121" s="48">
        <f>IF($B121="","",ROUND(N(AJ120)*(1+$Z$8/12),2))</f>
        <v>0</v>
      </c>
      <c r="Q121" s="33">
        <f>IF($B121="","",MIN($Q$9,G121)+MIN(MAX(0,'Debt Payoff'!$D$24-0-SUMPRODUCT((G121:P121&lt;$Q$9:$Z$9)*G121:P121+(G121:P121&gt;=$Q$9:$Z$9)*$Q$9:$Z$9)),G121-MIN($Q$9,G121)))</f>
        <v>0</v>
      </c>
      <c r="R121" s="33">
        <f>IF($B121="","",MIN($R$9,H121)+MIN(MAX(0,'Debt Payoff'!$D$24-SUM(Q121:Q121)-SUMPRODUCT((H121:P121&lt;$R$9:$Z$9)*H121:P121+(H121:P121&gt;=$R$9:$Z$9)*$R$9:$Z$9)),H121-MIN($R$9,H121)))</f>
        <v>0</v>
      </c>
      <c r="S121" s="33">
        <f>IF($B121="","",MIN($S$9,I121)+MIN(MAX(0,'Debt Payoff'!$D$24-SUM(Q121:R121)-SUMPRODUCT((I121:P121&lt;$S$9:$Z$9)*I121:P121+(I121:P121&gt;=$S$9:$Z$9)*$S$9:$Z$9)),I121-MIN($S$9,I121)))</f>
        <v>0</v>
      </c>
      <c r="T121" s="33">
        <f>IF($B121="","",MIN($T$9,J121)+MIN(MAX(0,'Debt Payoff'!$D$24-SUM(Q121:S121)-SUMPRODUCT((J121:P121&lt;$T$9:$Z$9)*J121:P121+(J121:P121&gt;=$T$9:$Z$9)*$T$9:$Z$9)),J121-MIN($T$9,J121)))</f>
        <v>0</v>
      </c>
      <c r="U121" s="33">
        <f>IF($B121="","",MIN($U$9,K121)+MIN(MAX(0,'Debt Payoff'!$D$24-SUM(Q121:T121)-SUMPRODUCT((K121:P121&lt;$U$9:$Z$9)*K121:P121+(K121:P121&gt;=$U$9:$Z$9)*$U$9:$Z$9)),K121-MIN($U$9,K121)))</f>
        <v>0</v>
      </c>
      <c r="V121" s="33">
        <f>IF($B121="","",MIN($V$9,L121)+MIN(MAX(0,'Debt Payoff'!$D$24-SUM(Q121:U121)-SUMPRODUCT((L121:P121&lt;$V$9:$Z$9)*L121:P121+(L121:P121&gt;=$V$9:$Z$9)*$V$9:$Z$9)),L121-MIN($V$9,L121)))</f>
        <v>0</v>
      </c>
      <c r="W121" s="33">
        <f>IF($B121="","",MIN($W$9,M121)+MIN(MAX(0,'Debt Payoff'!$D$24-SUM(Q121:V121)-SUMPRODUCT((M121:P121&lt;$W$9:$Z$9)*M121:P121+(M121:P121&gt;=$W$9:$Z$9)*$W$9:$Z$9)),M121-MIN($W$9,M121)))</f>
        <v>0</v>
      </c>
      <c r="X121" s="33">
        <f>IF($B121="","",MIN($X$9,N121)+MIN(MAX(0,'Debt Payoff'!$D$24-SUM(Q121:W121)-SUMPRODUCT((N121:P121&lt;$X$9:$Z$9)*N121:P121+(N121:P121&gt;=$X$9:$Z$9)*$X$9:$Z$9)),N121-MIN($X$9,N121)))</f>
        <v>0</v>
      </c>
      <c r="Y121" s="33">
        <f>IF($B121="","",MIN($Y$9,O121)+MIN(MAX(0,'Debt Payoff'!$D$24-SUM(Q121:X121)-SUMPRODUCT((O121:P121&lt;$Y$9:$Z$9)*O121:P121+(O121:P121&gt;=$Y$9:$Z$9)*$Y$9:$Z$9)),O121-MIN($Y$9,O121)))</f>
        <v>0</v>
      </c>
      <c r="Z121" s="33">
        <f>IF($B121="","",MIN($Z$9,P121)+MIN(MAX(0,'Debt Payoff'!$D$24-SUM(Q121:Y121)-SUMPRODUCT((P121:P121&lt;$Z$9:$Z$9)*P121:P121+(P121:P121&gt;=$Z$9:$Z$9)*$Z$9:$Z$9)),P121-MIN($Z$9,P121)))</f>
        <v>0</v>
      </c>
      <c r="AA121" s="33">
        <f>IF($B121="","",ROUND(G121-Q121,2))</f>
        <v>0</v>
      </c>
      <c r="AB121" s="33">
        <f>IF($B121="","",ROUND(H121-R121,2))</f>
        <v>0</v>
      </c>
      <c r="AC121" s="33">
        <f>IF($B121="","",ROUND(I121-S121,2))</f>
        <v>0</v>
      </c>
      <c r="AD121" s="33">
        <f>IF($B121="","",ROUND(J121-T121,2))</f>
        <v>0</v>
      </c>
      <c r="AE121" s="33">
        <f>IF($B121="","",ROUND(K121-U121,2))</f>
        <v>0</v>
      </c>
      <c r="AF121" s="33">
        <f>IF($B121="","",ROUND(L121-V121,2))</f>
        <v>0</v>
      </c>
      <c r="AG121" s="33">
        <f>IF($B121="","",ROUND(M121-W121,2))</f>
        <v>0</v>
      </c>
      <c r="AH121" s="33">
        <f>IF($B121="","",ROUND(N121-X121,2))</f>
        <v>0</v>
      </c>
      <c r="AI121" s="33">
        <f>IF($B121="","",ROUND(O121-Y121,2))</f>
        <v>0</v>
      </c>
      <c r="AJ121" s="33">
        <f>IF($B121="","",ROUND(P121-Z121,2))</f>
        <v>0</v>
      </c>
    </row>
    <row r="122" spans="2:36">
      <c r="B122" s="15">
        <f>IF(B121="","",IF(F121&gt;0.005,B121+1,""))</f>
        <v>0</v>
      </c>
      <c r="C122" s="46">
        <f>IF($B122="","",EDATE('Debt Payoff'!$D$23,$B122-1))</f>
        <v>0</v>
      </c>
      <c r="D122" s="47">
        <f>IF($B122="","",SUM(Q122:Z122))</f>
        <v>0</v>
      </c>
      <c r="E122" s="48">
        <f>IF($B122="","",SUM(G122:P122)-F121)</f>
        <v>0</v>
      </c>
      <c r="F122" s="47">
        <f>IF($B122="","",SUM(AA122:AJ122))</f>
        <v>0</v>
      </c>
      <c r="G122" s="48">
        <f>IF($B122="","",ROUND(N(AA121)*(1+$Q$8/12),2))</f>
        <v>0</v>
      </c>
      <c r="H122" s="48">
        <f>IF($B122="","",ROUND(N(AB121)*(1+$R$8/12),2))</f>
        <v>0</v>
      </c>
      <c r="I122" s="48">
        <f>IF($B122="","",ROUND(N(AC121)*(1+$S$8/12),2))</f>
        <v>0</v>
      </c>
      <c r="J122" s="48">
        <f>IF($B122="","",ROUND(N(AD121)*(1+$T$8/12),2))</f>
        <v>0</v>
      </c>
      <c r="K122" s="48">
        <f>IF($B122="","",ROUND(N(AE121)*(1+$U$8/12),2))</f>
        <v>0</v>
      </c>
      <c r="L122" s="48">
        <f>IF($B122="","",ROUND(N(AF121)*(1+$V$8/12),2))</f>
        <v>0</v>
      </c>
      <c r="M122" s="48">
        <f>IF($B122="","",ROUND(N(AG121)*(1+$W$8/12),2))</f>
        <v>0</v>
      </c>
      <c r="N122" s="48">
        <f>IF($B122="","",ROUND(N(AH121)*(1+$X$8/12),2))</f>
        <v>0</v>
      </c>
      <c r="O122" s="48">
        <f>IF($B122="","",ROUND(N(AI121)*(1+$Y$8/12),2))</f>
        <v>0</v>
      </c>
      <c r="P122" s="48">
        <f>IF($B122="","",ROUND(N(AJ121)*(1+$Z$8/12),2))</f>
        <v>0</v>
      </c>
      <c r="Q122" s="33">
        <f>IF($B122="","",MIN($Q$9,G122)+MIN(MAX(0,'Debt Payoff'!$D$24-0-SUMPRODUCT((G122:P122&lt;$Q$9:$Z$9)*G122:P122+(G122:P122&gt;=$Q$9:$Z$9)*$Q$9:$Z$9)),G122-MIN($Q$9,G122)))</f>
        <v>0</v>
      </c>
      <c r="R122" s="33">
        <f>IF($B122="","",MIN($R$9,H122)+MIN(MAX(0,'Debt Payoff'!$D$24-SUM(Q122:Q122)-SUMPRODUCT((H122:P122&lt;$R$9:$Z$9)*H122:P122+(H122:P122&gt;=$R$9:$Z$9)*$R$9:$Z$9)),H122-MIN($R$9,H122)))</f>
        <v>0</v>
      </c>
      <c r="S122" s="33">
        <f>IF($B122="","",MIN($S$9,I122)+MIN(MAX(0,'Debt Payoff'!$D$24-SUM(Q122:R122)-SUMPRODUCT((I122:P122&lt;$S$9:$Z$9)*I122:P122+(I122:P122&gt;=$S$9:$Z$9)*$S$9:$Z$9)),I122-MIN($S$9,I122)))</f>
        <v>0</v>
      </c>
      <c r="T122" s="33">
        <f>IF($B122="","",MIN($T$9,J122)+MIN(MAX(0,'Debt Payoff'!$D$24-SUM(Q122:S122)-SUMPRODUCT((J122:P122&lt;$T$9:$Z$9)*J122:P122+(J122:P122&gt;=$T$9:$Z$9)*$T$9:$Z$9)),J122-MIN($T$9,J122)))</f>
        <v>0</v>
      </c>
      <c r="U122" s="33">
        <f>IF($B122="","",MIN($U$9,K122)+MIN(MAX(0,'Debt Payoff'!$D$24-SUM(Q122:T122)-SUMPRODUCT((K122:P122&lt;$U$9:$Z$9)*K122:P122+(K122:P122&gt;=$U$9:$Z$9)*$U$9:$Z$9)),K122-MIN($U$9,K122)))</f>
        <v>0</v>
      </c>
      <c r="V122" s="33">
        <f>IF($B122="","",MIN($V$9,L122)+MIN(MAX(0,'Debt Payoff'!$D$24-SUM(Q122:U122)-SUMPRODUCT((L122:P122&lt;$V$9:$Z$9)*L122:P122+(L122:P122&gt;=$V$9:$Z$9)*$V$9:$Z$9)),L122-MIN($V$9,L122)))</f>
        <v>0</v>
      </c>
      <c r="W122" s="33">
        <f>IF($B122="","",MIN($W$9,M122)+MIN(MAX(0,'Debt Payoff'!$D$24-SUM(Q122:V122)-SUMPRODUCT((M122:P122&lt;$W$9:$Z$9)*M122:P122+(M122:P122&gt;=$W$9:$Z$9)*$W$9:$Z$9)),M122-MIN($W$9,M122)))</f>
        <v>0</v>
      </c>
      <c r="X122" s="33">
        <f>IF($B122="","",MIN($X$9,N122)+MIN(MAX(0,'Debt Payoff'!$D$24-SUM(Q122:W122)-SUMPRODUCT((N122:P122&lt;$X$9:$Z$9)*N122:P122+(N122:P122&gt;=$X$9:$Z$9)*$X$9:$Z$9)),N122-MIN($X$9,N122)))</f>
        <v>0</v>
      </c>
      <c r="Y122" s="33">
        <f>IF($B122="","",MIN($Y$9,O122)+MIN(MAX(0,'Debt Payoff'!$D$24-SUM(Q122:X122)-SUMPRODUCT((O122:P122&lt;$Y$9:$Z$9)*O122:P122+(O122:P122&gt;=$Y$9:$Z$9)*$Y$9:$Z$9)),O122-MIN($Y$9,O122)))</f>
        <v>0</v>
      </c>
      <c r="Z122" s="33">
        <f>IF($B122="","",MIN($Z$9,P122)+MIN(MAX(0,'Debt Payoff'!$D$24-SUM(Q122:Y122)-SUMPRODUCT((P122:P122&lt;$Z$9:$Z$9)*P122:P122+(P122:P122&gt;=$Z$9:$Z$9)*$Z$9:$Z$9)),P122-MIN($Z$9,P122)))</f>
        <v>0</v>
      </c>
      <c r="AA122" s="33">
        <f>IF($B122="","",ROUND(G122-Q122,2))</f>
        <v>0</v>
      </c>
      <c r="AB122" s="33">
        <f>IF($B122="","",ROUND(H122-R122,2))</f>
        <v>0</v>
      </c>
      <c r="AC122" s="33">
        <f>IF($B122="","",ROUND(I122-S122,2))</f>
        <v>0</v>
      </c>
      <c r="AD122" s="33">
        <f>IF($B122="","",ROUND(J122-T122,2))</f>
        <v>0</v>
      </c>
      <c r="AE122" s="33">
        <f>IF($B122="","",ROUND(K122-U122,2))</f>
        <v>0</v>
      </c>
      <c r="AF122" s="33">
        <f>IF($B122="","",ROUND(L122-V122,2))</f>
        <v>0</v>
      </c>
      <c r="AG122" s="33">
        <f>IF($B122="","",ROUND(M122-W122,2))</f>
        <v>0</v>
      </c>
      <c r="AH122" s="33">
        <f>IF($B122="","",ROUND(N122-X122,2))</f>
        <v>0</v>
      </c>
      <c r="AI122" s="33">
        <f>IF($B122="","",ROUND(O122-Y122,2))</f>
        <v>0</v>
      </c>
      <c r="AJ122" s="33">
        <f>IF($B122="","",ROUND(P122-Z122,2))</f>
        <v>0</v>
      </c>
    </row>
    <row r="123" spans="2:36">
      <c r="B123" s="15">
        <f>IF(B122="","",IF(F122&gt;0.005,B122+1,""))</f>
        <v>0</v>
      </c>
      <c r="C123" s="46">
        <f>IF($B123="","",EDATE('Debt Payoff'!$D$23,$B123-1))</f>
        <v>0</v>
      </c>
      <c r="D123" s="47">
        <f>IF($B123="","",SUM(Q123:Z123))</f>
        <v>0</v>
      </c>
      <c r="E123" s="48">
        <f>IF($B123="","",SUM(G123:P123)-F122)</f>
        <v>0</v>
      </c>
      <c r="F123" s="47">
        <f>IF($B123="","",SUM(AA123:AJ123))</f>
        <v>0</v>
      </c>
      <c r="G123" s="48">
        <f>IF($B123="","",ROUND(N(AA122)*(1+$Q$8/12),2))</f>
        <v>0</v>
      </c>
      <c r="H123" s="48">
        <f>IF($B123="","",ROUND(N(AB122)*(1+$R$8/12),2))</f>
        <v>0</v>
      </c>
      <c r="I123" s="48">
        <f>IF($B123="","",ROUND(N(AC122)*(1+$S$8/12),2))</f>
        <v>0</v>
      </c>
      <c r="J123" s="48">
        <f>IF($B123="","",ROUND(N(AD122)*(1+$T$8/12),2))</f>
        <v>0</v>
      </c>
      <c r="K123" s="48">
        <f>IF($B123="","",ROUND(N(AE122)*(1+$U$8/12),2))</f>
        <v>0</v>
      </c>
      <c r="L123" s="48">
        <f>IF($B123="","",ROUND(N(AF122)*(1+$V$8/12),2))</f>
        <v>0</v>
      </c>
      <c r="M123" s="48">
        <f>IF($B123="","",ROUND(N(AG122)*(1+$W$8/12),2))</f>
        <v>0</v>
      </c>
      <c r="N123" s="48">
        <f>IF($B123="","",ROUND(N(AH122)*(1+$X$8/12),2))</f>
        <v>0</v>
      </c>
      <c r="O123" s="48">
        <f>IF($B123="","",ROUND(N(AI122)*(1+$Y$8/12),2))</f>
        <v>0</v>
      </c>
      <c r="P123" s="48">
        <f>IF($B123="","",ROUND(N(AJ122)*(1+$Z$8/12),2))</f>
        <v>0</v>
      </c>
      <c r="Q123" s="33">
        <f>IF($B123="","",MIN($Q$9,G123)+MIN(MAX(0,'Debt Payoff'!$D$24-0-SUMPRODUCT((G123:P123&lt;$Q$9:$Z$9)*G123:P123+(G123:P123&gt;=$Q$9:$Z$9)*$Q$9:$Z$9)),G123-MIN($Q$9,G123)))</f>
        <v>0</v>
      </c>
      <c r="R123" s="33">
        <f>IF($B123="","",MIN($R$9,H123)+MIN(MAX(0,'Debt Payoff'!$D$24-SUM(Q123:Q123)-SUMPRODUCT((H123:P123&lt;$R$9:$Z$9)*H123:P123+(H123:P123&gt;=$R$9:$Z$9)*$R$9:$Z$9)),H123-MIN($R$9,H123)))</f>
        <v>0</v>
      </c>
      <c r="S123" s="33">
        <f>IF($B123="","",MIN($S$9,I123)+MIN(MAX(0,'Debt Payoff'!$D$24-SUM(Q123:R123)-SUMPRODUCT((I123:P123&lt;$S$9:$Z$9)*I123:P123+(I123:P123&gt;=$S$9:$Z$9)*$S$9:$Z$9)),I123-MIN($S$9,I123)))</f>
        <v>0</v>
      </c>
      <c r="T123" s="33">
        <f>IF($B123="","",MIN($T$9,J123)+MIN(MAX(0,'Debt Payoff'!$D$24-SUM(Q123:S123)-SUMPRODUCT((J123:P123&lt;$T$9:$Z$9)*J123:P123+(J123:P123&gt;=$T$9:$Z$9)*$T$9:$Z$9)),J123-MIN($T$9,J123)))</f>
        <v>0</v>
      </c>
      <c r="U123" s="33">
        <f>IF($B123="","",MIN($U$9,K123)+MIN(MAX(0,'Debt Payoff'!$D$24-SUM(Q123:T123)-SUMPRODUCT((K123:P123&lt;$U$9:$Z$9)*K123:P123+(K123:P123&gt;=$U$9:$Z$9)*$U$9:$Z$9)),K123-MIN($U$9,K123)))</f>
        <v>0</v>
      </c>
      <c r="V123" s="33">
        <f>IF($B123="","",MIN($V$9,L123)+MIN(MAX(0,'Debt Payoff'!$D$24-SUM(Q123:U123)-SUMPRODUCT((L123:P123&lt;$V$9:$Z$9)*L123:P123+(L123:P123&gt;=$V$9:$Z$9)*$V$9:$Z$9)),L123-MIN($V$9,L123)))</f>
        <v>0</v>
      </c>
      <c r="W123" s="33">
        <f>IF($B123="","",MIN($W$9,M123)+MIN(MAX(0,'Debt Payoff'!$D$24-SUM(Q123:V123)-SUMPRODUCT((M123:P123&lt;$W$9:$Z$9)*M123:P123+(M123:P123&gt;=$W$9:$Z$9)*$W$9:$Z$9)),M123-MIN($W$9,M123)))</f>
        <v>0</v>
      </c>
      <c r="X123" s="33">
        <f>IF($B123="","",MIN($X$9,N123)+MIN(MAX(0,'Debt Payoff'!$D$24-SUM(Q123:W123)-SUMPRODUCT((N123:P123&lt;$X$9:$Z$9)*N123:P123+(N123:P123&gt;=$X$9:$Z$9)*$X$9:$Z$9)),N123-MIN($X$9,N123)))</f>
        <v>0</v>
      </c>
      <c r="Y123" s="33">
        <f>IF($B123="","",MIN($Y$9,O123)+MIN(MAX(0,'Debt Payoff'!$D$24-SUM(Q123:X123)-SUMPRODUCT((O123:P123&lt;$Y$9:$Z$9)*O123:P123+(O123:P123&gt;=$Y$9:$Z$9)*$Y$9:$Z$9)),O123-MIN($Y$9,O123)))</f>
        <v>0</v>
      </c>
      <c r="Z123" s="33">
        <f>IF($B123="","",MIN($Z$9,P123)+MIN(MAX(0,'Debt Payoff'!$D$24-SUM(Q123:Y123)-SUMPRODUCT((P123:P123&lt;$Z$9:$Z$9)*P123:P123+(P123:P123&gt;=$Z$9:$Z$9)*$Z$9:$Z$9)),P123-MIN($Z$9,P123)))</f>
        <v>0</v>
      </c>
      <c r="AA123" s="33">
        <f>IF($B123="","",ROUND(G123-Q123,2))</f>
        <v>0</v>
      </c>
      <c r="AB123" s="33">
        <f>IF($B123="","",ROUND(H123-R123,2))</f>
        <v>0</v>
      </c>
      <c r="AC123" s="33">
        <f>IF($B123="","",ROUND(I123-S123,2))</f>
        <v>0</v>
      </c>
      <c r="AD123" s="33">
        <f>IF($B123="","",ROUND(J123-T123,2))</f>
        <v>0</v>
      </c>
      <c r="AE123" s="33">
        <f>IF($B123="","",ROUND(K123-U123,2))</f>
        <v>0</v>
      </c>
      <c r="AF123" s="33">
        <f>IF($B123="","",ROUND(L123-V123,2))</f>
        <v>0</v>
      </c>
      <c r="AG123" s="33">
        <f>IF($B123="","",ROUND(M123-W123,2))</f>
        <v>0</v>
      </c>
      <c r="AH123" s="33">
        <f>IF($B123="","",ROUND(N123-X123,2))</f>
        <v>0</v>
      </c>
      <c r="AI123" s="33">
        <f>IF($B123="","",ROUND(O123-Y123,2))</f>
        <v>0</v>
      </c>
      <c r="AJ123" s="33">
        <f>IF($B123="","",ROUND(P123-Z123,2))</f>
        <v>0</v>
      </c>
    </row>
    <row r="124" spans="2:36">
      <c r="B124" s="15">
        <f>IF(B123="","",IF(F123&gt;0.005,B123+1,""))</f>
        <v>0</v>
      </c>
      <c r="C124" s="46">
        <f>IF($B124="","",EDATE('Debt Payoff'!$D$23,$B124-1))</f>
        <v>0</v>
      </c>
      <c r="D124" s="47">
        <f>IF($B124="","",SUM(Q124:Z124))</f>
        <v>0</v>
      </c>
      <c r="E124" s="48">
        <f>IF($B124="","",SUM(G124:P124)-F123)</f>
        <v>0</v>
      </c>
      <c r="F124" s="47">
        <f>IF($B124="","",SUM(AA124:AJ124))</f>
        <v>0</v>
      </c>
      <c r="G124" s="48">
        <f>IF($B124="","",ROUND(N(AA123)*(1+$Q$8/12),2))</f>
        <v>0</v>
      </c>
      <c r="H124" s="48">
        <f>IF($B124="","",ROUND(N(AB123)*(1+$R$8/12),2))</f>
        <v>0</v>
      </c>
      <c r="I124" s="48">
        <f>IF($B124="","",ROUND(N(AC123)*(1+$S$8/12),2))</f>
        <v>0</v>
      </c>
      <c r="J124" s="48">
        <f>IF($B124="","",ROUND(N(AD123)*(1+$T$8/12),2))</f>
        <v>0</v>
      </c>
      <c r="K124" s="48">
        <f>IF($B124="","",ROUND(N(AE123)*(1+$U$8/12),2))</f>
        <v>0</v>
      </c>
      <c r="L124" s="48">
        <f>IF($B124="","",ROUND(N(AF123)*(1+$V$8/12),2))</f>
        <v>0</v>
      </c>
      <c r="M124" s="48">
        <f>IF($B124="","",ROUND(N(AG123)*(1+$W$8/12),2))</f>
        <v>0</v>
      </c>
      <c r="N124" s="48">
        <f>IF($B124="","",ROUND(N(AH123)*(1+$X$8/12),2))</f>
        <v>0</v>
      </c>
      <c r="O124" s="48">
        <f>IF($B124="","",ROUND(N(AI123)*(1+$Y$8/12),2))</f>
        <v>0</v>
      </c>
      <c r="P124" s="48">
        <f>IF($B124="","",ROUND(N(AJ123)*(1+$Z$8/12),2))</f>
        <v>0</v>
      </c>
      <c r="Q124" s="33">
        <f>IF($B124="","",MIN($Q$9,G124)+MIN(MAX(0,'Debt Payoff'!$D$24-0-SUMPRODUCT((G124:P124&lt;$Q$9:$Z$9)*G124:P124+(G124:P124&gt;=$Q$9:$Z$9)*$Q$9:$Z$9)),G124-MIN($Q$9,G124)))</f>
        <v>0</v>
      </c>
      <c r="R124" s="33">
        <f>IF($B124="","",MIN($R$9,H124)+MIN(MAX(0,'Debt Payoff'!$D$24-SUM(Q124:Q124)-SUMPRODUCT((H124:P124&lt;$R$9:$Z$9)*H124:P124+(H124:P124&gt;=$R$9:$Z$9)*$R$9:$Z$9)),H124-MIN($R$9,H124)))</f>
        <v>0</v>
      </c>
      <c r="S124" s="33">
        <f>IF($B124="","",MIN($S$9,I124)+MIN(MAX(0,'Debt Payoff'!$D$24-SUM(Q124:R124)-SUMPRODUCT((I124:P124&lt;$S$9:$Z$9)*I124:P124+(I124:P124&gt;=$S$9:$Z$9)*$S$9:$Z$9)),I124-MIN($S$9,I124)))</f>
        <v>0</v>
      </c>
      <c r="T124" s="33">
        <f>IF($B124="","",MIN($T$9,J124)+MIN(MAX(0,'Debt Payoff'!$D$24-SUM(Q124:S124)-SUMPRODUCT((J124:P124&lt;$T$9:$Z$9)*J124:P124+(J124:P124&gt;=$T$9:$Z$9)*$T$9:$Z$9)),J124-MIN($T$9,J124)))</f>
        <v>0</v>
      </c>
      <c r="U124" s="33">
        <f>IF($B124="","",MIN($U$9,K124)+MIN(MAX(0,'Debt Payoff'!$D$24-SUM(Q124:T124)-SUMPRODUCT((K124:P124&lt;$U$9:$Z$9)*K124:P124+(K124:P124&gt;=$U$9:$Z$9)*$U$9:$Z$9)),K124-MIN($U$9,K124)))</f>
        <v>0</v>
      </c>
      <c r="V124" s="33">
        <f>IF($B124="","",MIN($V$9,L124)+MIN(MAX(0,'Debt Payoff'!$D$24-SUM(Q124:U124)-SUMPRODUCT((L124:P124&lt;$V$9:$Z$9)*L124:P124+(L124:P124&gt;=$V$9:$Z$9)*$V$9:$Z$9)),L124-MIN($V$9,L124)))</f>
        <v>0</v>
      </c>
      <c r="W124" s="33">
        <f>IF($B124="","",MIN($W$9,M124)+MIN(MAX(0,'Debt Payoff'!$D$24-SUM(Q124:V124)-SUMPRODUCT((M124:P124&lt;$W$9:$Z$9)*M124:P124+(M124:P124&gt;=$W$9:$Z$9)*$W$9:$Z$9)),M124-MIN($W$9,M124)))</f>
        <v>0</v>
      </c>
      <c r="X124" s="33">
        <f>IF($B124="","",MIN($X$9,N124)+MIN(MAX(0,'Debt Payoff'!$D$24-SUM(Q124:W124)-SUMPRODUCT((N124:P124&lt;$X$9:$Z$9)*N124:P124+(N124:P124&gt;=$X$9:$Z$9)*$X$9:$Z$9)),N124-MIN($X$9,N124)))</f>
        <v>0</v>
      </c>
      <c r="Y124" s="33">
        <f>IF($B124="","",MIN($Y$9,O124)+MIN(MAX(0,'Debt Payoff'!$D$24-SUM(Q124:X124)-SUMPRODUCT((O124:P124&lt;$Y$9:$Z$9)*O124:P124+(O124:P124&gt;=$Y$9:$Z$9)*$Y$9:$Z$9)),O124-MIN($Y$9,O124)))</f>
        <v>0</v>
      </c>
      <c r="Z124" s="33">
        <f>IF($B124="","",MIN($Z$9,P124)+MIN(MAX(0,'Debt Payoff'!$D$24-SUM(Q124:Y124)-SUMPRODUCT((P124:P124&lt;$Z$9:$Z$9)*P124:P124+(P124:P124&gt;=$Z$9:$Z$9)*$Z$9:$Z$9)),P124-MIN($Z$9,P124)))</f>
        <v>0</v>
      </c>
      <c r="AA124" s="33">
        <f>IF($B124="","",ROUND(G124-Q124,2))</f>
        <v>0</v>
      </c>
      <c r="AB124" s="33">
        <f>IF($B124="","",ROUND(H124-R124,2))</f>
        <v>0</v>
      </c>
      <c r="AC124" s="33">
        <f>IF($B124="","",ROUND(I124-S124,2))</f>
        <v>0</v>
      </c>
      <c r="AD124" s="33">
        <f>IF($B124="","",ROUND(J124-T124,2))</f>
        <v>0</v>
      </c>
      <c r="AE124" s="33">
        <f>IF($B124="","",ROUND(K124-U124,2))</f>
        <v>0</v>
      </c>
      <c r="AF124" s="33">
        <f>IF($B124="","",ROUND(L124-V124,2))</f>
        <v>0</v>
      </c>
      <c r="AG124" s="33">
        <f>IF($B124="","",ROUND(M124-W124,2))</f>
        <v>0</v>
      </c>
      <c r="AH124" s="33">
        <f>IF($B124="","",ROUND(N124-X124,2))</f>
        <v>0</v>
      </c>
      <c r="AI124" s="33">
        <f>IF($B124="","",ROUND(O124-Y124,2))</f>
        <v>0</v>
      </c>
      <c r="AJ124" s="33">
        <f>IF($B124="","",ROUND(P124-Z124,2))</f>
        <v>0</v>
      </c>
    </row>
    <row r="125" spans="2:36">
      <c r="B125" s="15">
        <f>IF(B124="","",IF(F124&gt;0.005,B124+1,""))</f>
        <v>0</v>
      </c>
      <c r="C125" s="46">
        <f>IF($B125="","",EDATE('Debt Payoff'!$D$23,$B125-1))</f>
        <v>0</v>
      </c>
      <c r="D125" s="47">
        <f>IF($B125="","",SUM(Q125:Z125))</f>
        <v>0</v>
      </c>
      <c r="E125" s="48">
        <f>IF($B125="","",SUM(G125:P125)-F124)</f>
        <v>0</v>
      </c>
      <c r="F125" s="47">
        <f>IF($B125="","",SUM(AA125:AJ125))</f>
        <v>0</v>
      </c>
      <c r="G125" s="48">
        <f>IF($B125="","",ROUND(N(AA124)*(1+$Q$8/12),2))</f>
        <v>0</v>
      </c>
      <c r="H125" s="48">
        <f>IF($B125="","",ROUND(N(AB124)*(1+$R$8/12),2))</f>
        <v>0</v>
      </c>
      <c r="I125" s="48">
        <f>IF($B125="","",ROUND(N(AC124)*(1+$S$8/12),2))</f>
        <v>0</v>
      </c>
      <c r="J125" s="48">
        <f>IF($B125="","",ROUND(N(AD124)*(1+$T$8/12),2))</f>
        <v>0</v>
      </c>
      <c r="K125" s="48">
        <f>IF($B125="","",ROUND(N(AE124)*(1+$U$8/12),2))</f>
        <v>0</v>
      </c>
      <c r="L125" s="48">
        <f>IF($B125="","",ROUND(N(AF124)*(1+$V$8/12),2))</f>
        <v>0</v>
      </c>
      <c r="M125" s="48">
        <f>IF($B125="","",ROUND(N(AG124)*(1+$W$8/12),2))</f>
        <v>0</v>
      </c>
      <c r="N125" s="48">
        <f>IF($B125="","",ROUND(N(AH124)*(1+$X$8/12),2))</f>
        <v>0</v>
      </c>
      <c r="O125" s="48">
        <f>IF($B125="","",ROUND(N(AI124)*(1+$Y$8/12),2))</f>
        <v>0</v>
      </c>
      <c r="P125" s="48">
        <f>IF($B125="","",ROUND(N(AJ124)*(1+$Z$8/12),2))</f>
        <v>0</v>
      </c>
      <c r="Q125" s="33">
        <f>IF($B125="","",MIN($Q$9,G125)+MIN(MAX(0,'Debt Payoff'!$D$24-0-SUMPRODUCT((G125:P125&lt;$Q$9:$Z$9)*G125:P125+(G125:P125&gt;=$Q$9:$Z$9)*$Q$9:$Z$9)),G125-MIN($Q$9,G125)))</f>
        <v>0</v>
      </c>
      <c r="R125" s="33">
        <f>IF($B125="","",MIN($R$9,H125)+MIN(MAX(0,'Debt Payoff'!$D$24-SUM(Q125:Q125)-SUMPRODUCT((H125:P125&lt;$R$9:$Z$9)*H125:P125+(H125:P125&gt;=$R$9:$Z$9)*$R$9:$Z$9)),H125-MIN($R$9,H125)))</f>
        <v>0</v>
      </c>
      <c r="S125" s="33">
        <f>IF($B125="","",MIN($S$9,I125)+MIN(MAX(0,'Debt Payoff'!$D$24-SUM(Q125:R125)-SUMPRODUCT((I125:P125&lt;$S$9:$Z$9)*I125:P125+(I125:P125&gt;=$S$9:$Z$9)*$S$9:$Z$9)),I125-MIN($S$9,I125)))</f>
        <v>0</v>
      </c>
      <c r="T125" s="33">
        <f>IF($B125="","",MIN($T$9,J125)+MIN(MAX(0,'Debt Payoff'!$D$24-SUM(Q125:S125)-SUMPRODUCT((J125:P125&lt;$T$9:$Z$9)*J125:P125+(J125:P125&gt;=$T$9:$Z$9)*$T$9:$Z$9)),J125-MIN($T$9,J125)))</f>
        <v>0</v>
      </c>
      <c r="U125" s="33">
        <f>IF($B125="","",MIN($U$9,K125)+MIN(MAX(0,'Debt Payoff'!$D$24-SUM(Q125:T125)-SUMPRODUCT((K125:P125&lt;$U$9:$Z$9)*K125:P125+(K125:P125&gt;=$U$9:$Z$9)*$U$9:$Z$9)),K125-MIN($U$9,K125)))</f>
        <v>0</v>
      </c>
      <c r="V125" s="33">
        <f>IF($B125="","",MIN($V$9,L125)+MIN(MAX(0,'Debt Payoff'!$D$24-SUM(Q125:U125)-SUMPRODUCT((L125:P125&lt;$V$9:$Z$9)*L125:P125+(L125:P125&gt;=$V$9:$Z$9)*$V$9:$Z$9)),L125-MIN($V$9,L125)))</f>
        <v>0</v>
      </c>
      <c r="W125" s="33">
        <f>IF($B125="","",MIN($W$9,M125)+MIN(MAX(0,'Debt Payoff'!$D$24-SUM(Q125:V125)-SUMPRODUCT((M125:P125&lt;$W$9:$Z$9)*M125:P125+(M125:P125&gt;=$W$9:$Z$9)*$W$9:$Z$9)),M125-MIN($W$9,M125)))</f>
        <v>0</v>
      </c>
      <c r="X125" s="33">
        <f>IF($B125="","",MIN($X$9,N125)+MIN(MAX(0,'Debt Payoff'!$D$24-SUM(Q125:W125)-SUMPRODUCT((N125:P125&lt;$X$9:$Z$9)*N125:P125+(N125:P125&gt;=$X$9:$Z$9)*$X$9:$Z$9)),N125-MIN($X$9,N125)))</f>
        <v>0</v>
      </c>
      <c r="Y125" s="33">
        <f>IF($B125="","",MIN($Y$9,O125)+MIN(MAX(0,'Debt Payoff'!$D$24-SUM(Q125:X125)-SUMPRODUCT((O125:P125&lt;$Y$9:$Z$9)*O125:P125+(O125:P125&gt;=$Y$9:$Z$9)*$Y$9:$Z$9)),O125-MIN($Y$9,O125)))</f>
        <v>0</v>
      </c>
      <c r="Z125" s="33">
        <f>IF($B125="","",MIN($Z$9,P125)+MIN(MAX(0,'Debt Payoff'!$D$24-SUM(Q125:Y125)-SUMPRODUCT((P125:P125&lt;$Z$9:$Z$9)*P125:P125+(P125:P125&gt;=$Z$9:$Z$9)*$Z$9:$Z$9)),P125-MIN($Z$9,P125)))</f>
        <v>0</v>
      </c>
      <c r="AA125" s="33">
        <f>IF($B125="","",ROUND(G125-Q125,2))</f>
        <v>0</v>
      </c>
      <c r="AB125" s="33">
        <f>IF($B125="","",ROUND(H125-R125,2))</f>
        <v>0</v>
      </c>
      <c r="AC125" s="33">
        <f>IF($B125="","",ROUND(I125-S125,2))</f>
        <v>0</v>
      </c>
      <c r="AD125" s="33">
        <f>IF($B125="","",ROUND(J125-T125,2))</f>
        <v>0</v>
      </c>
      <c r="AE125" s="33">
        <f>IF($B125="","",ROUND(K125-U125,2))</f>
        <v>0</v>
      </c>
      <c r="AF125" s="33">
        <f>IF($B125="","",ROUND(L125-V125,2))</f>
        <v>0</v>
      </c>
      <c r="AG125" s="33">
        <f>IF($B125="","",ROUND(M125-W125,2))</f>
        <v>0</v>
      </c>
      <c r="AH125" s="33">
        <f>IF($B125="","",ROUND(N125-X125,2))</f>
        <v>0</v>
      </c>
      <c r="AI125" s="33">
        <f>IF($B125="","",ROUND(O125-Y125,2))</f>
        <v>0</v>
      </c>
      <c r="AJ125" s="33">
        <f>IF($B125="","",ROUND(P125-Z125,2))</f>
        <v>0</v>
      </c>
    </row>
    <row r="126" spans="2:36">
      <c r="B126" s="15">
        <f>IF(B125="","",IF(F125&gt;0.005,B125+1,""))</f>
        <v>0</v>
      </c>
      <c r="C126" s="46">
        <f>IF($B126="","",EDATE('Debt Payoff'!$D$23,$B126-1))</f>
        <v>0</v>
      </c>
      <c r="D126" s="47">
        <f>IF($B126="","",SUM(Q126:Z126))</f>
        <v>0</v>
      </c>
      <c r="E126" s="48">
        <f>IF($B126="","",SUM(G126:P126)-F125)</f>
        <v>0</v>
      </c>
      <c r="F126" s="47">
        <f>IF($B126="","",SUM(AA126:AJ126))</f>
        <v>0</v>
      </c>
      <c r="G126" s="48">
        <f>IF($B126="","",ROUND(N(AA125)*(1+$Q$8/12),2))</f>
        <v>0</v>
      </c>
      <c r="H126" s="48">
        <f>IF($B126="","",ROUND(N(AB125)*(1+$R$8/12),2))</f>
        <v>0</v>
      </c>
      <c r="I126" s="48">
        <f>IF($B126="","",ROUND(N(AC125)*(1+$S$8/12),2))</f>
        <v>0</v>
      </c>
      <c r="J126" s="48">
        <f>IF($B126="","",ROUND(N(AD125)*(1+$T$8/12),2))</f>
        <v>0</v>
      </c>
      <c r="K126" s="48">
        <f>IF($B126="","",ROUND(N(AE125)*(1+$U$8/12),2))</f>
        <v>0</v>
      </c>
      <c r="L126" s="48">
        <f>IF($B126="","",ROUND(N(AF125)*(1+$V$8/12),2))</f>
        <v>0</v>
      </c>
      <c r="M126" s="48">
        <f>IF($B126="","",ROUND(N(AG125)*(1+$W$8/12),2))</f>
        <v>0</v>
      </c>
      <c r="N126" s="48">
        <f>IF($B126="","",ROUND(N(AH125)*(1+$X$8/12),2))</f>
        <v>0</v>
      </c>
      <c r="O126" s="48">
        <f>IF($B126="","",ROUND(N(AI125)*(1+$Y$8/12),2))</f>
        <v>0</v>
      </c>
      <c r="P126" s="48">
        <f>IF($B126="","",ROUND(N(AJ125)*(1+$Z$8/12),2))</f>
        <v>0</v>
      </c>
      <c r="Q126" s="33">
        <f>IF($B126="","",MIN($Q$9,G126)+MIN(MAX(0,'Debt Payoff'!$D$24-0-SUMPRODUCT((G126:P126&lt;$Q$9:$Z$9)*G126:P126+(G126:P126&gt;=$Q$9:$Z$9)*$Q$9:$Z$9)),G126-MIN($Q$9,G126)))</f>
        <v>0</v>
      </c>
      <c r="R126" s="33">
        <f>IF($B126="","",MIN($R$9,H126)+MIN(MAX(0,'Debt Payoff'!$D$24-SUM(Q126:Q126)-SUMPRODUCT((H126:P126&lt;$R$9:$Z$9)*H126:P126+(H126:P126&gt;=$R$9:$Z$9)*$R$9:$Z$9)),H126-MIN($R$9,H126)))</f>
        <v>0</v>
      </c>
      <c r="S126" s="33">
        <f>IF($B126="","",MIN($S$9,I126)+MIN(MAX(0,'Debt Payoff'!$D$24-SUM(Q126:R126)-SUMPRODUCT((I126:P126&lt;$S$9:$Z$9)*I126:P126+(I126:P126&gt;=$S$9:$Z$9)*$S$9:$Z$9)),I126-MIN($S$9,I126)))</f>
        <v>0</v>
      </c>
      <c r="T126" s="33">
        <f>IF($B126="","",MIN($T$9,J126)+MIN(MAX(0,'Debt Payoff'!$D$24-SUM(Q126:S126)-SUMPRODUCT((J126:P126&lt;$T$9:$Z$9)*J126:P126+(J126:P126&gt;=$T$9:$Z$9)*$T$9:$Z$9)),J126-MIN($T$9,J126)))</f>
        <v>0</v>
      </c>
      <c r="U126" s="33">
        <f>IF($B126="","",MIN($U$9,K126)+MIN(MAX(0,'Debt Payoff'!$D$24-SUM(Q126:T126)-SUMPRODUCT((K126:P126&lt;$U$9:$Z$9)*K126:P126+(K126:P126&gt;=$U$9:$Z$9)*$U$9:$Z$9)),K126-MIN($U$9,K126)))</f>
        <v>0</v>
      </c>
      <c r="V126" s="33">
        <f>IF($B126="","",MIN($V$9,L126)+MIN(MAX(0,'Debt Payoff'!$D$24-SUM(Q126:U126)-SUMPRODUCT((L126:P126&lt;$V$9:$Z$9)*L126:P126+(L126:P126&gt;=$V$9:$Z$9)*$V$9:$Z$9)),L126-MIN($V$9,L126)))</f>
        <v>0</v>
      </c>
      <c r="W126" s="33">
        <f>IF($B126="","",MIN($W$9,M126)+MIN(MAX(0,'Debt Payoff'!$D$24-SUM(Q126:V126)-SUMPRODUCT((M126:P126&lt;$W$9:$Z$9)*M126:P126+(M126:P126&gt;=$W$9:$Z$9)*$W$9:$Z$9)),M126-MIN($W$9,M126)))</f>
        <v>0</v>
      </c>
      <c r="X126" s="33">
        <f>IF($B126="","",MIN($X$9,N126)+MIN(MAX(0,'Debt Payoff'!$D$24-SUM(Q126:W126)-SUMPRODUCT((N126:P126&lt;$X$9:$Z$9)*N126:P126+(N126:P126&gt;=$X$9:$Z$9)*$X$9:$Z$9)),N126-MIN($X$9,N126)))</f>
        <v>0</v>
      </c>
      <c r="Y126" s="33">
        <f>IF($B126="","",MIN($Y$9,O126)+MIN(MAX(0,'Debt Payoff'!$D$24-SUM(Q126:X126)-SUMPRODUCT((O126:P126&lt;$Y$9:$Z$9)*O126:P126+(O126:P126&gt;=$Y$9:$Z$9)*$Y$9:$Z$9)),O126-MIN($Y$9,O126)))</f>
        <v>0</v>
      </c>
      <c r="Z126" s="33">
        <f>IF($B126="","",MIN($Z$9,P126)+MIN(MAX(0,'Debt Payoff'!$D$24-SUM(Q126:Y126)-SUMPRODUCT((P126:P126&lt;$Z$9:$Z$9)*P126:P126+(P126:P126&gt;=$Z$9:$Z$9)*$Z$9:$Z$9)),P126-MIN($Z$9,P126)))</f>
        <v>0</v>
      </c>
      <c r="AA126" s="33">
        <f>IF($B126="","",ROUND(G126-Q126,2))</f>
        <v>0</v>
      </c>
      <c r="AB126" s="33">
        <f>IF($B126="","",ROUND(H126-R126,2))</f>
        <v>0</v>
      </c>
      <c r="AC126" s="33">
        <f>IF($B126="","",ROUND(I126-S126,2))</f>
        <v>0</v>
      </c>
      <c r="AD126" s="33">
        <f>IF($B126="","",ROUND(J126-T126,2))</f>
        <v>0</v>
      </c>
      <c r="AE126" s="33">
        <f>IF($B126="","",ROUND(K126-U126,2))</f>
        <v>0</v>
      </c>
      <c r="AF126" s="33">
        <f>IF($B126="","",ROUND(L126-V126,2))</f>
        <v>0</v>
      </c>
      <c r="AG126" s="33">
        <f>IF($B126="","",ROUND(M126-W126,2))</f>
        <v>0</v>
      </c>
      <c r="AH126" s="33">
        <f>IF($B126="","",ROUND(N126-X126,2))</f>
        <v>0</v>
      </c>
      <c r="AI126" s="33">
        <f>IF($B126="","",ROUND(O126-Y126,2))</f>
        <v>0</v>
      </c>
      <c r="AJ126" s="33">
        <f>IF($B126="","",ROUND(P126-Z126,2))</f>
        <v>0</v>
      </c>
    </row>
    <row r="127" spans="2:36">
      <c r="B127" s="15">
        <f>IF(B126="","",IF(F126&gt;0.005,B126+1,""))</f>
        <v>0</v>
      </c>
      <c r="C127" s="46">
        <f>IF($B127="","",EDATE('Debt Payoff'!$D$23,$B127-1))</f>
        <v>0</v>
      </c>
      <c r="D127" s="47">
        <f>IF($B127="","",SUM(Q127:Z127))</f>
        <v>0</v>
      </c>
      <c r="E127" s="48">
        <f>IF($B127="","",SUM(G127:P127)-F126)</f>
        <v>0</v>
      </c>
      <c r="F127" s="47">
        <f>IF($B127="","",SUM(AA127:AJ127))</f>
        <v>0</v>
      </c>
      <c r="G127" s="48">
        <f>IF($B127="","",ROUND(N(AA126)*(1+$Q$8/12),2))</f>
        <v>0</v>
      </c>
      <c r="H127" s="48">
        <f>IF($B127="","",ROUND(N(AB126)*(1+$R$8/12),2))</f>
        <v>0</v>
      </c>
      <c r="I127" s="48">
        <f>IF($B127="","",ROUND(N(AC126)*(1+$S$8/12),2))</f>
        <v>0</v>
      </c>
      <c r="J127" s="48">
        <f>IF($B127="","",ROUND(N(AD126)*(1+$T$8/12),2))</f>
        <v>0</v>
      </c>
      <c r="K127" s="48">
        <f>IF($B127="","",ROUND(N(AE126)*(1+$U$8/12),2))</f>
        <v>0</v>
      </c>
      <c r="L127" s="48">
        <f>IF($B127="","",ROUND(N(AF126)*(1+$V$8/12),2))</f>
        <v>0</v>
      </c>
      <c r="M127" s="48">
        <f>IF($B127="","",ROUND(N(AG126)*(1+$W$8/12),2))</f>
        <v>0</v>
      </c>
      <c r="N127" s="48">
        <f>IF($B127="","",ROUND(N(AH126)*(1+$X$8/12),2))</f>
        <v>0</v>
      </c>
      <c r="O127" s="48">
        <f>IF($B127="","",ROUND(N(AI126)*(1+$Y$8/12),2))</f>
        <v>0</v>
      </c>
      <c r="P127" s="48">
        <f>IF($B127="","",ROUND(N(AJ126)*(1+$Z$8/12),2))</f>
        <v>0</v>
      </c>
      <c r="Q127" s="33">
        <f>IF($B127="","",MIN($Q$9,G127)+MIN(MAX(0,'Debt Payoff'!$D$24-0-SUMPRODUCT((G127:P127&lt;$Q$9:$Z$9)*G127:P127+(G127:P127&gt;=$Q$9:$Z$9)*$Q$9:$Z$9)),G127-MIN($Q$9,G127)))</f>
        <v>0</v>
      </c>
      <c r="R127" s="33">
        <f>IF($B127="","",MIN($R$9,H127)+MIN(MAX(0,'Debt Payoff'!$D$24-SUM(Q127:Q127)-SUMPRODUCT((H127:P127&lt;$R$9:$Z$9)*H127:P127+(H127:P127&gt;=$R$9:$Z$9)*$R$9:$Z$9)),H127-MIN($R$9,H127)))</f>
        <v>0</v>
      </c>
      <c r="S127" s="33">
        <f>IF($B127="","",MIN($S$9,I127)+MIN(MAX(0,'Debt Payoff'!$D$24-SUM(Q127:R127)-SUMPRODUCT((I127:P127&lt;$S$9:$Z$9)*I127:P127+(I127:P127&gt;=$S$9:$Z$9)*$S$9:$Z$9)),I127-MIN($S$9,I127)))</f>
        <v>0</v>
      </c>
      <c r="T127" s="33">
        <f>IF($B127="","",MIN($T$9,J127)+MIN(MAX(0,'Debt Payoff'!$D$24-SUM(Q127:S127)-SUMPRODUCT((J127:P127&lt;$T$9:$Z$9)*J127:P127+(J127:P127&gt;=$T$9:$Z$9)*$T$9:$Z$9)),J127-MIN($T$9,J127)))</f>
        <v>0</v>
      </c>
      <c r="U127" s="33">
        <f>IF($B127="","",MIN($U$9,K127)+MIN(MAX(0,'Debt Payoff'!$D$24-SUM(Q127:T127)-SUMPRODUCT((K127:P127&lt;$U$9:$Z$9)*K127:P127+(K127:P127&gt;=$U$9:$Z$9)*$U$9:$Z$9)),K127-MIN($U$9,K127)))</f>
        <v>0</v>
      </c>
      <c r="V127" s="33">
        <f>IF($B127="","",MIN($V$9,L127)+MIN(MAX(0,'Debt Payoff'!$D$24-SUM(Q127:U127)-SUMPRODUCT((L127:P127&lt;$V$9:$Z$9)*L127:P127+(L127:P127&gt;=$V$9:$Z$9)*$V$9:$Z$9)),L127-MIN($V$9,L127)))</f>
        <v>0</v>
      </c>
      <c r="W127" s="33">
        <f>IF($B127="","",MIN($W$9,M127)+MIN(MAX(0,'Debt Payoff'!$D$24-SUM(Q127:V127)-SUMPRODUCT((M127:P127&lt;$W$9:$Z$9)*M127:P127+(M127:P127&gt;=$W$9:$Z$9)*$W$9:$Z$9)),M127-MIN($W$9,M127)))</f>
        <v>0</v>
      </c>
      <c r="X127" s="33">
        <f>IF($B127="","",MIN($X$9,N127)+MIN(MAX(0,'Debt Payoff'!$D$24-SUM(Q127:W127)-SUMPRODUCT((N127:P127&lt;$X$9:$Z$9)*N127:P127+(N127:P127&gt;=$X$9:$Z$9)*$X$9:$Z$9)),N127-MIN($X$9,N127)))</f>
        <v>0</v>
      </c>
      <c r="Y127" s="33">
        <f>IF($B127="","",MIN($Y$9,O127)+MIN(MAX(0,'Debt Payoff'!$D$24-SUM(Q127:X127)-SUMPRODUCT((O127:P127&lt;$Y$9:$Z$9)*O127:P127+(O127:P127&gt;=$Y$9:$Z$9)*$Y$9:$Z$9)),O127-MIN($Y$9,O127)))</f>
        <v>0</v>
      </c>
      <c r="Z127" s="33">
        <f>IF($B127="","",MIN($Z$9,P127)+MIN(MAX(0,'Debt Payoff'!$D$24-SUM(Q127:Y127)-SUMPRODUCT((P127:P127&lt;$Z$9:$Z$9)*P127:P127+(P127:P127&gt;=$Z$9:$Z$9)*$Z$9:$Z$9)),P127-MIN($Z$9,P127)))</f>
        <v>0</v>
      </c>
      <c r="AA127" s="33">
        <f>IF($B127="","",ROUND(G127-Q127,2))</f>
        <v>0</v>
      </c>
      <c r="AB127" s="33">
        <f>IF($B127="","",ROUND(H127-R127,2))</f>
        <v>0</v>
      </c>
      <c r="AC127" s="33">
        <f>IF($B127="","",ROUND(I127-S127,2))</f>
        <v>0</v>
      </c>
      <c r="AD127" s="33">
        <f>IF($B127="","",ROUND(J127-T127,2))</f>
        <v>0</v>
      </c>
      <c r="AE127" s="33">
        <f>IF($B127="","",ROUND(K127-U127,2))</f>
        <v>0</v>
      </c>
      <c r="AF127" s="33">
        <f>IF($B127="","",ROUND(L127-V127,2))</f>
        <v>0</v>
      </c>
      <c r="AG127" s="33">
        <f>IF($B127="","",ROUND(M127-W127,2))</f>
        <v>0</v>
      </c>
      <c r="AH127" s="33">
        <f>IF($B127="","",ROUND(N127-X127,2))</f>
        <v>0</v>
      </c>
      <c r="AI127" s="33">
        <f>IF($B127="","",ROUND(O127-Y127,2))</f>
        <v>0</v>
      </c>
      <c r="AJ127" s="33">
        <f>IF($B127="","",ROUND(P127-Z127,2))</f>
        <v>0</v>
      </c>
    </row>
    <row r="128" spans="2:36">
      <c r="B128" s="15">
        <f>IF(B127="","",IF(F127&gt;0.005,B127+1,""))</f>
        <v>0</v>
      </c>
      <c r="C128" s="46">
        <f>IF($B128="","",EDATE('Debt Payoff'!$D$23,$B128-1))</f>
        <v>0</v>
      </c>
      <c r="D128" s="47">
        <f>IF($B128="","",SUM(Q128:Z128))</f>
        <v>0</v>
      </c>
      <c r="E128" s="48">
        <f>IF($B128="","",SUM(G128:P128)-F127)</f>
        <v>0</v>
      </c>
      <c r="F128" s="47">
        <f>IF($B128="","",SUM(AA128:AJ128))</f>
        <v>0</v>
      </c>
      <c r="G128" s="48">
        <f>IF($B128="","",ROUND(N(AA127)*(1+$Q$8/12),2))</f>
        <v>0</v>
      </c>
      <c r="H128" s="48">
        <f>IF($B128="","",ROUND(N(AB127)*(1+$R$8/12),2))</f>
        <v>0</v>
      </c>
      <c r="I128" s="48">
        <f>IF($B128="","",ROUND(N(AC127)*(1+$S$8/12),2))</f>
        <v>0</v>
      </c>
      <c r="J128" s="48">
        <f>IF($B128="","",ROUND(N(AD127)*(1+$T$8/12),2))</f>
        <v>0</v>
      </c>
      <c r="K128" s="48">
        <f>IF($B128="","",ROUND(N(AE127)*(1+$U$8/12),2))</f>
        <v>0</v>
      </c>
      <c r="L128" s="48">
        <f>IF($B128="","",ROUND(N(AF127)*(1+$V$8/12),2))</f>
        <v>0</v>
      </c>
      <c r="M128" s="48">
        <f>IF($B128="","",ROUND(N(AG127)*(1+$W$8/12),2))</f>
        <v>0</v>
      </c>
      <c r="N128" s="48">
        <f>IF($B128="","",ROUND(N(AH127)*(1+$X$8/12),2))</f>
        <v>0</v>
      </c>
      <c r="O128" s="48">
        <f>IF($B128="","",ROUND(N(AI127)*(1+$Y$8/12),2))</f>
        <v>0</v>
      </c>
      <c r="P128" s="48">
        <f>IF($B128="","",ROUND(N(AJ127)*(1+$Z$8/12),2))</f>
        <v>0</v>
      </c>
      <c r="Q128" s="33">
        <f>IF($B128="","",MIN($Q$9,G128)+MIN(MAX(0,'Debt Payoff'!$D$24-0-SUMPRODUCT((G128:P128&lt;$Q$9:$Z$9)*G128:P128+(G128:P128&gt;=$Q$9:$Z$9)*$Q$9:$Z$9)),G128-MIN($Q$9,G128)))</f>
        <v>0</v>
      </c>
      <c r="R128" s="33">
        <f>IF($B128="","",MIN($R$9,H128)+MIN(MAX(0,'Debt Payoff'!$D$24-SUM(Q128:Q128)-SUMPRODUCT((H128:P128&lt;$R$9:$Z$9)*H128:P128+(H128:P128&gt;=$R$9:$Z$9)*$R$9:$Z$9)),H128-MIN($R$9,H128)))</f>
        <v>0</v>
      </c>
      <c r="S128" s="33">
        <f>IF($B128="","",MIN($S$9,I128)+MIN(MAX(0,'Debt Payoff'!$D$24-SUM(Q128:R128)-SUMPRODUCT((I128:P128&lt;$S$9:$Z$9)*I128:P128+(I128:P128&gt;=$S$9:$Z$9)*$S$9:$Z$9)),I128-MIN($S$9,I128)))</f>
        <v>0</v>
      </c>
      <c r="T128" s="33">
        <f>IF($B128="","",MIN($T$9,J128)+MIN(MAX(0,'Debt Payoff'!$D$24-SUM(Q128:S128)-SUMPRODUCT((J128:P128&lt;$T$9:$Z$9)*J128:P128+(J128:P128&gt;=$T$9:$Z$9)*$T$9:$Z$9)),J128-MIN($T$9,J128)))</f>
        <v>0</v>
      </c>
      <c r="U128" s="33">
        <f>IF($B128="","",MIN($U$9,K128)+MIN(MAX(0,'Debt Payoff'!$D$24-SUM(Q128:T128)-SUMPRODUCT((K128:P128&lt;$U$9:$Z$9)*K128:P128+(K128:P128&gt;=$U$9:$Z$9)*$U$9:$Z$9)),K128-MIN($U$9,K128)))</f>
        <v>0</v>
      </c>
      <c r="V128" s="33">
        <f>IF($B128="","",MIN($V$9,L128)+MIN(MAX(0,'Debt Payoff'!$D$24-SUM(Q128:U128)-SUMPRODUCT((L128:P128&lt;$V$9:$Z$9)*L128:P128+(L128:P128&gt;=$V$9:$Z$9)*$V$9:$Z$9)),L128-MIN($V$9,L128)))</f>
        <v>0</v>
      </c>
      <c r="W128" s="33">
        <f>IF($B128="","",MIN($W$9,M128)+MIN(MAX(0,'Debt Payoff'!$D$24-SUM(Q128:V128)-SUMPRODUCT((M128:P128&lt;$W$9:$Z$9)*M128:P128+(M128:P128&gt;=$W$9:$Z$9)*$W$9:$Z$9)),M128-MIN($W$9,M128)))</f>
        <v>0</v>
      </c>
      <c r="X128" s="33">
        <f>IF($B128="","",MIN($X$9,N128)+MIN(MAX(0,'Debt Payoff'!$D$24-SUM(Q128:W128)-SUMPRODUCT((N128:P128&lt;$X$9:$Z$9)*N128:P128+(N128:P128&gt;=$X$9:$Z$9)*$X$9:$Z$9)),N128-MIN($X$9,N128)))</f>
        <v>0</v>
      </c>
      <c r="Y128" s="33">
        <f>IF($B128="","",MIN($Y$9,O128)+MIN(MAX(0,'Debt Payoff'!$D$24-SUM(Q128:X128)-SUMPRODUCT((O128:P128&lt;$Y$9:$Z$9)*O128:P128+(O128:P128&gt;=$Y$9:$Z$9)*$Y$9:$Z$9)),O128-MIN($Y$9,O128)))</f>
        <v>0</v>
      </c>
      <c r="Z128" s="33">
        <f>IF($B128="","",MIN($Z$9,P128)+MIN(MAX(0,'Debt Payoff'!$D$24-SUM(Q128:Y128)-SUMPRODUCT((P128:P128&lt;$Z$9:$Z$9)*P128:P128+(P128:P128&gt;=$Z$9:$Z$9)*$Z$9:$Z$9)),P128-MIN($Z$9,P128)))</f>
        <v>0</v>
      </c>
      <c r="AA128" s="33">
        <f>IF($B128="","",ROUND(G128-Q128,2))</f>
        <v>0</v>
      </c>
      <c r="AB128" s="33">
        <f>IF($B128="","",ROUND(H128-R128,2))</f>
        <v>0</v>
      </c>
      <c r="AC128" s="33">
        <f>IF($B128="","",ROUND(I128-S128,2))</f>
        <v>0</v>
      </c>
      <c r="AD128" s="33">
        <f>IF($B128="","",ROUND(J128-T128,2))</f>
        <v>0</v>
      </c>
      <c r="AE128" s="33">
        <f>IF($B128="","",ROUND(K128-U128,2))</f>
        <v>0</v>
      </c>
      <c r="AF128" s="33">
        <f>IF($B128="","",ROUND(L128-V128,2))</f>
        <v>0</v>
      </c>
      <c r="AG128" s="33">
        <f>IF($B128="","",ROUND(M128-W128,2))</f>
        <v>0</v>
      </c>
      <c r="AH128" s="33">
        <f>IF($B128="","",ROUND(N128-X128,2))</f>
        <v>0</v>
      </c>
      <c r="AI128" s="33">
        <f>IF($B128="","",ROUND(O128-Y128,2))</f>
        <v>0</v>
      </c>
      <c r="AJ128" s="33">
        <f>IF($B128="","",ROUND(P128-Z128,2))</f>
        <v>0</v>
      </c>
    </row>
    <row r="129" spans="2:36">
      <c r="B129" s="15">
        <f>IF(B128="","",IF(F128&gt;0.005,B128+1,""))</f>
        <v>0</v>
      </c>
      <c r="C129" s="46">
        <f>IF($B129="","",EDATE('Debt Payoff'!$D$23,$B129-1))</f>
        <v>0</v>
      </c>
      <c r="D129" s="47">
        <f>IF($B129="","",SUM(Q129:Z129))</f>
        <v>0</v>
      </c>
      <c r="E129" s="48">
        <f>IF($B129="","",SUM(G129:P129)-F128)</f>
        <v>0</v>
      </c>
      <c r="F129" s="47">
        <f>IF($B129="","",SUM(AA129:AJ129))</f>
        <v>0</v>
      </c>
      <c r="G129" s="48">
        <f>IF($B129="","",ROUND(N(AA128)*(1+$Q$8/12),2))</f>
        <v>0</v>
      </c>
      <c r="H129" s="48">
        <f>IF($B129="","",ROUND(N(AB128)*(1+$R$8/12),2))</f>
        <v>0</v>
      </c>
      <c r="I129" s="48">
        <f>IF($B129="","",ROUND(N(AC128)*(1+$S$8/12),2))</f>
        <v>0</v>
      </c>
      <c r="J129" s="48">
        <f>IF($B129="","",ROUND(N(AD128)*(1+$T$8/12),2))</f>
        <v>0</v>
      </c>
      <c r="K129" s="48">
        <f>IF($B129="","",ROUND(N(AE128)*(1+$U$8/12),2))</f>
        <v>0</v>
      </c>
      <c r="L129" s="48">
        <f>IF($B129="","",ROUND(N(AF128)*(1+$V$8/12),2))</f>
        <v>0</v>
      </c>
      <c r="M129" s="48">
        <f>IF($B129="","",ROUND(N(AG128)*(1+$W$8/12),2))</f>
        <v>0</v>
      </c>
      <c r="N129" s="48">
        <f>IF($B129="","",ROUND(N(AH128)*(1+$X$8/12),2))</f>
        <v>0</v>
      </c>
      <c r="O129" s="48">
        <f>IF($B129="","",ROUND(N(AI128)*(1+$Y$8/12),2))</f>
        <v>0</v>
      </c>
      <c r="P129" s="48">
        <f>IF($B129="","",ROUND(N(AJ128)*(1+$Z$8/12),2))</f>
        <v>0</v>
      </c>
      <c r="Q129" s="33">
        <f>IF($B129="","",MIN($Q$9,G129)+MIN(MAX(0,'Debt Payoff'!$D$24-0-SUMPRODUCT((G129:P129&lt;$Q$9:$Z$9)*G129:P129+(G129:P129&gt;=$Q$9:$Z$9)*$Q$9:$Z$9)),G129-MIN($Q$9,G129)))</f>
        <v>0</v>
      </c>
      <c r="R129" s="33">
        <f>IF($B129="","",MIN($R$9,H129)+MIN(MAX(0,'Debt Payoff'!$D$24-SUM(Q129:Q129)-SUMPRODUCT((H129:P129&lt;$R$9:$Z$9)*H129:P129+(H129:P129&gt;=$R$9:$Z$9)*$R$9:$Z$9)),H129-MIN($R$9,H129)))</f>
        <v>0</v>
      </c>
      <c r="S129" s="33">
        <f>IF($B129="","",MIN($S$9,I129)+MIN(MAX(0,'Debt Payoff'!$D$24-SUM(Q129:R129)-SUMPRODUCT((I129:P129&lt;$S$9:$Z$9)*I129:P129+(I129:P129&gt;=$S$9:$Z$9)*$S$9:$Z$9)),I129-MIN($S$9,I129)))</f>
        <v>0</v>
      </c>
      <c r="T129" s="33">
        <f>IF($B129="","",MIN($T$9,J129)+MIN(MAX(0,'Debt Payoff'!$D$24-SUM(Q129:S129)-SUMPRODUCT((J129:P129&lt;$T$9:$Z$9)*J129:P129+(J129:P129&gt;=$T$9:$Z$9)*$T$9:$Z$9)),J129-MIN($T$9,J129)))</f>
        <v>0</v>
      </c>
      <c r="U129" s="33">
        <f>IF($B129="","",MIN($U$9,K129)+MIN(MAX(0,'Debt Payoff'!$D$24-SUM(Q129:T129)-SUMPRODUCT((K129:P129&lt;$U$9:$Z$9)*K129:P129+(K129:P129&gt;=$U$9:$Z$9)*$U$9:$Z$9)),K129-MIN($U$9,K129)))</f>
        <v>0</v>
      </c>
      <c r="V129" s="33">
        <f>IF($B129="","",MIN($V$9,L129)+MIN(MAX(0,'Debt Payoff'!$D$24-SUM(Q129:U129)-SUMPRODUCT((L129:P129&lt;$V$9:$Z$9)*L129:P129+(L129:P129&gt;=$V$9:$Z$9)*$V$9:$Z$9)),L129-MIN($V$9,L129)))</f>
        <v>0</v>
      </c>
      <c r="W129" s="33">
        <f>IF($B129="","",MIN($W$9,M129)+MIN(MAX(0,'Debt Payoff'!$D$24-SUM(Q129:V129)-SUMPRODUCT((M129:P129&lt;$W$9:$Z$9)*M129:P129+(M129:P129&gt;=$W$9:$Z$9)*$W$9:$Z$9)),M129-MIN($W$9,M129)))</f>
        <v>0</v>
      </c>
      <c r="X129" s="33">
        <f>IF($B129="","",MIN($X$9,N129)+MIN(MAX(0,'Debt Payoff'!$D$24-SUM(Q129:W129)-SUMPRODUCT((N129:P129&lt;$X$9:$Z$9)*N129:P129+(N129:P129&gt;=$X$9:$Z$9)*$X$9:$Z$9)),N129-MIN($X$9,N129)))</f>
        <v>0</v>
      </c>
      <c r="Y129" s="33">
        <f>IF($B129="","",MIN($Y$9,O129)+MIN(MAX(0,'Debt Payoff'!$D$24-SUM(Q129:X129)-SUMPRODUCT((O129:P129&lt;$Y$9:$Z$9)*O129:P129+(O129:P129&gt;=$Y$9:$Z$9)*$Y$9:$Z$9)),O129-MIN($Y$9,O129)))</f>
        <v>0</v>
      </c>
      <c r="Z129" s="33">
        <f>IF($B129="","",MIN($Z$9,P129)+MIN(MAX(0,'Debt Payoff'!$D$24-SUM(Q129:Y129)-SUMPRODUCT((P129:P129&lt;$Z$9:$Z$9)*P129:P129+(P129:P129&gt;=$Z$9:$Z$9)*$Z$9:$Z$9)),P129-MIN($Z$9,P129)))</f>
        <v>0</v>
      </c>
      <c r="AA129" s="33">
        <f>IF($B129="","",ROUND(G129-Q129,2))</f>
        <v>0</v>
      </c>
      <c r="AB129" s="33">
        <f>IF($B129="","",ROUND(H129-R129,2))</f>
        <v>0</v>
      </c>
      <c r="AC129" s="33">
        <f>IF($B129="","",ROUND(I129-S129,2))</f>
        <v>0</v>
      </c>
      <c r="AD129" s="33">
        <f>IF($B129="","",ROUND(J129-T129,2))</f>
        <v>0</v>
      </c>
      <c r="AE129" s="33">
        <f>IF($B129="","",ROUND(K129-U129,2))</f>
        <v>0</v>
      </c>
      <c r="AF129" s="33">
        <f>IF($B129="","",ROUND(L129-V129,2))</f>
        <v>0</v>
      </c>
      <c r="AG129" s="33">
        <f>IF($B129="","",ROUND(M129-W129,2))</f>
        <v>0</v>
      </c>
      <c r="AH129" s="33">
        <f>IF($B129="","",ROUND(N129-X129,2))</f>
        <v>0</v>
      </c>
      <c r="AI129" s="33">
        <f>IF($B129="","",ROUND(O129-Y129,2))</f>
        <v>0</v>
      </c>
      <c r="AJ129" s="33">
        <f>IF($B129="","",ROUND(P129-Z129,2))</f>
        <v>0</v>
      </c>
    </row>
    <row r="130" spans="2:36">
      <c r="B130" s="15">
        <f>IF(B129="","",IF(F129&gt;0.005,B129+1,""))</f>
        <v>0</v>
      </c>
      <c r="C130" s="46">
        <f>IF($B130="","",EDATE('Debt Payoff'!$D$23,$B130-1))</f>
        <v>0</v>
      </c>
      <c r="D130" s="47">
        <f>IF($B130="","",SUM(Q130:Z130))</f>
        <v>0</v>
      </c>
      <c r="E130" s="48">
        <f>IF($B130="","",SUM(G130:P130)-F129)</f>
        <v>0</v>
      </c>
      <c r="F130" s="47">
        <f>IF($B130="","",SUM(AA130:AJ130))</f>
        <v>0</v>
      </c>
      <c r="G130" s="48">
        <f>IF($B130="","",ROUND(N(AA129)*(1+$Q$8/12),2))</f>
        <v>0</v>
      </c>
      <c r="H130" s="48">
        <f>IF($B130="","",ROUND(N(AB129)*(1+$R$8/12),2))</f>
        <v>0</v>
      </c>
      <c r="I130" s="48">
        <f>IF($B130="","",ROUND(N(AC129)*(1+$S$8/12),2))</f>
        <v>0</v>
      </c>
      <c r="J130" s="48">
        <f>IF($B130="","",ROUND(N(AD129)*(1+$T$8/12),2))</f>
        <v>0</v>
      </c>
      <c r="K130" s="48">
        <f>IF($B130="","",ROUND(N(AE129)*(1+$U$8/12),2))</f>
        <v>0</v>
      </c>
      <c r="L130" s="48">
        <f>IF($B130="","",ROUND(N(AF129)*(1+$V$8/12),2))</f>
        <v>0</v>
      </c>
      <c r="M130" s="48">
        <f>IF($B130="","",ROUND(N(AG129)*(1+$W$8/12),2))</f>
        <v>0</v>
      </c>
      <c r="N130" s="48">
        <f>IF($B130="","",ROUND(N(AH129)*(1+$X$8/12),2))</f>
        <v>0</v>
      </c>
      <c r="O130" s="48">
        <f>IF($B130="","",ROUND(N(AI129)*(1+$Y$8/12),2))</f>
        <v>0</v>
      </c>
      <c r="P130" s="48">
        <f>IF($B130="","",ROUND(N(AJ129)*(1+$Z$8/12),2))</f>
        <v>0</v>
      </c>
      <c r="Q130" s="33">
        <f>IF($B130="","",MIN($Q$9,G130)+MIN(MAX(0,'Debt Payoff'!$D$24-0-SUMPRODUCT((G130:P130&lt;$Q$9:$Z$9)*G130:P130+(G130:P130&gt;=$Q$9:$Z$9)*$Q$9:$Z$9)),G130-MIN($Q$9,G130)))</f>
        <v>0</v>
      </c>
      <c r="R130" s="33">
        <f>IF($B130="","",MIN($R$9,H130)+MIN(MAX(0,'Debt Payoff'!$D$24-SUM(Q130:Q130)-SUMPRODUCT((H130:P130&lt;$R$9:$Z$9)*H130:P130+(H130:P130&gt;=$R$9:$Z$9)*$R$9:$Z$9)),H130-MIN($R$9,H130)))</f>
        <v>0</v>
      </c>
      <c r="S130" s="33">
        <f>IF($B130="","",MIN($S$9,I130)+MIN(MAX(0,'Debt Payoff'!$D$24-SUM(Q130:R130)-SUMPRODUCT((I130:P130&lt;$S$9:$Z$9)*I130:P130+(I130:P130&gt;=$S$9:$Z$9)*$S$9:$Z$9)),I130-MIN($S$9,I130)))</f>
        <v>0</v>
      </c>
      <c r="T130" s="33">
        <f>IF($B130="","",MIN($T$9,J130)+MIN(MAX(0,'Debt Payoff'!$D$24-SUM(Q130:S130)-SUMPRODUCT((J130:P130&lt;$T$9:$Z$9)*J130:P130+(J130:P130&gt;=$T$9:$Z$9)*$T$9:$Z$9)),J130-MIN($T$9,J130)))</f>
        <v>0</v>
      </c>
      <c r="U130" s="33">
        <f>IF($B130="","",MIN($U$9,K130)+MIN(MAX(0,'Debt Payoff'!$D$24-SUM(Q130:T130)-SUMPRODUCT((K130:P130&lt;$U$9:$Z$9)*K130:P130+(K130:P130&gt;=$U$9:$Z$9)*$U$9:$Z$9)),K130-MIN($U$9,K130)))</f>
        <v>0</v>
      </c>
      <c r="V130" s="33">
        <f>IF($B130="","",MIN($V$9,L130)+MIN(MAX(0,'Debt Payoff'!$D$24-SUM(Q130:U130)-SUMPRODUCT((L130:P130&lt;$V$9:$Z$9)*L130:P130+(L130:P130&gt;=$V$9:$Z$9)*$V$9:$Z$9)),L130-MIN($V$9,L130)))</f>
        <v>0</v>
      </c>
      <c r="W130" s="33">
        <f>IF($B130="","",MIN($W$9,M130)+MIN(MAX(0,'Debt Payoff'!$D$24-SUM(Q130:V130)-SUMPRODUCT((M130:P130&lt;$W$9:$Z$9)*M130:P130+(M130:P130&gt;=$W$9:$Z$9)*$W$9:$Z$9)),M130-MIN($W$9,M130)))</f>
        <v>0</v>
      </c>
      <c r="X130" s="33">
        <f>IF($B130="","",MIN($X$9,N130)+MIN(MAX(0,'Debt Payoff'!$D$24-SUM(Q130:W130)-SUMPRODUCT((N130:P130&lt;$X$9:$Z$9)*N130:P130+(N130:P130&gt;=$X$9:$Z$9)*$X$9:$Z$9)),N130-MIN($X$9,N130)))</f>
        <v>0</v>
      </c>
      <c r="Y130" s="33">
        <f>IF($B130="","",MIN($Y$9,O130)+MIN(MAX(0,'Debt Payoff'!$D$24-SUM(Q130:X130)-SUMPRODUCT((O130:P130&lt;$Y$9:$Z$9)*O130:P130+(O130:P130&gt;=$Y$9:$Z$9)*$Y$9:$Z$9)),O130-MIN($Y$9,O130)))</f>
        <v>0</v>
      </c>
      <c r="Z130" s="33">
        <f>IF($B130="","",MIN($Z$9,P130)+MIN(MAX(0,'Debt Payoff'!$D$24-SUM(Q130:Y130)-SUMPRODUCT((P130:P130&lt;$Z$9:$Z$9)*P130:P130+(P130:P130&gt;=$Z$9:$Z$9)*$Z$9:$Z$9)),P130-MIN($Z$9,P130)))</f>
        <v>0</v>
      </c>
      <c r="AA130" s="33">
        <f>IF($B130="","",ROUND(G130-Q130,2))</f>
        <v>0</v>
      </c>
      <c r="AB130" s="33">
        <f>IF($B130="","",ROUND(H130-R130,2))</f>
        <v>0</v>
      </c>
      <c r="AC130" s="33">
        <f>IF($B130="","",ROUND(I130-S130,2))</f>
        <v>0</v>
      </c>
      <c r="AD130" s="33">
        <f>IF($B130="","",ROUND(J130-T130,2))</f>
        <v>0</v>
      </c>
      <c r="AE130" s="33">
        <f>IF($B130="","",ROUND(K130-U130,2))</f>
        <v>0</v>
      </c>
      <c r="AF130" s="33">
        <f>IF($B130="","",ROUND(L130-V130,2))</f>
        <v>0</v>
      </c>
      <c r="AG130" s="33">
        <f>IF($B130="","",ROUND(M130-W130,2))</f>
        <v>0</v>
      </c>
      <c r="AH130" s="33">
        <f>IF($B130="","",ROUND(N130-X130,2))</f>
        <v>0</v>
      </c>
      <c r="AI130" s="33">
        <f>IF($B130="","",ROUND(O130-Y130,2))</f>
        <v>0</v>
      </c>
      <c r="AJ130" s="33">
        <f>IF($B130="","",ROUND(P130-Z130,2))</f>
        <v>0</v>
      </c>
    </row>
    <row r="131" spans="2:36">
      <c r="B131" s="15">
        <f>IF(B130="","",IF(F130&gt;0.005,B130+1,""))</f>
        <v>0</v>
      </c>
      <c r="C131" s="46">
        <f>IF($B131="","",EDATE('Debt Payoff'!$D$23,$B131-1))</f>
        <v>0</v>
      </c>
      <c r="D131" s="47">
        <f>IF($B131="","",SUM(Q131:Z131))</f>
        <v>0</v>
      </c>
      <c r="E131" s="48">
        <f>IF($B131="","",SUM(G131:P131)-F130)</f>
        <v>0</v>
      </c>
      <c r="F131" s="47">
        <f>IF($B131="","",SUM(AA131:AJ131))</f>
        <v>0</v>
      </c>
      <c r="G131" s="48">
        <f>IF($B131="","",ROUND(N(AA130)*(1+$Q$8/12),2))</f>
        <v>0</v>
      </c>
      <c r="H131" s="48">
        <f>IF($B131="","",ROUND(N(AB130)*(1+$R$8/12),2))</f>
        <v>0</v>
      </c>
      <c r="I131" s="48">
        <f>IF($B131="","",ROUND(N(AC130)*(1+$S$8/12),2))</f>
        <v>0</v>
      </c>
      <c r="J131" s="48">
        <f>IF($B131="","",ROUND(N(AD130)*(1+$T$8/12),2))</f>
        <v>0</v>
      </c>
      <c r="K131" s="48">
        <f>IF($B131="","",ROUND(N(AE130)*(1+$U$8/12),2))</f>
        <v>0</v>
      </c>
      <c r="L131" s="48">
        <f>IF($B131="","",ROUND(N(AF130)*(1+$V$8/12),2))</f>
        <v>0</v>
      </c>
      <c r="M131" s="48">
        <f>IF($B131="","",ROUND(N(AG130)*(1+$W$8/12),2))</f>
        <v>0</v>
      </c>
      <c r="N131" s="48">
        <f>IF($B131="","",ROUND(N(AH130)*(1+$X$8/12),2))</f>
        <v>0</v>
      </c>
      <c r="O131" s="48">
        <f>IF($B131="","",ROUND(N(AI130)*(1+$Y$8/12),2))</f>
        <v>0</v>
      </c>
      <c r="P131" s="48">
        <f>IF($B131="","",ROUND(N(AJ130)*(1+$Z$8/12),2))</f>
        <v>0</v>
      </c>
      <c r="Q131" s="33">
        <f>IF($B131="","",MIN($Q$9,G131)+MIN(MAX(0,'Debt Payoff'!$D$24-0-SUMPRODUCT((G131:P131&lt;$Q$9:$Z$9)*G131:P131+(G131:P131&gt;=$Q$9:$Z$9)*$Q$9:$Z$9)),G131-MIN($Q$9,G131)))</f>
        <v>0</v>
      </c>
      <c r="R131" s="33">
        <f>IF($B131="","",MIN($R$9,H131)+MIN(MAX(0,'Debt Payoff'!$D$24-SUM(Q131:Q131)-SUMPRODUCT((H131:P131&lt;$R$9:$Z$9)*H131:P131+(H131:P131&gt;=$R$9:$Z$9)*$R$9:$Z$9)),H131-MIN($R$9,H131)))</f>
        <v>0</v>
      </c>
      <c r="S131" s="33">
        <f>IF($B131="","",MIN($S$9,I131)+MIN(MAX(0,'Debt Payoff'!$D$24-SUM(Q131:R131)-SUMPRODUCT((I131:P131&lt;$S$9:$Z$9)*I131:P131+(I131:P131&gt;=$S$9:$Z$9)*$S$9:$Z$9)),I131-MIN($S$9,I131)))</f>
        <v>0</v>
      </c>
      <c r="T131" s="33">
        <f>IF($B131="","",MIN($T$9,J131)+MIN(MAX(0,'Debt Payoff'!$D$24-SUM(Q131:S131)-SUMPRODUCT((J131:P131&lt;$T$9:$Z$9)*J131:P131+(J131:P131&gt;=$T$9:$Z$9)*$T$9:$Z$9)),J131-MIN($T$9,J131)))</f>
        <v>0</v>
      </c>
      <c r="U131" s="33">
        <f>IF($B131="","",MIN($U$9,K131)+MIN(MAX(0,'Debt Payoff'!$D$24-SUM(Q131:T131)-SUMPRODUCT((K131:P131&lt;$U$9:$Z$9)*K131:P131+(K131:P131&gt;=$U$9:$Z$9)*$U$9:$Z$9)),K131-MIN($U$9,K131)))</f>
        <v>0</v>
      </c>
      <c r="V131" s="33">
        <f>IF($B131="","",MIN($V$9,L131)+MIN(MAX(0,'Debt Payoff'!$D$24-SUM(Q131:U131)-SUMPRODUCT((L131:P131&lt;$V$9:$Z$9)*L131:P131+(L131:P131&gt;=$V$9:$Z$9)*$V$9:$Z$9)),L131-MIN($V$9,L131)))</f>
        <v>0</v>
      </c>
      <c r="W131" s="33">
        <f>IF($B131="","",MIN($W$9,M131)+MIN(MAX(0,'Debt Payoff'!$D$24-SUM(Q131:V131)-SUMPRODUCT((M131:P131&lt;$W$9:$Z$9)*M131:P131+(M131:P131&gt;=$W$9:$Z$9)*$W$9:$Z$9)),M131-MIN($W$9,M131)))</f>
        <v>0</v>
      </c>
      <c r="X131" s="33">
        <f>IF($B131="","",MIN($X$9,N131)+MIN(MAX(0,'Debt Payoff'!$D$24-SUM(Q131:W131)-SUMPRODUCT((N131:P131&lt;$X$9:$Z$9)*N131:P131+(N131:P131&gt;=$X$9:$Z$9)*$X$9:$Z$9)),N131-MIN($X$9,N131)))</f>
        <v>0</v>
      </c>
      <c r="Y131" s="33">
        <f>IF($B131="","",MIN($Y$9,O131)+MIN(MAX(0,'Debt Payoff'!$D$24-SUM(Q131:X131)-SUMPRODUCT((O131:P131&lt;$Y$9:$Z$9)*O131:P131+(O131:P131&gt;=$Y$9:$Z$9)*$Y$9:$Z$9)),O131-MIN($Y$9,O131)))</f>
        <v>0</v>
      </c>
      <c r="Z131" s="33">
        <f>IF($B131="","",MIN($Z$9,P131)+MIN(MAX(0,'Debt Payoff'!$D$24-SUM(Q131:Y131)-SUMPRODUCT((P131:P131&lt;$Z$9:$Z$9)*P131:P131+(P131:P131&gt;=$Z$9:$Z$9)*$Z$9:$Z$9)),P131-MIN($Z$9,P131)))</f>
        <v>0</v>
      </c>
      <c r="AA131" s="33">
        <f>IF($B131="","",ROUND(G131-Q131,2))</f>
        <v>0</v>
      </c>
      <c r="AB131" s="33">
        <f>IF($B131="","",ROUND(H131-R131,2))</f>
        <v>0</v>
      </c>
      <c r="AC131" s="33">
        <f>IF($B131="","",ROUND(I131-S131,2))</f>
        <v>0</v>
      </c>
      <c r="AD131" s="33">
        <f>IF($B131="","",ROUND(J131-T131,2))</f>
        <v>0</v>
      </c>
      <c r="AE131" s="33">
        <f>IF($B131="","",ROUND(K131-U131,2))</f>
        <v>0</v>
      </c>
      <c r="AF131" s="33">
        <f>IF($B131="","",ROUND(L131-V131,2))</f>
        <v>0</v>
      </c>
      <c r="AG131" s="33">
        <f>IF($B131="","",ROUND(M131-W131,2))</f>
        <v>0</v>
      </c>
      <c r="AH131" s="33">
        <f>IF($B131="","",ROUND(N131-X131,2))</f>
        <v>0</v>
      </c>
      <c r="AI131" s="33">
        <f>IF($B131="","",ROUND(O131-Y131,2))</f>
        <v>0</v>
      </c>
      <c r="AJ131" s="33">
        <f>IF($B131="","",ROUND(P131-Z131,2))</f>
        <v>0</v>
      </c>
    </row>
    <row r="132" spans="2:36">
      <c r="B132" s="15">
        <f>IF(B131="","",IF(F131&gt;0.005,B131+1,""))</f>
        <v>0</v>
      </c>
      <c r="C132" s="46">
        <f>IF($B132="","",EDATE('Debt Payoff'!$D$23,$B132-1))</f>
        <v>0</v>
      </c>
      <c r="D132" s="47">
        <f>IF($B132="","",SUM(Q132:Z132))</f>
        <v>0</v>
      </c>
      <c r="E132" s="48">
        <f>IF($B132="","",SUM(G132:P132)-F131)</f>
        <v>0</v>
      </c>
      <c r="F132" s="47">
        <f>IF($B132="","",SUM(AA132:AJ132))</f>
        <v>0</v>
      </c>
      <c r="G132" s="48">
        <f>IF($B132="","",ROUND(N(AA131)*(1+$Q$8/12),2))</f>
        <v>0</v>
      </c>
      <c r="H132" s="48">
        <f>IF($B132="","",ROUND(N(AB131)*(1+$R$8/12),2))</f>
        <v>0</v>
      </c>
      <c r="I132" s="48">
        <f>IF($B132="","",ROUND(N(AC131)*(1+$S$8/12),2))</f>
        <v>0</v>
      </c>
      <c r="J132" s="48">
        <f>IF($B132="","",ROUND(N(AD131)*(1+$T$8/12),2))</f>
        <v>0</v>
      </c>
      <c r="K132" s="48">
        <f>IF($B132="","",ROUND(N(AE131)*(1+$U$8/12),2))</f>
        <v>0</v>
      </c>
      <c r="L132" s="48">
        <f>IF($B132="","",ROUND(N(AF131)*(1+$V$8/12),2))</f>
        <v>0</v>
      </c>
      <c r="M132" s="48">
        <f>IF($B132="","",ROUND(N(AG131)*(1+$W$8/12),2))</f>
        <v>0</v>
      </c>
      <c r="N132" s="48">
        <f>IF($B132="","",ROUND(N(AH131)*(1+$X$8/12),2))</f>
        <v>0</v>
      </c>
      <c r="O132" s="48">
        <f>IF($B132="","",ROUND(N(AI131)*(1+$Y$8/12),2))</f>
        <v>0</v>
      </c>
      <c r="P132" s="48">
        <f>IF($B132="","",ROUND(N(AJ131)*(1+$Z$8/12),2))</f>
        <v>0</v>
      </c>
      <c r="Q132" s="33">
        <f>IF($B132="","",MIN($Q$9,G132)+MIN(MAX(0,'Debt Payoff'!$D$24-0-SUMPRODUCT((G132:P132&lt;$Q$9:$Z$9)*G132:P132+(G132:P132&gt;=$Q$9:$Z$9)*$Q$9:$Z$9)),G132-MIN($Q$9,G132)))</f>
        <v>0</v>
      </c>
      <c r="R132" s="33">
        <f>IF($B132="","",MIN($R$9,H132)+MIN(MAX(0,'Debt Payoff'!$D$24-SUM(Q132:Q132)-SUMPRODUCT((H132:P132&lt;$R$9:$Z$9)*H132:P132+(H132:P132&gt;=$R$9:$Z$9)*$R$9:$Z$9)),H132-MIN($R$9,H132)))</f>
        <v>0</v>
      </c>
      <c r="S132" s="33">
        <f>IF($B132="","",MIN($S$9,I132)+MIN(MAX(0,'Debt Payoff'!$D$24-SUM(Q132:R132)-SUMPRODUCT((I132:P132&lt;$S$9:$Z$9)*I132:P132+(I132:P132&gt;=$S$9:$Z$9)*$S$9:$Z$9)),I132-MIN($S$9,I132)))</f>
        <v>0</v>
      </c>
      <c r="T132" s="33">
        <f>IF($B132="","",MIN($T$9,J132)+MIN(MAX(0,'Debt Payoff'!$D$24-SUM(Q132:S132)-SUMPRODUCT((J132:P132&lt;$T$9:$Z$9)*J132:P132+(J132:P132&gt;=$T$9:$Z$9)*$T$9:$Z$9)),J132-MIN($T$9,J132)))</f>
        <v>0</v>
      </c>
      <c r="U132" s="33">
        <f>IF($B132="","",MIN($U$9,K132)+MIN(MAX(0,'Debt Payoff'!$D$24-SUM(Q132:T132)-SUMPRODUCT((K132:P132&lt;$U$9:$Z$9)*K132:P132+(K132:P132&gt;=$U$9:$Z$9)*$U$9:$Z$9)),K132-MIN($U$9,K132)))</f>
        <v>0</v>
      </c>
      <c r="V132" s="33">
        <f>IF($B132="","",MIN($V$9,L132)+MIN(MAX(0,'Debt Payoff'!$D$24-SUM(Q132:U132)-SUMPRODUCT((L132:P132&lt;$V$9:$Z$9)*L132:P132+(L132:P132&gt;=$V$9:$Z$9)*$V$9:$Z$9)),L132-MIN($V$9,L132)))</f>
        <v>0</v>
      </c>
      <c r="W132" s="33">
        <f>IF($B132="","",MIN($W$9,M132)+MIN(MAX(0,'Debt Payoff'!$D$24-SUM(Q132:V132)-SUMPRODUCT((M132:P132&lt;$W$9:$Z$9)*M132:P132+(M132:P132&gt;=$W$9:$Z$9)*$W$9:$Z$9)),M132-MIN($W$9,M132)))</f>
        <v>0</v>
      </c>
      <c r="X132" s="33">
        <f>IF($B132="","",MIN($X$9,N132)+MIN(MAX(0,'Debt Payoff'!$D$24-SUM(Q132:W132)-SUMPRODUCT((N132:P132&lt;$X$9:$Z$9)*N132:P132+(N132:P132&gt;=$X$9:$Z$9)*$X$9:$Z$9)),N132-MIN($X$9,N132)))</f>
        <v>0</v>
      </c>
      <c r="Y132" s="33">
        <f>IF($B132="","",MIN($Y$9,O132)+MIN(MAX(0,'Debt Payoff'!$D$24-SUM(Q132:X132)-SUMPRODUCT((O132:P132&lt;$Y$9:$Z$9)*O132:P132+(O132:P132&gt;=$Y$9:$Z$9)*$Y$9:$Z$9)),O132-MIN($Y$9,O132)))</f>
        <v>0</v>
      </c>
      <c r="Z132" s="33">
        <f>IF($B132="","",MIN($Z$9,P132)+MIN(MAX(0,'Debt Payoff'!$D$24-SUM(Q132:Y132)-SUMPRODUCT((P132:P132&lt;$Z$9:$Z$9)*P132:P132+(P132:P132&gt;=$Z$9:$Z$9)*$Z$9:$Z$9)),P132-MIN($Z$9,P132)))</f>
        <v>0</v>
      </c>
      <c r="AA132" s="33">
        <f>IF($B132="","",ROUND(G132-Q132,2))</f>
        <v>0</v>
      </c>
      <c r="AB132" s="33">
        <f>IF($B132="","",ROUND(H132-R132,2))</f>
        <v>0</v>
      </c>
      <c r="AC132" s="33">
        <f>IF($B132="","",ROUND(I132-S132,2))</f>
        <v>0</v>
      </c>
      <c r="AD132" s="33">
        <f>IF($B132="","",ROUND(J132-T132,2))</f>
        <v>0</v>
      </c>
      <c r="AE132" s="33">
        <f>IF($B132="","",ROUND(K132-U132,2))</f>
        <v>0</v>
      </c>
      <c r="AF132" s="33">
        <f>IF($B132="","",ROUND(L132-V132,2))</f>
        <v>0</v>
      </c>
      <c r="AG132" s="33">
        <f>IF($B132="","",ROUND(M132-W132,2))</f>
        <v>0</v>
      </c>
      <c r="AH132" s="33">
        <f>IF($B132="","",ROUND(N132-X132,2))</f>
        <v>0</v>
      </c>
      <c r="AI132" s="33">
        <f>IF($B132="","",ROUND(O132-Y132,2))</f>
        <v>0</v>
      </c>
      <c r="AJ132" s="33">
        <f>IF($B132="","",ROUND(P132-Z132,2))</f>
        <v>0</v>
      </c>
    </row>
    <row r="133" spans="2:36">
      <c r="B133" s="15">
        <f>IF(B132="","",IF(F132&gt;0.005,B132+1,""))</f>
        <v>0</v>
      </c>
      <c r="C133" s="46">
        <f>IF($B133="","",EDATE('Debt Payoff'!$D$23,$B133-1))</f>
        <v>0</v>
      </c>
      <c r="D133" s="47">
        <f>IF($B133="","",SUM(Q133:Z133))</f>
        <v>0</v>
      </c>
      <c r="E133" s="48">
        <f>IF($B133="","",SUM(G133:P133)-F132)</f>
        <v>0</v>
      </c>
      <c r="F133" s="47">
        <f>IF($B133="","",SUM(AA133:AJ133))</f>
        <v>0</v>
      </c>
      <c r="G133" s="48">
        <f>IF($B133="","",ROUND(N(AA132)*(1+$Q$8/12),2))</f>
        <v>0</v>
      </c>
      <c r="H133" s="48">
        <f>IF($B133="","",ROUND(N(AB132)*(1+$R$8/12),2))</f>
        <v>0</v>
      </c>
      <c r="I133" s="48">
        <f>IF($B133="","",ROUND(N(AC132)*(1+$S$8/12),2))</f>
        <v>0</v>
      </c>
      <c r="J133" s="48">
        <f>IF($B133="","",ROUND(N(AD132)*(1+$T$8/12),2))</f>
        <v>0</v>
      </c>
      <c r="K133" s="48">
        <f>IF($B133="","",ROUND(N(AE132)*(1+$U$8/12),2))</f>
        <v>0</v>
      </c>
      <c r="L133" s="48">
        <f>IF($B133="","",ROUND(N(AF132)*(1+$V$8/12),2))</f>
        <v>0</v>
      </c>
      <c r="M133" s="48">
        <f>IF($B133="","",ROUND(N(AG132)*(1+$W$8/12),2))</f>
        <v>0</v>
      </c>
      <c r="N133" s="48">
        <f>IF($B133="","",ROUND(N(AH132)*(1+$X$8/12),2))</f>
        <v>0</v>
      </c>
      <c r="O133" s="48">
        <f>IF($B133="","",ROUND(N(AI132)*(1+$Y$8/12),2))</f>
        <v>0</v>
      </c>
      <c r="P133" s="48">
        <f>IF($B133="","",ROUND(N(AJ132)*(1+$Z$8/12),2))</f>
        <v>0</v>
      </c>
      <c r="Q133" s="33">
        <f>IF($B133="","",MIN($Q$9,G133)+MIN(MAX(0,'Debt Payoff'!$D$24-0-SUMPRODUCT((G133:P133&lt;$Q$9:$Z$9)*G133:P133+(G133:P133&gt;=$Q$9:$Z$9)*$Q$9:$Z$9)),G133-MIN($Q$9,G133)))</f>
        <v>0</v>
      </c>
      <c r="R133" s="33">
        <f>IF($B133="","",MIN($R$9,H133)+MIN(MAX(0,'Debt Payoff'!$D$24-SUM(Q133:Q133)-SUMPRODUCT((H133:P133&lt;$R$9:$Z$9)*H133:P133+(H133:P133&gt;=$R$9:$Z$9)*$R$9:$Z$9)),H133-MIN($R$9,H133)))</f>
        <v>0</v>
      </c>
      <c r="S133" s="33">
        <f>IF($B133="","",MIN($S$9,I133)+MIN(MAX(0,'Debt Payoff'!$D$24-SUM(Q133:R133)-SUMPRODUCT((I133:P133&lt;$S$9:$Z$9)*I133:P133+(I133:P133&gt;=$S$9:$Z$9)*$S$9:$Z$9)),I133-MIN($S$9,I133)))</f>
        <v>0</v>
      </c>
      <c r="T133" s="33">
        <f>IF($B133="","",MIN($T$9,J133)+MIN(MAX(0,'Debt Payoff'!$D$24-SUM(Q133:S133)-SUMPRODUCT((J133:P133&lt;$T$9:$Z$9)*J133:P133+(J133:P133&gt;=$T$9:$Z$9)*$T$9:$Z$9)),J133-MIN($T$9,J133)))</f>
        <v>0</v>
      </c>
      <c r="U133" s="33">
        <f>IF($B133="","",MIN($U$9,K133)+MIN(MAX(0,'Debt Payoff'!$D$24-SUM(Q133:T133)-SUMPRODUCT((K133:P133&lt;$U$9:$Z$9)*K133:P133+(K133:P133&gt;=$U$9:$Z$9)*$U$9:$Z$9)),K133-MIN($U$9,K133)))</f>
        <v>0</v>
      </c>
      <c r="V133" s="33">
        <f>IF($B133="","",MIN($V$9,L133)+MIN(MAX(0,'Debt Payoff'!$D$24-SUM(Q133:U133)-SUMPRODUCT((L133:P133&lt;$V$9:$Z$9)*L133:P133+(L133:P133&gt;=$V$9:$Z$9)*$V$9:$Z$9)),L133-MIN($V$9,L133)))</f>
        <v>0</v>
      </c>
      <c r="W133" s="33">
        <f>IF($B133="","",MIN($W$9,M133)+MIN(MAX(0,'Debt Payoff'!$D$24-SUM(Q133:V133)-SUMPRODUCT((M133:P133&lt;$W$9:$Z$9)*M133:P133+(M133:P133&gt;=$W$9:$Z$9)*$W$9:$Z$9)),M133-MIN($W$9,M133)))</f>
        <v>0</v>
      </c>
      <c r="X133" s="33">
        <f>IF($B133="","",MIN($X$9,N133)+MIN(MAX(0,'Debt Payoff'!$D$24-SUM(Q133:W133)-SUMPRODUCT((N133:P133&lt;$X$9:$Z$9)*N133:P133+(N133:P133&gt;=$X$9:$Z$9)*$X$9:$Z$9)),N133-MIN($X$9,N133)))</f>
        <v>0</v>
      </c>
      <c r="Y133" s="33">
        <f>IF($B133="","",MIN($Y$9,O133)+MIN(MAX(0,'Debt Payoff'!$D$24-SUM(Q133:X133)-SUMPRODUCT((O133:P133&lt;$Y$9:$Z$9)*O133:P133+(O133:P133&gt;=$Y$9:$Z$9)*$Y$9:$Z$9)),O133-MIN($Y$9,O133)))</f>
        <v>0</v>
      </c>
      <c r="Z133" s="33">
        <f>IF($B133="","",MIN($Z$9,P133)+MIN(MAX(0,'Debt Payoff'!$D$24-SUM(Q133:Y133)-SUMPRODUCT((P133:P133&lt;$Z$9:$Z$9)*P133:P133+(P133:P133&gt;=$Z$9:$Z$9)*$Z$9:$Z$9)),P133-MIN($Z$9,P133)))</f>
        <v>0</v>
      </c>
      <c r="AA133" s="33">
        <f>IF($B133="","",ROUND(G133-Q133,2))</f>
        <v>0</v>
      </c>
      <c r="AB133" s="33">
        <f>IF($B133="","",ROUND(H133-R133,2))</f>
        <v>0</v>
      </c>
      <c r="AC133" s="33">
        <f>IF($B133="","",ROUND(I133-S133,2))</f>
        <v>0</v>
      </c>
      <c r="AD133" s="33">
        <f>IF($B133="","",ROUND(J133-T133,2))</f>
        <v>0</v>
      </c>
      <c r="AE133" s="33">
        <f>IF($B133="","",ROUND(K133-U133,2))</f>
        <v>0</v>
      </c>
      <c r="AF133" s="33">
        <f>IF($B133="","",ROUND(L133-V133,2))</f>
        <v>0</v>
      </c>
      <c r="AG133" s="33">
        <f>IF($B133="","",ROUND(M133-W133,2))</f>
        <v>0</v>
      </c>
      <c r="AH133" s="33">
        <f>IF($B133="","",ROUND(N133-X133,2))</f>
        <v>0</v>
      </c>
      <c r="AI133" s="33">
        <f>IF($B133="","",ROUND(O133-Y133,2))</f>
        <v>0</v>
      </c>
      <c r="AJ133" s="33">
        <f>IF($B133="","",ROUND(P133-Z133,2))</f>
        <v>0</v>
      </c>
    </row>
    <row r="134" spans="2:36">
      <c r="B134" s="15">
        <f>IF(B133="","",IF(F133&gt;0.005,B133+1,""))</f>
        <v>0</v>
      </c>
      <c r="C134" s="46">
        <f>IF($B134="","",EDATE('Debt Payoff'!$D$23,$B134-1))</f>
        <v>0</v>
      </c>
      <c r="D134" s="47">
        <f>IF($B134="","",SUM(Q134:Z134))</f>
        <v>0</v>
      </c>
      <c r="E134" s="48">
        <f>IF($B134="","",SUM(G134:P134)-F133)</f>
        <v>0</v>
      </c>
      <c r="F134" s="47">
        <f>IF($B134="","",SUM(AA134:AJ134))</f>
        <v>0</v>
      </c>
      <c r="G134" s="48">
        <f>IF($B134="","",ROUND(N(AA133)*(1+$Q$8/12),2))</f>
        <v>0</v>
      </c>
      <c r="H134" s="48">
        <f>IF($B134="","",ROUND(N(AB133)*(1+$R$8/12),2))</f>
        <v>0</v>
      </c>
      <c r="I134" s="48">
        <f>IF($B134="","",ROUND(N(AC133)*(1+$S$8/12),2))</f>
        <v>0</v>
      </c>
      <c r="J134" s="48">
        <f>IF($B134="","",ROUND(N(AD133)*(1+$T$8/12),2))</f>
        <v>0</v>
      </c>
      <c r="K134" s="48">
        <f>IF($B134="","",ROUND(N(AE133)*(1+$U$8/12),2))</f>
        <v>0</v>
      </c>
      <c r="L134" s="48">
        <f>IF($B134="","",ROUND(N(AF133)*(1+$V$8/12),2))</f>
        <v>0</v>
      </c>
      <c r="M134" s="48">
        <f>IF($B134="","",ROUND(N(AG133)*(1+$W$8/12),2))</f>
        <v>0</v>
      </c>
      <c r="N134" s="48">
        <f>IF($B134="","",ROUND(N(AH133)*(1+$X$8/12),2))</f>
        <v>0</v>
      </c>
      <c r="O134" s="48">
        <f>IF($B134="","",ROUND(N(AI133)*(1+$Y$8/12),2))</f>
        <v>0</v>
      </c>
      <c r="P134" s="48">
        <f>IF($B134="","",ROUND(N(AJ133)*(1+$Z$8/12),2))</f>
        <v>0</v>
      </c>
      <c r="Q134" s="33">
        <f>IF($B134="","",MIN($Q$9,G134)+MIN(MAX(0,'Debt Payoff'!$D$24-0-SUMPRODUCT((G134:P134&lt;$Q$9:$Z$9)*G134:P134+(G134:P134&gt;=$Q$9:$Z$9)*$Q$9:$Z$9)),G134-MIN($Q$9,G134)))</f>
        <v>0</v>
      </c>
      <c r="R134" s="33">
        <f>IF($B134="","",MIN($R$9,H134)+MIN(MAX(0,'Debt Payoff'!$D$24-SUM(Q134:Q134)-SUMPRODUCT((H134:P134&lt;$R$9:$Z$9)*H134:P134+(H134:P134&gt;=$R$9:$Z$9)*$R$9:$Z$9)),H134-MIN($R$9,H134)))</f>
        <v>0</v>
      </c>
      <c r="S134" s="33">
        <f>IF($B134="","",MIN($S$9,I134)+MIN(MAX(0,'Debt Payoff'!$D$24-SUM(Q134:R134)-SUMPRODUCT((I134:P134&lt;$S$9:$Z$9)*I134:P134+(I134:P134&gt;=$S$9:$Z$9)*$S$9:$Z$9)),I134-MIN($S$9,I134)))</f>
        <v>0</v>
      </c>
      <c r="T134" s="33">
        <f>IF($B134="","",MIN($T$9,J134)+MIN(MAX(0,'Debt Payoff'!$D$24-SUM(Q134:S134)-SUMPRODUCT((J134:P134&lt;$T$9:$Z$9)*J134:P134+(J134:P134&gt;=$T$9:$Z$9)*$T$9:$Z$9)),J134-MIN($T$9,J134)))</f>
        <v>0</v>
      </c>
      <c r="U134" s="33">
        <f>IF($B134="","",MIN($U$9,K134)+MIN(MAX(0,'Debt Payoff'!$D$24-SUM(Q134:T134)-SUMPRODUCT((K134:P134&lt;$U$9:$Z$9)*K134:P134+(K134:P134&gt;=$U$9:$Z$9)*$U$9:$Z$9)),K134-MIN($U$9,K134)))</f>
        <v>0</v>
      </c>
      <c r="V134" s="33">
        <f>IF($B134="","",MIN($V$9,L134)+MIN(MAX(0,'Debt Payoff'!$D$24-SUM(Q134:U134)-SUMPRODUCT((L134:P134&lt;$V$9:$Z$9)*L134:P134+(L134:P134&gt;=$V$9:$Z$9)*$V$9:$Z$9)),L134-MIN($V$9,L134)))</f>
        <v>0</v>
      </c>
      <c r="W134" s="33">
        <f>IF($B134="","",MIN($W$9,M134)+MIN(MAX(0,'Debt Payoff'!$D$24-SUM(Q134:V134)-SUMPRODUCT((M134:P134&lt;$W$9:$Z$9)*M134:P134+(M134:P134&gt;=$W$9:$Z$9)*$W$9:$Z$9)),M134-MIN($W$9,M134)))</f>
        <v>0</v>
      </c>
      <c r="X134" s="33">
        <f>IF($B134="","",MIN($X$9,N134)+MIN(MAX(0,'Debt Payoff'!$D$24-SUM(Q134:W134)-SUMPRODUCT((N134:P134&lt;$X$9:$Z$9)*N134:P134+(N134:P134&gt;=$X$9:$Z$9)*$X$9:$Z$9)),N134-MIN($X$9,N134)))</f>
        <v>0</v>
      </c>
      <c r="Y134" s="33">
        <f>IF($B134="","",MIN($Y$9,O134)+MIN(MAX(0,'Debt Payoff'!$D$24-SUM(Q134:X134)-SUMPRODUCT((O134:P134&lt;$Y$9:$Z$9)*O134:P134+(O134:P134&gt;=$Y$9:$Z$9)*$Y$9:$Z$9)),O134-MIN($Y$9,O134)))</f>
        <v>0</v>
      </c>
      <c r="Z134" s="33">
        <f>IF($B134="","",MIN($Z$9,P134)+MIN(MAX(0,'Debt Payoff'!$D$24-SUM(Q134:Y134)-SUMPRODUCT((P134:P134&lt;$Z$9:$Z$9)*P134:P134+(P134:P134&gt;=$Z$9:$Z$9)*$Z$9:$Z$9)),P134-MIN($Z$9,P134)))</f>
        <v>0</v>
      </c>
      <c r="AA134" s="33">
        <f>IF($B134="","",ROUND(G134-Q134,2))</f>
        <v>0</v>
      </c>
      <c r="AB134" s="33">
        <f>IF($B134="","",ROUND(H134-R134,2))</f>
        <v>0</v>
      </c>
      <c r="AC134" s="33">
        <f>IF($B134="","",ROUND(I134-S134,2))</f>
        <v>0</v>
      </c>
      <c r="AD134" s="33">
        <f>IF($B134="","",ROUND(J134-T134,2))</f>
        <v>0</v>
      </c>
      <c r="AE134" s="33">
        <f>IF($B134="","",ROUND(K134-U134,2))</f>
        <v>0</v>
      </c>
      <c r="AF134" s="33">
        <f>IF($B134="","",ROUND(L134-V134,2))</f>
        <v>0</v>
      </c>
      <c r="AG134" s="33">
        <f>IF($B134="","",ROUND(M134-W134,2))</f>
        <v>0</v>
      </c>
      <c r="AH134" s="33">
        <f>IF($B134="","",ROUND(N134-X134,2))</f>
        <v>0</v>
      </c>
      <c r="AI134" s="33">
        <f>IF($B134="","",ROUND(O134-Y134,2))</f>
        <v>0</v>
      </c>
      <c r="AJ134" s="33">
        <f>IF($B134="","",ROUND(P134-Z134,2))</f>
        <v>0</v>
      </c>
    </row>
    <row r="135" spans="2:36">
      <c r="B135" s="15">
        <f>IF(B134="","",IF(F134&gt;0.005,B134+1,""))</f>
        <v>0</v>
      </c>
      <c r="C135" s="46">
        <f>IF($B135="","",EDATE('Debt Payoff'!$D$23,$B135-1))</f>
        <v>0</v>
      </c>
      <c r="D135" s="47">
        <f>IF($B135="","",SUM(Q135:Z135))</f>
        <v>0</v>
      </c>
      <c r="E135" s="48">
        <f>IF($B135="","",SUM(G135:P135)-F134)</f>
        <v>0</v>
      </c>
      <c r="F135" s="47">
        <f>IF($B135="","",SUM(AA135:AJ135))</f>
        <v>0</v>
      </c>
      <c r="G135" s="48">
        <f>IF($B135="","",ROUND(N(AA134)*(1+$Q$8/12),2))</f>
        <v>0</v>
      </c>
      <c r="H135" s="48">
        <f>IF($B135="","",ROUND(N(AB134)*(1+$R$8/12),2))</f>
        <v>0</v>
      </c>
      <c r="I135" s="48">
        <f>IF($B135="","",ROUND(N(AC134)*(1+$S$8/12),2))</f>
        <v>0</v>
      </c>
      <c r="J135" s="48">
        <f>IF($B135="","",ROUND(N(AD134)*(1+$T$8/12),2))</f>
        <v>0</v>
      </c>
      <c r="K135" s="48">
        <f>IF($B135="","",ROUND(N(AE134)*(1+$U$8/12),2))</f>
        <v>0</v>
      </c>
      <c r="L135" s="48">
        <f>IF($B135="","",ROUND(N(AF134)*(1+$V$8/12),2))</f>
        <v>0</v>
      </c>
      <c r="M135" s="48">
        <f>IF($B135="","",ROUND(N(AG134)*(1+$W$8/12),2))</f>
        <v>0</v>
      </c>
      <c r="N135" s="48">
        <f>IF($B135="","",ROUND(N(AH134)*(1+$X$8/12),2))</f>
        <v>0</v>
      </c>
      <c r="O135" s="48">
        <f>IF($B135="","",ROUND(N(AI134)*(1+$Y$8/12),2))</f>
        <v>0</v>
      </c>
      <c r="P135" s="48">
        <f>IF($B135="","",ROUND(N(AJ134)*(1+$Z$8/12),2))</f>
        <v>0</v>
      </c>
      <c r="Q135" s="33">
        <f>IF($B135="","",MIN($Q$9,G135)+MIN(MAX(0,'Debt Payoff'!$D$24-0-SUMPRODUCT((G135:P135&lt;$Q$9:$Z$9)*G135:P135+(G135:P135&gt;=$Q$9:$Z$9)*$Q$9:$Z$9)),G135-MIN($Q$9,G135)))</f>
        <v>0</v>
      </c>
      <c r="R135" s="33">
        <f>IF($B135="","",MIN($R$9,H135)+MIN(MAX(0,'Debt Payoff'!$D$24-SUM(Q135:Q135)-SUMPRODUCT((H135:P135&lt;$R$9:$Z$9)*H135:P135+(H135:P135&gt;=$R$9:$Z$9)*$R$9:$Z$9)),H135-MIN($R$9,H135)))</f>
        <v>0</v>
      </c>
      <c r="S135" s="33">
        <f>IF($B135="","",MIN($S$9,I135)+MIN(MAX(0,'Debt Payoff'!$D$24-SUM(Q135:R135)-SUMPRODUCT((I135:P135&lt;$S$9:$Z$9)*I135:P135+(I135:P135&gt;=$S$9:$Z$9)*$S$9:$Z$9)),I135-MIN($S$9,I135)))</f>
        <v>0</v>
      </c>
      <c r="T135" s="33">
        <f>IF($B135="","",MIN($T$9,J135)+MIN(MAX(0,'Debt Payoff'!$D$24-SUM(Q135:S135)-SUMPRODUCT((J135:P135&lt;$T$9:$Z$9)*J135:P135+(J135:P135&gt;=$T$9:$Z$9)*$T$9:$Z$9)),J135-MIN($T$9,J135)))</f>
        <v>0</v>
      </c>
      <c r="U135" s="33">
        <f>IF($B135="","",MIN($U$9,K135)+MIN(MAX(0,'Debt Payoff'!$D$24-SUM(Q135:T135)-SUMPRODUCT((K135:P135&lt;$U$9:$Z$9)*K135:P135+(K135:P135&gt;=$U$9:$Z$9)*$U$9:$Z$9)),K135-MIN($U$9,K135)))</f>
        <v>0</v>
      </c>
      <c r="V135" s="33">
        <f>IF($B135="","",MIN($V$9,L135)+MIN(MAX(0,'Debt Payoff'!$D$24-SUM(Q135:U135)-SUMPRODUCT((L135:P135&lt;$V$9:$Z$9)*L135:P135+(L135:P135&gt;=$V$9:$Z$9)*$V$9:$Z$9)),L135-MIN($V$9,L135)))</f>
        <v>0</v>
      </c>
      <c r="W135" s="33">
        <f>IF($B135="","",MIN($W$9,M135)+MIN(MAX(0,'Debt Payoff'!$D$24-SUM(Q135:V135)-SUMPRODUCT((M135:P135&lt;$W$9:$Z$9)*M135:P135+(M135:P135&gt;=$W$9:$Z$9)*$W$9:$Z$9)),M135-MIN($W$9,M135)))</f>
        <v>0</v>
      </c>
      <c r="X135" s="33">
        <f>IF($B135="","",MIN($X$9,N135)+MIN(MAX(0,'Debt Payoff'!$D$24-SUM(Q135:W135)-SUMPRODUCT((N135:P135&lt;$X$9:$Z$9)*N135:P135+(N135:P135&gt;=$X$9:$Z$9)*$X$9:$Z$9)),N135-MIN($X$9,N135)))</f>
        <v>0</v>
      </c>
      <c r="Y135" s="33">
        <f>IF($B135="","",MIN($Y$9,O135)+MIN(MAX(0,'Debt Payoff'!$D$24-SUM(Q135:X135)-SUMPRODUCT((O135:P135&lt;$Y$9:$Z$9)*O135:P135+(O135:P135&gt;=$Y$9:$Z$9)*$Y$9:$Z$9)),O135-MIN($Y$9,O135)))</f>
        <v>0</v>
      </c>
      <c r="Z135" s="33">
        <f>IF($B135="","",MIN($Z$9,P135)+MIN(MAX(0,'Debt Payoff'!$D$24-SUM(Q135:Y135)-SUMPRODUCT((P135:P135&lt;$Z$9:$Z$9)*P135:P135+(P135:P135&gt;=$Z$9:$Z$9)*$Z$9:$Z$9)),P135-MIN($Z$9,P135)))</f>
        <v>0</v>
      </c>
      <c r="AA135" s="33">
        <f>IF($B135="","",ROUND(G135-Q135,2))</f>
        <v>0</v>
      </c>
      <c r="AB135" s="33">
        <f>IF($B135="","",ROUND(H135-R135,2))</f>
        <v>0</v>
      </c>
      <c r="AC135" s="33">
        <f>IF($B135="","",ROUND(I135-S135,2))</f>
        <v>0</v>
      </c>
      <c r="AD135" s="33">
        <f>IF($B135="","",ROUND(J135-T135,2))</f>
        <v>0</v>
      </c>
      <c r="AE135" s="33">
        <f>IF($B135="","",ROUND(K135-U135,2))</f>
        <v>0</v>
      </c>
      <c r="AF135" s="33">
        <f>IF($B135="","",ROUND(L135-V135,2))</f>
        <v>0</v>
      </c>
      <c r="AG135" s="33">
        <f>IF($B135="","",ROUND(M135-W135,2))</f>
        <v>0</v>
      </c>
      <c r="AH135" s="33">
        <f>IF($B135="","",ROUND(N135-X135,2))</f>
        <v>0</v>
      </c>
      <c r="AI135" s="33">
        <f>IF($B135="","",ROUND(O135-Y135,2))</f>
        <v>0</v>
      </c>
      <c r="AJ135" s="33">
        <f>IF($B135="","",ROUND(P135-Z135,2))</f>
        <v>0</v>
      </c>
    </row>
    <row r="136" spans="2:36">
      <c r="B136" s="15">
        <f>IF(B135="","",IF(F135&gt;0.005,B135+1,""))</f>
        <v>0</v>
      </c>
      <c r="C136" s="46">
        <f>IF($B136="","",EDATE('Debt Payoff'!$D$23,$B136-1))</f>
        <v>0</v>
      </c>
      <c r="D136" s="47">
        <f>IF($B136="","",SUM(Q136:Z136))</f>
        <v>0</v>
      </c>
      <c r="E136" s="48">
        <f>IF($B136="","",SUM(G136:P136)-F135)</f>
        <v>0</v>
      </c>
      <c r="F136" s="47">
        <f>IF($B136="","",SUM(AA136:AJ136))</f>
        <v>0</v>
      </c>
      <c r="G136" s="48">
        <f>IF($B136="","",ROUND(N(AA135)*(1+$Q$8/12),2))</f>
        <v>0</v>
      </c>
      <c r="H136" s="48">
        <f>IF($B136="","",ROUND(N(AB135)*(1+$R$8/12),2))</f>
        <v>0</v>
      </c>
      <c r="I136" s="48">
        <f>IF($B136="","",ROUND(N(AC135)*(1+$S$8/12),2))</f>
        <v>0</v>
      </c>
      <c r="J136" s="48">
        <f>IF($B136="","",ROUND(N(AD135)*(1+$T$8/12),2))</f>
        <v>0</v>
      </c>
      <c r="K136" s="48">
        <f>IF($B136="","",ROUND(N(AE135)*(1+$U$8/12),2))</f>
        <v>0</v>
      </c>
      <c r="L136" s="48">
        <f>IF($B136="","",ROUND(N(AF135)*(1+$V$8/12),2))</f>
        <v>0</v>
      </c>
      <c r="M136" s="48">
        <f>IF($B136="","",ROUND(N(AG135)*(1+$W$8/12),2))</f>
        <v>0</v>
      </c>
      <c r="N136" s="48">
        <f>IF($B136="","",ROUND(N(AH135)*(1+$X$8/12),2))</f>
        <v>0</v>
      </c>
      <c r="O136" s="48">
        <f>IF($B136="","",ROUND(N(AI135)*(1+$Y$8/12),2))</f>
        <v>0</v>
      </c>
      <c r="P136" s="48">
        <f>IF($B136="","",ROUND(N(AJ135)*(1+$Z$8/12),2))</f>
        <v>0</v>
      </c>
      <c r="Q136" s="33">
        <f>IF($B136="","",MIN($Q$9,G136)+MIN(MAX(0,'Debt Payoff'!$D$24-0-SUMPRODUCT((G136:P136&lt;$Q$9:$Z$9)*G136:P136+(G136:P136&gt;=$Q$9:$Z$9)*$Q$9:$Z$9)),G136-MIN($Q$9,G136)))</f>
        <v>0</v>
      </c>
      <c r="R136" s="33">
        <f>IF($B136="","",MIN($R$9,H136)+MIN(MAX(0,'Debt Payoff'!$D$24-SUM(Q136:Q136)-SUMPRODUCT((H136:P136&lt;$R$9:$Z$9)*H136:P136+(H136:P136&gt;=$R$9:$Z$9)*$R$9:$Z$9)),H136-MIN($R$9,H136)))</f>
        <v>0</v>
      </c>
      <c r="S136" s="33">
        <f>IF($B136="","",MIN($S$9,I136)+MIN(MAX(0,'Debt Payoff'!$D$24-SUM(Q136:R136)-SUMPRODUCT((I136:P136&lt;$S$9:$Z$9)*I136:P136+(I136:P136&gt;=$S$9:$Z$9)*$S$9:$Z$9)),I136-MIN($S$9,I136)))</f>
        <v>0</v>
      </c>
      <c r="T136" s="33">
        <f>IF($B136="","",MIN($T$9,J136)+MIN(MAX(0,'Debt Payoff'!$D$24-SUM(Q136:S136)-SUMPRODUCT((J136:P136&lt;$T$9:$Z$9)*J136:P136+(J136:P136&gt;=$T$9:$Z$9)*$T$9:$Z$9)),J136-MIN($T$9,J136)))</f>
        <v>0</v>
      </c>
      <c r="U136" s="33">
        <f>IF($B136="","",MIN($U$9,K136)+MIN(MAX(0,'Debt Payoff'!$D$24-SUM(Q136:T136)-SUMPRODUCT((K136:P136&lt;$U$9:$Z$9)*K136:P136+(K136:P136&gt;=$U$9:$Z$9)*$U$9:$Z$9)),K136-MIN($U$9,K136)))</f>
        <v>0</v>
      </c>
      <c r="V136" s="33">
        <f>IF($B136="","",MIN($V$9,L136)+MIN(MAX(0,'Debt Payoff'!$D$24-SUM(Q136:U136)-SUMPRODUCT((L136:P136&lt;$V$9:$Z$9)*L136:P136+(L136:P136&gt;=$V$9:$Z$9)*$V$9:$Z$9)),L136-MIN($V$9,L136)))</f>
        <v>0</v>
      </c>
      <c r="W136" s="33">
        <f>IF($B136="","",MIN($W$9,M136)+MIN(MAX(0,'Debt Payoff'!$D$24-SUM(Q136:V136)-SUMPRODUCT((M136:P136&lt;$W$9:$Z$9)*M136:P136+(M136:P136&gt;=$W$9:$Z$9)*$W$9:$Z$9)),M136-MIN($W$9,M136)))</f>
        <v>0</v>
      </c>
      <c r="X136" s="33">
        <f>IF($B136="","",MIN($X$9,N136)+MIN(MAX(0,'Debt Payoff'!$D$24-SUM(Q136:W136)-SUMPRODUCT((N136:P136&lt;$X$9:$Z$9)*N136:P136+(N136:P136&gt;=$X$9:$Z$9)*$X$9:$Z$9)),N136-MIN($X$9,N136)))</f>
        <v>0</v>
      </c>
      <c r="Y136" s="33">
        <f>IF($B136="","",MIN($Y$9,O136)+MIN(MAX(0,'Debt Payoff'!$D$24-SUM(Q136:X136)-SUMPRODUCT((O136:P136&lt;$Y$9:$Z$9)*O136:P136+(O136:P136&gt;=$Y$9:$Z$9)*$Y$9:$Z$9)),O136-MIN($Y$9,O136)))</f>
        <v>0</v>
      </c>
      <c r="Z136" s="33">
        <f>IF($B136="","",MIN($Z$9,P136)+MIN(MAX(0,'Debt Payoff'!$D$24-SUM(Q136:Y136)-SUMPRODUCT((P136:P136&lt;$Z$9:$Z$9)*P136:P136+(P136:P136&gt;=$Z$9:$Z$9)*$Z$9:$Z$9)),P136-MIN($Z$9,P136)))</f>
        <v>0</v>
      </c>
      <c r="AA136" s="33">
        <f>IF($B136="","",ROUND(G136-Q136,2))</f>
        <v>0</v>
      </c>
      <c r="AB136" s="33">
        <f>IF($B136="","",ROUND(H136-R136,2))</f>
        <v>0</v>
      </c>
      <c r="AC136" s="33">
        <f>IF($B136="","",ROUND(I136-S136,2))</f>
        <v>0</v>
      </c>
      <c r="AD136" s="33">
        <f>IF($B136="","",ROUND(J136-T136,2))</f>
        <v>0</v>
      </c>
      <c r="AE136" s="33">
        <f>IF($B136="","",ROUND(K136-U136,2))</f>
        <v>0</v>
      </c>
      <c r="AF136" s="33">
        <f>IF($B136="","",ROUND(L136-V136,2))</f>
        <v>0</v>
      </c>
      <c r="AG136" s="33">
        <f>IF($B136="","",ROUND(M136-W136,2))</f>
        <v>0</v>
      </c>
      <c r="AH136" s="33">
        <f>IF($B136="","",ROUND(N136-X136,2))</f>
        <v>0</v>
      </c>
      <c r="AI136" s="33">
        <f>IF($B136="","",ROUND(O136-Y136,2))</f>
        <v>0</v>
      </c>
      <c r="AJ136" s="33">
        <f>IF($B136="","",ROUND(P136-Z136,2))</f>
        <v>0</v>
      </c>
    </row>
    <row r="137" spans="2:36">
      <c r="B137" s="15">
        <f>IF(B136="","",IF(F136&gt;0.005,B136+1,""))</f>
        <v>0</v>
      </c>
      <c r="C137" s="46">
        <f>IF($B137="","",EDATE('Debt Payoff'!$D$23,$B137-1))</f>
        <v>0</v>
      </c>
      <c r="D137" s="47">
        <f>IF($B137="","",SUM(Q137:Z137))</f>
        <v>0</v>
      </c>
      <c r="E137" s="48">
        <f>IF($B137="","",SUM(G137:P137)-F136)</f>
        <v>0</v>
      </c>
      <c r="F137" s="47">
        <f>IF($B137="","",SUM(AA137:AJ137))</f>
        <v>0</v>
      </c>
      <c r="G137" s="48">
        <f>IF($B137="","",ROUND(N(AA136)*(1+$Q$8/12),2))</f>
        <v>0</v>
      </c>
      <c r="H137" s="48">
        <f>IF($B137="","",ROUND(N(AB136)*(1+$R$8/12),2))</f>
        <v>0</v>
      </c>
      <c r="I137" s="48">
        <f>IF($B137="","",ROUND(N(AC136)*(1+$S$8/12),2))</f>
        <v>0</v>
      </c>
      <c r="J137" s="48">
        <f>IF($B137="","",ROUND(N(AD136)*(1+$T$8/12),2))</f>
        <v>0</v>
      </c>
      <c r="K137" s="48">
        <f>IF($B137="","",ROUND(N(AE136)*(1+$U$8/12),2))</f>
        <v>0</v>
      </c>
      <c r="L137" s="48">
        <f>IF($B137="","",ROUND(N(AF136)*(1+$V$8/12),2))</f>
        <v>0</v>
      </c>
      <c r="M137" s="48">
        <f>IF($B137="","",ROUND(N(AG136)*(1+$W$8/12),2))</f>
        <v>0</v>
      </c>
      <c r="N137" s="48">
        <f>IF($B137="","",ROUND(N(AH136)*(1+$X$8/12),2))</f>
        <v>0</v>
      </c>
      <c r="O137" s="48">
        <f>IF($B137="","",ROUND(N(AI136)*(1+$Y$8/12),2))</f>
        <v>0</v>
      </c>
      <c r="P137" s="48">
        <f>IF($B137="","",ROUND(N(AJ136)*(1+$Z$8/12),2))</f>
        <v>0</v>
      </c>
      <c r="Q137" s="33">
        <f>IF($B137="","",MIN($Q$9,G137)+MIN(MAX(0,'Debt Payoff'!$D$24-0-SUMPRODUCT((G137:P137&lt;$Q$9:$Z$9)*G137:P137+(G137:P137&gt;=$Q$9:$Z$9)*$Q$9:$Z$9)),G137-MIN($Q$9,G137)))</f>
        <v>0</v>
      </c>
      <c r="R137" s="33">
        <f>IF($B137="","",MIN($R$9,H137)+MIN(MAX(0,'Debt Payoff'!$D$24-SUM(Q137:Q137)-SUMPRODUCT((H137:P137&lt;$R$9:$Z$9)*H137:P137+(H137:P137&gt;=$R$9:$Z$9)*$R$9:$Z$9)),H137-MIN($R$9,H137)))</f>
        <v>0</v>
      </c>
      <c r="S137" s="33">
        <f>IF($B137="","",MIN($S$9,I137)+MIN(MAX(0,'Debt Payoff'!$D$24-SUM(Q137:R137)-SUMPRODUCT((I137:P137&lt;$S$9:$Z$9)*I137:P137+(I137:P137&gt;=$S$9:$Z$9)*$S$9:$Z$9)),I137-MIN($S$9,I137)))</f>
        <v>0</v>
      </c>
      <c r="T137" s="33">
        <f>IF($B137="","",MIN($T$9,J137)+MIN(MAX(0,'Debt Payoff'!$D$24-SUM(Q137:S137)-SUMPRODUCT((J137:P137&lt;$T$9:$Z$9)*J137:P137+(J137:P137&gt;=$T$9:$Z$9)*$T$9:$Z$9)),J137-MIN($T$9,J137)))</f>
        <v>0</v>
      </c>
      <c r="U137" s="33">
        <f>IF($B137="","",MIN($U$9,K137)+MIN(MAX(0,'Debt Payoff'!$D$24-SUM(Q137:T137)-SUMPRODUCT((K137:P137&lt;$U$9:$Z$9)*K137:P137+(K137:P137&gt;=$U$9:$Z$9)*$U$9:$Z$9)),K137-MIN($U$9,K137)))</f>
        <v>0</v>
      </c>
      <c r="V137" s="33">
        <f>IF($B137="","",MIN($V$9,L137)+MIN(MAX(0,'Debt Payoff'!$D$24-SUM(Q137:U137)-SUMPRODUCT((L137:P137&lt;$V$9:$Z$9)*L137:P137+(L137:P137&gt;=$V$9:$Z$9)*$V$9:$Z$9)),L137-MIN($V$9,L137)))</f>
        <v>0</v>
      </c>
      <c r="W137" s="33">
        <f>IF($B137="","",MIN($W$9,M137)+MIN(MAX(0,'Debt Payoff'!$D$24-SUM(Q137:V137)-SUMPRODUCT((M137:P137&lt;$W$9:$Z$9)*M137:P137+(M137:P137&gt;=$W$9:$Z$9)*$W$9:$Z$9)),M137-MIN($W$9,M137)))</f>
        <v>0</v>
      </c>
      <c r="X137" s="33">
        <f>IF($B137="","",MIN($X$9,N137)+MIN(MAX(0,'Debt Payoff'!$D$24-SUM(Q137:W137)-SUMPRODUCT((N137:P137&lt;$X$9:$Z$9)*N137:P137+(N137:P137&gt;=$X$9:$Z$9)*$X$9:$Z$9)),N137-MIN($X$9,N137)))</f>
        <v>0</v>
      </c>
      <c r="Y137" s="33">
        <f>IF($B137="","",MIN($Y$9,O137)+MIN(MAX(0,'Debt Payoff'!$D$24-SUM(Q137:X137)-SUMPRODUCT((O137:P137&lt;$Y$9:$Z$9)*O137:P137+(O137:P137&gt;=$Y$9:$Z$9)*$Y$9:$Z$9)),O137-MIN($Y$9,O137)))</f>
        <v>0</v>
      </c>
      <c r="Z137" s="33">
        <f>IF($B137="","",MIN($Z$9,P137)+MIN(MAX(0,'Debt Payoff'!$D$24-SUM(Q137:Y137)-SUMPRODUCT((P137:P137&lt;$Z$9:$Z$9)*P137:P137+(P137:P137&gt;=$Z$9:$Z$9)*$Z$9:$Z$9)),P137-MIN($Z$9,P137)))</f>
        <v>0</v>
      </c>
      <c r="AA137" s="33">
        <f>IF($B137="","",ROUND(G137-Q137,2))</f>
        <v>0</v>
      </c>
      <c r="AB137" s="33">
        <f>IF($B137="","",ROUND(H137-R137,2))</f>
        <v>0</v>
      </c>
      <c r="AC137" s="33">
        <f>IF($B137="","",ROUND(I137-S137,2))</f>
        <v>0</v>
      </c>
      <c r="AD137" s="33">
        <f>IF($B137="","",ROUND(J137-T137,2))</f>
        <v>0</v>
      </c>
      <c r="AE137" s="33">
        <f>IF($B137="","",ROUND(K137-U137,2))</f>
        <v>0</v>
      </c>
      <c r="AF137" s="33">
        <f>IF($B137="","",ROUND(L137-V137,2))</f>
        <v>0</v>
      </c>
      <c r="AG137" s="33">
        <f>IF($B137="","",ROUND(M137-W137,2))</f>
        <v>0</v>
      </c>
      <c r="AH137" s="33">
        <f>IF($B137="","",ROUND(N137-X137,2))</f>
        <v>0</v>
      </c>
      <c r="AI137" s="33">
        <f>IF($B137="","",ROUND(O137-Y137,2))</f>
        <v>0</v>
      </c>
      <c r="AJ137" s="33">
        <f>IF($B137="","",ROUND(P137-Z137,2))</f>
        <v>0</v>
      </c>
    </row>
    <row r="138" spans="2:36">
      <c r="B138" s="15">
        <f>IF(B137="","",IF(F137&gt;0.005,B137+1,""))</f>
        <v>0</v>
      </c>
      <c r="C138" s="46">
        <f>IF($B138="","",EDATE('Debt Payoff'!$D$23,$B138-1))</f>
        <v>0</v>
      </c>
      <c r="D138" s="47">
        <f>IF($B138="","",SUM(Q138:Z138))</f>
        <v>0</v>
      </c>
      <c r="E138" s="48">
        <f>IF($B138="","",SUM(G138:P138)-F137)</f>
        <v>0</v>
      </c>
      <c r="F138" s="47">
        <f>IF($B138="","",SUM(AA138:AJ138))</f>
        <v>0</v>
      </c>
      <c r="G138" s="48">
        <f>IF($B138="","",ROUND(N(AA137)*(1+$Q$8/12),2))</f>
        <v>0</v>
      </c>
      <c r="H138" s="48">
        <f>IF($B138="","",ROUND(N(AB137)*(1+$R$8/12),2))</f>
        <v>0</v>
      </c>
      <c r="I138" s="48">
        <f>IF($B138="","",ROUND(N(AC137)*(1+$S$8/12),2))</f>
        <v>0</v>
      </c>
      <c r="J138" s="48">
        <f>IF($B138="","",ROUND(N(AD137)*(1+$T$8/12),2))</f>
        <v>0</v>
      </c>
      <c r="K138" s="48">
        <f>IF($B138="","",ROUND(N(AE137)*(1+$U$8/12),2))</f>
        <v>0</v>
      </c>
      <c r="L138" s="48">
        <f>IF($B138="","",ROUND(N(AF137)*(1+$V$8/12),2))</f>
        <v>0</v>
      </c>
      <c r="M138" s="48">
        <f>IF($B138="","",ROUND(N(AG137)*(1+$W$8/12),2))</f>
        <v>0</v>
      </c>
      <c r="N138" s="48">
        <f>IF($B138="","",ROUND(N(AH137)*(1+$X$8/12),2))</f>
        <v>0</v>
      </c>
      <c r="O138" s="48">
        <f>IF($B138="","",ROUND(N(AI137)*(1+$Y$8/12),2))</f>
        <v>0</v>
      </c>
      <c r="P138" s="48">
        <f>IF($B138="","",ROUND(N(AJ137)*(1+$Z$8/12),2))</f>
        <v>0</v>
      </c>
      <c r="Q138" s="33">
        <f>IF($B138="","",MIN($Q$9,G138)+MIN(MAX(0,'Debt Payoff'!$D$24-0-SUMPRODUCT((G138:P138&lt;$Q$9:$Z$9)*G138:P138+(G138:P138&gt;=$Q$9:$Z$9)*$Q$9:$Z$9)),G138-MIN($Q$9,G138)))</f>
        <v>0</v>
      </c>
      <c r="R138" s="33">
        <f>IF($B138="","",MIN($R$9,H138)+MIN(MAX(0,'Debt Payoff'!$D$24-SUM(Q138:Q138)-SUMPRODUCT((H138:P138&lt;$R$9:$Z$9)*H138:P138+(H138:P138&gt;=$R$9:$Z$9)*$R$9:$Z$9)),H138-MIN($R$9,H138)))</f>
        <v>0</v>
      </c>
      <c r="S138" s="33">
        <f>IF($B138="","",MIN($S$9,I138)+MIN(MAX(0,'Debt Payoff'!$D$24-SUM(Q138:R138)-SUMPRODUCT((I138:P138&lt;$S$9:$Z$9)*I138:P138+(I138:P138&gt;=$S$9:$Z$9)*$S$9:$Z$9)),I138-MIN($S$9,I138)))</f>
        <v>0</v>
      </c>
      <c r="T138" s="33">
        <f>IF($B138="","",MIN($T$9,J138)+MIN(MAX(0,'Debt Payoff'!$D$24-SUM(Q138:S138)-SUMPRODUCT((J138:P138&lt;$T$9:$Z$9)*J138:P138+(J138:P138&gt;=$T$9:$Z$9)*$T$9:$Z$9)),J138-MIN($T$9,J138)))</f>
        <v>0</v>
      </c>
      <c r="U138" s="33">
        <f>IF($B138="","",MIN($U$9,K138)+MIN(MAX(0,'Debt Payoff'!$D$24-SUM(Q138:T138)-SUMPRODUCT((K138:P138&lt;$U$9:$Z$9)*K138:P138+(K138:P138&gt;=$U$9:$Z$9)*$U$9:$Z$9)),K138-MIN($U$9,K138)))</f>
        <v>0</v>
      </c>
      <c r="V138" s="33">
        <f>IF($B138="","",MIN($V$9,L138)+MIN(MAX(0,'Debt Payoff'!$D$24-SUM(Q138:U138)-SUMPRODUCT((L138:P138&lt;$V$9:$Z$9)*L138:P138+(L138:P138&gt;=$V$9:$Z$9)*$V$9:$Z$9)),L138-MIN($V$9,L138)))</f>
        <v>0</v>
      </c>
      <c r="W138" s="33">
        <f>IF($B138="","",MIN($W$9,M138)+MIN(MAX(0,'Debt Payoff'!$D$24-SUM(Q138:V138)-SUMPRODUCT((M138:P138&lt;$W$9:$Z$9)*M138:P138+(M138:P138&gt;=$W$9:$Z$9)*$W$9:$Z$9)),M138-MIN($W$9,M138)))</f>
        <v>0</v>
      </c>
      <c r="X138" s="33">
        <f>IF($B138="","",MIN($X$9,N138)+MIN(MAX(0,'Debt Payoff'!$D$24-SUM(Q138:W138)-SUMPRODUCT((N138:P138&lt;$X$9:$Z$9)*N138:P138+(N138:P138&gt;=$X$9:$Z$9)*$X$9:$Z$9)),N138-MIN($X$9,N138)))</f>
        <v>0</v>
      </c>
      <c r="Y138" s="33">
        <f>IF($B138="","",MIN($Y$9,O138)+MIN(MAX(0,'Debt Payoff'!$D$24-SUM(Q138:X138)-SUMPRODUCT((O138:P138&lt;$Y$9:$Z$9)*O138:P138+(O138:P138&gt;=$Y$9:$Z$9)*$Y$9:$Z$9)),O138-MIN($Y$9,O138)))</f>
        <v>0</v>
      </c>
      <c r="Z138" s="33">
        <f>IF($B138="","",MIN($Z$9,P138)+MIN(MAX(0,'Debt Payoff'!$D$24-SUM(Q138:Y138)-SUMPRODUCT((P138:P138&lt;$Z$9:$Z$9)*P138:P138+(P138:P138&gt;=$Z$9:$Z$9)*$Z$9:$Z$9)),P138-MIN($Z$9,P138)))</f>
        <v>0</v>
      </c>
      <c r="AA138" s="33">
        <f>IF($B138="","",ROUND(G138-Q138,2))</f>
        <v>0</v>
      </c>
      <c r="AB138" s="33">
        <f>IF($B138="","",ROUND(H138-R138,2))</f>
        <v>0</v>
      </c>
      <c r="AC138" s="33">
        <f>IF($B138="","",ROUND(I138-S138,2))</f>
        <v>0</v>
      </c>
      <c r="AD138" s="33">
        <f>IF($B138="","",ROUND(J138-T138,2))</f>
        <v>0</v>
      </c>
      <c r="AE138" s="33">
        <f>IF($B138="","",ROUND(K138-U138,2))</f>
        <v>0</v>
      </c>
      <c r="AF138" s="33">
        <f>IF($B138="","",ROUND(L138-V138,2))</f>
        <v>0</v>
      </c>
      <c r="AG138" s="33">
        <f>IF($B138="","",ROUND(M138-W138,2))</f>
        <v>0</v>
      </c>
      <c r="AH138" s="33">
        <f>IF($B138="","",ROUND(N138-X138,2))</f>
        <v>0</v>
      </c>
      <c r="AI138" s="33">
        <f>IF($B138="","",ROUND(O138-Y138,2))</f>
        <v>0</v>
      </c>
      <c r="AJ138" s="33">
        <f>IF($B138="","",ROUND(P138-Z138,2))</f>
        <v>0</v>
      </c>
    </row>
    <row r="139" spans="2:36">
      <c r="B139" s="15">
        <f>IF(B138="","",IF(F138&gt;0.005,B138+1,""))</f>
        <v>0</v>
      </c>
      <c r="C139" s="46">
        <f>IF($B139="","",EDATE('Debt Payoff'!$D$23,$B139-1))</f>
        <v>0</v>
      </c>
      <c r="D139" s="47">
        <f>IF($B139="","",SUM(Q139:Z139))</f>
        <v>0</v>
      </c>
      <c r="E139" s="48">
        <f>IF($B139="","",SUM(G139:P139)-F138)</f>
        <v>0</v>
      </c>
      <c r="F139" s="47">
        <f>IF($B139="","",SUM(AA139:AJ139))</f>
        <v>0</v>
      </c>
      <c r="G139" s="48">
        <f>IF($B139="","",ROUND(N(AA138)*(1+$Q$8/12),2))</f>
        <v>0</v>
      </c>
      <c r="H139" s="48">
        <f>IF($B139="","",ROUND(N(AB138)*(1+$R$8/12),2))</f>
        <v>0</v>
      </c>
      <c r="I139" s="48">
        <f>IF($B139="","",ROUND(N(AC138)*(1+$S$8/12),2))</f>
        <v>0</v>
      </c>
      <c r="J139" s="48">
        <f>IF($B139="","",ROUND(N(AD138)*(1+$T$8/12),2))</f>
        <v>0</v>
      </c>
      <c r="K139" s="48">
        <f>IF($B139="","",ROUND(N(AE138)*(1+$U$8/12),2))</f>
        <v>0</v>
      </c>
      <c r="L139" s="48">
        <f>IF($B139="","",ROUND(N(AF138)*(1+$V$8/12),2))</f>
        <v>0</v>
      </c>
      <c r="M139" s="48">
        <f>IF($B139="","",ROUND(N(AG138)*(1+$W$8/12),2))</f>
        <v>0</v>
      </c>
      <c r="N139" s="48">
        <f>IF($B139="","",ROUND(N(AH138)*(1+$X$8/12),2))</f>
        <v>0</v>
      </c>
      <c r="O139" s="48">
        <f>IF($B139="","",ROUND(N(AI138)*(1+$Y$8/12),2))</f>
        <v>0</v>
      </c>
      <c r="P139" s="48">
        <f>IF($B139="","",ROUND(N(AJ138)*(1+$Z$8/12),2))</f>
        <v>0</v>
      </c>
      <c r="Q139" s="33">
        <f>IF($B139="","",MIN($Q$9,G139)+MIN(MAX(0,'Debt Payoff'!$D$24-0-SUMPRODUCT((G139:P139&lt;$Q$9:$Z$9)*G139:P139+(G139:P139&gt;=$Q$9:$Z$9)*$Q$9:$Z$9)),G139-MIN($Q$9,G139)))</f>
        <v>0</v>
      </c>
      <c r="R139" s="33">
        <f>IF($B139="","",MIN($R$9,H139)+MIN(MAX(0,'Debt Payoff'!$D$24-SUM(Q139:Q139)-SUMPRODUCT((H139:P139&lt;$R$9:$Z$9)*H139:P139+(H139:P139&gt;=$R$9:$Z$9)*$R$9:$Z$9)),H139-MIN($R$9,H139)))</f>
        <v>0</v>
      </c>
      <c r="S139" s="33">
        <f>IF($B139="","",MIN($S$9,I139)+MIN(MAX(0,'Debt Payoff'!$D$24-SUM(Q139:R139)-SUMPRODUCT((I139:P139&lt;$S$9:$Z$9)*I139:P139+(I139:P139&gt;=$S$9:$Z$9)*$S$9:$Z$9)),I139-MIN($S$9,I139)))</f>
        <v>0</v>
      </c>
      <c r="T139" s="33">
        <f>IF($B139="","",MIN($T$9,J139)+MIN(MAX(0,'Debt Payoff'!$D$24-SUM(Q139:S139)-SUMPRODUCT((J139:P139&lt;$T$9:$Z$9)*J139:P139+(J139:P139&gt;=$T$9:$Z$9)*$T$9:$Z$9)),J139-MIN($T$9,J139)))</f>
        <v>0</v>
      </c>
      <c r="U139" s="33">
        <f>IF($B139="","",MIN($U$9,K139)+MIN(MAX(0,'Debt Payoff'!$D$24-SUM(Q139:T139)-SUMPRODUCT((K139:P139&lt;$U$9:$Z$9)*K139:P139+(K139:P139&gt;=$U$9:$Z$9)*$U$9:$Z$9)),K139-MIN($U$9,K139)))</f>
        <v>0</v>
      </c>
      <c r="V139" s="33">
        <f>IF($B139="","",MIN($V$9,L139)+MIN(MAX(0,'Debt Payoff'!$D$24-SUM(Q139:U139)-SUMPRODUCT((L139:P139&lt;$V$9:$Z$9)*L139:P139+(L139:P139&gt;=$V$9:$Z$9)*$V$9:$Z$9)),L139-MIN($V$9,L139)))</f>
        <v>0</v>
      </c>
      <c r="W139" s="33">
        <f>IF($B139="","",MIN($W$9,M139)+MIN(MAX(0,'Debt Payoff'!$D$24-SUM(Q139:V139)-SUMPRODUCT((M139:P139&lt;$W$9:$Z$9)*M139:P139+(M139:P139&gt;=$W$9:$Z$9)*$W$9:$Z$9)),M139-MIN($W$9,M139)))</f>
        <v>0</v>
      </c>
      <c r="X139" s="33">
        <f>IF($B139="","",MIN($X$9,N139)+MIN(MAX(0,'Debt Payoff'!$D$24-SUM(Q139:W139)-SUMPRODUCT((N139:P139&lt;$X$9:$Z$9)*N139:P139+(N139:P139&gt;=$X$9:$Z$9)*$X$9:$Z$9)),N139-MIN($X$9,N139)))</f>
        <v>0</v>
      </c>
      <c r="Y139" s="33">
        <f>IF($B139="","",MIN($Y$9,O139)+MIN(MAX(0,'Debt Payoff'!$D$24-SUM(Q139:X139)-SUMPRODUCT((O139:P139&lt;$Y$9:$Z$9)*O139:P139+(O139:P139&gt;=$Y$9:$Z$9)*$Y$9:$Z$9)),O139-MIN($Y$9,O139)))</f>
        <v>0</v>
      </c>
      <c r="Z139" s="33">
        <f>IF($B139="","",MIN($Z$9,P139)+MIN(MAX(0,'Debt Payoff'!$D$24-SUM(Q139:Y139)-SUMPRODUCT((P139:P139&lt;$Z$9:$Z$9)*P139:P139+(P139:P139&gt;=$Z$9:$Z$9)*$Z$9:$Z$9)),P139-MIN($Z$9,P139)))</f>
        <v>0</v>
      </c>
      <c r="AA139" s="33">
        <f>IF($B139="","",ROUND(G139-Q139,2))</f>
        <v>0</v>
      </c>
      <c r="AB139" s="33">
        <f>IF($B139="","",ROUND(H139-R139,2))</f>
        <v>0</v>
      </c>
      <c r="AC139" s="33">
        <f>IF($B139="","",ROUND(I139-S139,2))</f>
        <v>0</v>
      </c>
      <c r="AD139" s="33">
        <f>IF($B139="","",ROUND(J139-T139,2))</f>
        <v>0</v>
      </c>
      <c r="AE139" s="33">
        <f>IF($B139="","",ROUND(K139-U139,2))</f>
        <v>0</v>
      </c>
      <c r="AF139" s="33">
        <f>IF($B139="","",ROUND(L139-V139,2))</f>
        <v>0</v>
      </c>
      <c r="AG139" s="33">
        <f>IF($B139="","",ROUND(M139-W139,2))</f>
        <v>0</v>
      </c>
      <c r="AH139" s="33">
        <f>IF($B139="","",ROUND(N139-X139,2))</f>
        <v>0</v>
      </c>
      <c r="AI139" s="33">
        <f>IF($B139="","",ROUND(O139-Y139,2))</f>
        <v>0</v>
      </c>
      <c r="AJ139" s="33">
        <f>IF($B139="","",ROUND(P139-Z139,2))</f>
        <v>0</v>
      </c>
    </row>
    <row r="140" spans="2:36">
      <c r="B140" s="15">
        <f>IF(B139="","",IF(F139&gt;0.005,B139+1,""))</f>
        <v>0</v>
      </c>
      <c r="C140" s="46">
        <f>IF($B140="","",EDATE('Debt Payoff'!$D$23,$B140-1))</f>
        <v>0</v>
      </c>
      <c r="D140" s="47">
        <f>IF($B140="","",SUM(Q140:Z140))</f>
        <v>0</v>
      </c>
      <c r="E140" s="48">
        <f>IF($B140="","",SUM(G140:P140)-F139)</f>
        <v>0</v>
      </c>
      <c r="F140" s="47">
        <f>IF($B140="","",SUM(AA140:AJ140))</f>
        <v>0</v>
      </c>
      <c r="G140" s="48">
        <f>IF($B140="","",ROUND(N(AA139)*(1+$Q$8/12),2))</f>
        <v>0</v>
      </c>
      <c r="H140" s="48">
        <f>IF($B140="","",ROUND(N(AB139)*(1+$R$8/12),2))</f>
        <v>0</v>
      </c>
      <c r="I140" s="48">
        <f>IF($B140="","",ROUND(N(AC139)*(1+$S$8/12),2))</f>
        <v>0</v>
      </c>
      <c r="J140" s="48">
        <f>IF($B140="","",ROUND(N(AD139)*(1+$T$8/12),2))</f>
        <v>0</v>
      </c>
      <c r="K140" s="48">
        <f>IF($B140="","",ROUND(N(AE139)*(1+$U$8/12),2))</f>
        <v>0</v>
      </c>
      <c r="L140" s="48">
        <f>IF($B140="","",ROUND(N(AF139)*(1+$V$8/12),2))</f>
        <v>0</v>
      </c>
      <c r="M140" s="48">
        <f>IF($B140="","",ROUND(N(AG139)*(1+$W$8/12),2))</f>
        <v>0</v>
      </c>
      <c r="N140" s="48">
        <f>IF($B140="","",ROUND(N(AH139)*(1+$X$8/12),2))</f>
        <v>0</v>
      </c>
      <c r="O140" s="48">
        <f>IF($B140="","",ROUND(N(AI139)*(1+$Y$8/12),2))</f>
        <v>0</v>
      </c>
      <c r="P140" s="48">
        <f>IF($B140="","",ROUND(N(AJ139)*(1+$Z$8/12),2))</f>
        <v>0</v>
      </c>
      <c r="Q140" s="33">
        <f>IF($B140="","",MIN($Q$9,G140)+MIN(MAX(0,'Debt Payoff'!$D$24-0-SUMPRODUCT((G140:P140&lt;$Q$9:$Z$9)*G140:P140+(G140:P140&gt;=$Q$9:$Z$9)*$Q$9:$Z$9)),G140-MIN($Q$9,G140)))</f>
        <v>0</v>
      </c>
      <c r="R140" s="33">
        <f>IF($B140="","",MIN($R$9,H140)+MIN(MAX(0,'Debt Payoff'!$D$24-SUM(Q140:Q140)-SUMPRODUCT((H140:P140&lt;$R$9:$Z$9)*H140:P140+(H140:P140&gt;=$R$9:$Z$9)*$R$9:$Z$9)),H140-MIN($R$9,H140)))</f>
        <v>0</v>
      </c>
      <c r="S140" s="33">
        <f>IF($B140="","",MIN($S$9,I140)+MIN(MAX(0,'Debt Payoff'!$D$24-SUM(Q140:R140)-SUMPRODUCT((I140:P140&lt;$S$9:$Z$9)*I140:P140+(I140:P140&gt;=$S$9:$Z$9)*$S$9:$Z$9)),I140-MIN($S$9,I140)))</f>
        <v>0</v>
      </c>
      <c r="T140" s="33">
        <f>IF($B140="","",MIN($T$9,J140)+MIN(MAX(0,'Debt Payoff'!$D$24-SUM(Q140:S140)-SUMPRODUCT((J140:P140&lt;$T$9:$Z$9)*J140:P140+(J140:P140&gt;=$T$9:$Z$9)*$T$9:$Z$9)),J140-MIN($T$9,J140)))</f>
        <v>0</v>
      </c>
      <c r="U140" s="33">
        <f>IF($B140="","",MIN($U$9,K140)+MIN(MAX(0,'Debt Payoff'!$D$24-SUM(Q140:T140)-SUMPRODUCT((K140:P140&lt;$U$9:$Z$9)*K140:P140+(K140:P140&gt;=$U$9:$Z$9)*$U$9:$Z$9)),K140-MIN($U$9,K140)))</f>
        <v>0</v>
      </c>
      <c r="V140" s="33">
        <f>IF($B140="","",MIN($V$9,L140)+MIN(MAX(0,'Debt Payoff'!$D$24-SUM(Q140:U140)-SUMPRODUCT((L140:P140&lt;$V$9:$Z$9)*L140:P140+(L140:P140&gt;=$V$9:$Z$9)*$V$9:$Z$9)),L140-MIN($V$9,L140)))</f>
        <v>0</v>
      </c>
      <c r="W140" s="33">
        <f>IF($B140="","",MIN($W$9,M140)+MIN(MAX(0,'Debt Payoff'!$D$24-SUM(Q140:V140)-SUMPRODUCT((M140:P140&lt;$W$9:$Z$9)*M140:P140+(M140:P140&gt;=$W$9:$Z$9)*$W$9:$Z$9)),M140-MIN($W$9,M140)))</f>
        <v>0</v>
      </c>
      <c r="X140" s="33">
        <f>IF($B140="","",MIN($X$9,N140)+MIN(MAX(0,'Debt Payoff'!$D$24-SUM(Q140:W140)-SUMPRODUCT((N140:P140&lt;$X$9:$Z$9)*N140:P140+(N140:P140&gt;=$X$9:$Z$9)*$X$9:$Z$9)),N140-MIN($X$9,N140)))</f>
        <v>0</v>
      </c>
      <c r="Y140" s="33">
        <f>IF($B140="","",MIN($Y$9,O140)+MIN(MAX(0,'Debt Payoff'!$D$24-SUM(Q140:X140)-SUMPRODUCT((O140:P140&lt;$Y$9:$Z$9)*O140:P140+(O140:P140&gt;=$Y$9:$Z$9)*$Y$9:$Z$9)),O140-MIN($Y$9,O140)))</f>
        <v>0</v>
      </c>
      <c r="Z140" s="33">
        <f>IF($B140="","",MIN($Z$9,P140)+MIN(MAX(0,'Debt Payoff'!$D$24-SUM(Q140:Y140)-SUMPRODUCT((P140:P140&lt;$Z$9:$Z$9)*P140:P140+(P140:P140&gt;=$Z$9:$Z$9)*$Z$9:$Z$9)),P140-MIN($Z$9,P140)))</f>
        <v>0</v>
      </c>
      <c r="AA140" s="33">
        <f>IF($B140="","",ROUND(G140-Q140,2))</f>
        <v>0</v>
      </c>
      <c r="AB140" s="33">
        <f>IF($B140="","",ROUND(H140-R140,2))</f>
        <v>0</v>
      </c>
      <c r="AC140" s="33">
        <f>IF($B140="","",ROUND(I140-S140,2))</f>
        <v>0</v>
      </c>
      <c r="AD140" s="33">
        <f>IF($B140="","",ROUND(J140-T140,2))</f>
        <v>0</v>
      </c>
      <c r="AE140" s="33">
        <f>IF($B140="","",ROUND(K140-U140,2))</f>
        <v>0</v>
      </c>
      <c r="AF140" s="33">
        <f>IF($B140="","",ROUND(L140-V140,2))</f>
        <v>0</v>
      </c>
      <c r="AG140" s="33">
        <f>IF($B140="","",ROUND(M140-W140,2))</f>
        <v>0</v>
      </c>
      <c r="AH140" s="33">
        <f>IF($B140="","",ROUND(N140-X140,2))</f>
        <v>0</v>
      </c>
      <c r="AI140" s="33">
        <f>IF($B140="","",ROUND(O140-Y140,2))</f>
        <v>0</v>
      </c>
      <c r="AJ140" s="33">
        <f>IF($B140="","",ROUND(P140-Z140,2))</f>
        <v>0</v>
      </c>
    </row>
    <row r="141" spans="2:36">
      <c r="B141" s="15">
        <f>IF(B140="","",IF(F140&gt;0.005,B140+1,""))</f>
        <v>0</v>
      </c>
      <c r="C141" s="46">
        <f>IF($B141="","",EDATE('Debt Payoff'!$D$23,$B141-1))</f>
        <v>0</v>
      </c>
      <c r="D141" s="47">
        <f>IF($B141="","",SUM(Q141:Z141))</f>
        <v>0</v>
      </c>
      <c r="E141" s="48">
        <f>IF($B141="","",SUM(G141:P141)-F140)</f>
        <v>0</v>
      </c>
      <c r="F141" s="47">
        <f>IF($B141="","",SUM(AA141:AJ141))</f>
        <v>0</v>
      </c>
      <c r="G141" s="48">
        <f>IF($B141="","",ROUND(N(AA140)*(1+$Q$8/12),2))</f>
        <v>0</v>
      </c>
      <c r="H141" s="48">
        <f>IF($B141="","",ROUND(N(AB140)*(1+$R$8/12),2))</f>
        <v>0</v>
      </c>
      <c r="I141" s="48">
        <f>IF($B141="","",ROUND(N(AC140)*(1+$S$8/12),2))</f>
        <v>0</v>
      </c>
      <c r="J141" s="48">
        <f>IF($B141="","",ROUND(N(AD140)*(1+$T$8/12),2))</f>
        <v>0</v>
      </c>
      <c r="K141" s="48">
        <f>IF($B141="","",ROUND(N(AE140)*(1+$U$8/12),2))</f>
        <v>0</v>
      </c>
      <c r="L141" s="48">
        <f>IF($B141="","",ROUND(N(AF140)*(1+$V$8/12),2))</f>
        <v>0</v>
      </c>
      <c r="M141" s="48">
        <f>IF($B141="","",ROUND(N(AG140)*(1+$W$8/12),2))</f>
        <v>0</v>
      </c>
      <c r="N141" s="48">
        <f>IF($B141="","",ROUND(N(AH140)*(1+$X$8/12),2))</f>
        <v>0</v>
      </c>
      <c r="O141" s="48">
        <f>IF($B141="","",ROUND(N(AI140)*(1+$Y$8/12),2))</f>
        <v>0</v>
      </c>
      <c r="P141" s="48">
        <f>IF($B141="","",ROUND(N(AJ140)*(1+$Z$8/12),2))</f>
        <v>0</v>
      </c>
      <c r="Q141" s="33">
        <f>IF($B141="","",MIN($Q$9,G141)+MIN(MAX(0,'Debt Payoff'!$D$24-0-SUMPRODUCT((G141:P141&lt;$Q$9:$Z$9)*G141:P141+(G141:P141&gt;=$Q$9:$Z$9)*$Q$9:$Z$9)),G141-MIN($Q$9,G141)))</f>
        <v>0</v>
      </c>
      <c r="R141" s="33">
        <f>IF($B141="","",MIN($R$9,H141)+MIN(MAX(0,'Debt Payoff'!$D$24-SUM(Q141:Q141)-SUMPRODUCT((H141:P141&lt;$R$9:$Z$9)*H141:P141+(H141:P141&gt;=$R$9:$Z$9)*$R$9:$Z$9)),H141-MIN($R$9,H141)))</f>
        <v>0</v>
      </c>
      <c r="S141" s="33">
        <f>IF($B141="","",MIN($S$9,I141)+MIN(MAX(0,'Debt Payoff'!$D$24-SUM(Q141:R141)-SUMPRODUCT((I141:P141&lt;$S$9:$Z$9)*I141:P141+(I141:P141&gt;=$S$9:$Z$9)*$S$9:$Z$9)),I141-MIN($S$9,I141)))</f>
        <v>0</v>
      </c>
      <c r="T141" s="33">
        <f>IF($B141="","",MIN($T$9,J141)+MIN(MAX(0,'Debt Payoff'!$D$24-SUM(Q141:S141)-SUMPRODUCT((J141:P141&lt;$T$9:$Z$9)*J141:P141+(J141:P141&gt;=$T$9:$Z$9)*$T$9:$Z$9)),J141-MIN($T$9,J141)))</f>
        <v>0</v>
      </c>
      <c r="U141" s="33">
        <f>IF($B141="","",MIN($U$9,K141)+MIN(MAX(0,'Debt Payoff'!$D$24-SUM(Q141:T141)-SUMPRODUCT((K141:P141&lt;$U$9:$Z$9)*K141:P141+(K141:P141&gt;=$U$9:$Z$9)*$U$9:$Z$9)),K141-MIN($U$9,K141)))</f>
        <v>0</v>
      </c>
      <c r="V141" s="33">
        <f>IF($B141="","",MIN($V$9,L141)+MIN(MAX(0,'Debt Payoff'!$D$24-SUM(Q141:U141)-SUMPRODUCT((L141:P141&lt;$V$9:$Z$9)*L141:P141+(L141:P141&gt;=$V$9:$Z$9)*$V$9:$Z$9)),L141-MIN($V$9,L141)))</f>
        <v>0</v>
      </c>
      <c r="W141" s="33">
        <f>IF($B141="","",MIN($W$9,M141)+MIN(MAX(0,'Debt Payoff'!$D$24-SUM(Q141:V141)-SUMPRODUCT((M141:P141&lt;$W$9:$Z$9)*M141:P141+(M141:P141&gt;=$W$9:$Z$9)*$W$9:$Z$9)),M141-MIN($W$9,M141)))</f>
        <v>0</v>
      </c>
      <c r="X141" s="33">
        <f>IF($B141="","",MIN($X$9,N141)+MIN(MAX(0,'Debt Payoff'!$D$24-SUM(Q141:W141)-SUMPRODUCT((N141:P141&lt;$X$9:$Z$9)*N141:P141+(N141:P141&gt;=$X$9:$Z$9)*$X$9:$Z$9)),N141-MIN($X$9,N141)))</f>
        <v>0</v>
      </c>
      <c r="Y141" s="33">
        <f>IF($B141="","",MIN($Y$9,O141)+MIN(MAX(0,'Debt Payoff'!$D$24-SUM(Q141:X141)-SUMPRODUCT((O141:P141&lt;$Y$9:$Z$9)*O141:P141+(O141:P141&gt;=$Y$9:$Z$9)*$Y$9:$Z$9)),O141-MIN($Y$9,O141)))</f>
        <v>0</v>
      </c>
      <c r="Z141" s="33">
        <f>IF($B141="","",MIN($Z$9,P141)+MIN(MAX(0,'Debt Payoff'!$D$24-SUM(Q141:Y141)-SUMPRODUCT((P141:P141&lt;$Z$9:$Z$9)*P141:P141+(P141:P141&gt;=$Z$9:$Z$9)*$Z$9:$Z$9)),P141-MIN($Z$9,P141)))</f>
        <v>0</v>
      </c>
      <c r="AA141" s="33">
        <f>IF($B141="","",ROUND(G141-Q141,2))</f>
        <v>0</v>
      </c>
      <c r="AB141" s="33">
        <f>IF($B141="","",ROUND(H141-R141,2))</f>
        <v>0</v>
      </c>
      <c r="AC141" s="33">
        <f>IF($B141="","",ROUND(I141-S141,2))</f>
        <v>0</v>
      </c>
      <c r="AD141" s="33">
        <f>IF($B141="","",ROUND(J141-T141,2))</f>
        <v>0</v>
      </c>
      <c r="AE141" s="33">
        <f>IF($B141="","",ROUND(K141-U141,2))</f>
        <v>0</v>
      </c>
      <c r="AF141" s="33">
        <f>IF($B141="","",ROUND(L141-V141,2))</f>
        <v>0</v>
      </c>
      <c r="AG141" s="33">
        <f>IF($B141="","",ROUND(M141-W141,2))</f>
        <v>0</v>
      </c>
      <c r="AH141" s="33">
        <f>IF($B141="","",ROUND(N141-X141,2))</f>
        <v>0</v>
      </c>
      <c r="AI141" s="33">
        <f>IF($B141="","",ROUND(O141-Y141,2))</f>
        <v>0</v>
      </c>
      <c r="AJ141" s="33">
        <f>IF($B141="","",ROUND(P141-Z141,2))</f>
        <v>0</v>
      </c>
    </row>
    <row r="142" spans="2:36">
      <c r="B142" s="15">
        <f>IF(B141="","",IF(F141&gt;0.005,B141+1,""))</f>
        <v>0</v>
      </c>
      <c r="C142" s="46">
        <f>IF($B142="","",EDATE('Debt Payoff'!$D$23,$B142-1))</f>
        <v>0</v>
      </c>
      <c r="D142" s="47">
        <f>IF($B142="","",SUM(Q142:Z142))</f>
        <v>0</v>
      </c>
      <c r="E142" s="48">
        <f>IF($B142="","",SUM(G142:P142)-F141)</f>
        <v>0</v>
      </c>
      <c r="F142" s="47">
        <f>IF($B142="","",SUM(AA142:AJ142))</f>
        <v>0</v>
      </c>
      <c r="G142" s="48">
        <f>IF($B142="","",ROUND(N(AA141)*(1+$Q$8/12),2))</f>
        <v>0</v>
      </c>
      <c r="H142" s="48">
        <f>IF($B142="","",ROUND(N(AB141)*(1+$R$8/12),2))</f>
        <v>0</v>
      </c>
      <c r="I142" s="48">
        <f>IF($B142="","",ROUND(N(AC141)*(1+$S$8/12),2))</f>
        <v>0</v>
      </c>
      <c r="J142" s="48">
        <f>IF($B142="","",ROUND(N(AD141)*(1+$T$8/12),2))</f>
        <v>0</v>
      </c>
      <c r="K142" s="48">
        <f>IF($B142="","",ROUND(N(AE141)*(1+$U$8/12),2))</f>
        <v>0</v>
      </c>
      <c r="L142" s="48">
        <f>IF($B142="","",ROUND(N(AF141)*(1+$V$8/12),2))</f>
        <v>0</v>
      </c>
      <c r="M142" s="48">
        <f>IF($B142="","",ROUND(N(AG141)*(1+$W$8/12),2))</f>
        <v>0</v>
      </c>
      <c r="N142" s="48">
        <f>IF($B142="","",ROUND(N(AH141)*(1+$X$8/12),2))</f>
        <v>0</v>
      </c>
      <c r="O142" s="48">
        <f>IF($B142="","",ROUND(N(AI141)*(1+$Y$8/12),2))</f>
        <v>0</v>
      </c>
      <c r="P142" s="48">
        <f>IF($B142="","",ROUND(N(AJ141)*(1+$Z$8/12),2))</f>
        <v>0</v>
      </c>
      <c r="Q142" s="33">
        <f>IF($B142="","",MIN($Q$9,G142)+MIN(MAX(0,'Debt Payoff'!$D$24-0-SUMPRODUCT((G142:P142&lt;$Q$9:$Z$9)*G142:P142+(G142:P142&gt;=$Q$9:$Z$9)*$Q$9:$Z$9)),G142-MIN($Q$9,G142)))</f>
        <v>0</v>
      </c>
      <c r="R142" s="33">
        <f>IF($B142="","",MIN($R$9,H142)+MIN(MAX(0,'Debt Payoff'!$D$24-SUM(Q142:Q142)-SUMPRODUCT((H142:P142&lt;$R$9:$Z$9)*H142:P142+(H142:P142&gt;=$R$9:$Z$9)*$R$9:$Z$9)),H142-MIN($R$9,H142)))</f>
        <v>0</v>
      </c>
      <c r="S142" s="33">
        <f>IF($B142="","",MIN($S$9,I142)+MIN(MAX(0,'Debt Payoff'!$D$24-SUM(Q142:R142)-SUMPRODUCT((I142:P142&lt;$S$9:$Z$9)*I142:P142+(I142:P142&gt;=$S$9:$Z$9)*$S$9:$Z$9)),I142-MIN($S$9,I142)))</f>
        <v>0</v>
      </c>
      <c r="T142" s="33">
        <f>IF($B142="","",MIN($T$9,J142)+MIN(MAX(0,'Debt Payoff'!$D$24-SUM(Q142:S142)-SUMPRODUCT((J142:P142&lt;$T$9:$Z$9)*J142:P142+(J142:P142&gt;=$T$9:$Z$9)*$T$9:$Z$9)),J142-MIN($T$9,J142)))</f>
        <v>0</v>
      </c>
      <c r="U142" s="33">
        <f>IF($B142="","",MIN($U$9,K142)+MIN(MAX(0,'Debt Payoff'!$D$24-SUM(Q142:T142)-SUMPRODUCT((K142:P142&lt;$U$9:$Z$9)*K142:P142+(K142:P142&gt;=$U$9:$Z$9)*$U$9:$Z$9)),K142-MIN($U$9,K142)))</f>
        <v>0</v>
      </c>
      <c r="V142" s="33">
        <f>IF($B142="","",MIN($V$9,L142)+MIN(MAX(0,'Debt Payoff'!$D$24-SUM(Q142:U142)-SUMPRODUCT((L142:P142&lt;$V$9:$Z$9)*L142:P142+(L142:P142&gt;=$V$9:$Z$9)*$V$9:$Z$9)),L142-MIN($V$9,L142)))</f>
        <v>0</v>
      </c>
      <c r="W142" s="33">
        <f>IF($B142="","",MIN($W$9,M142)+MIN(MAX(0,'Debt Payoff'!$D$24-SUM(Q142:V142)-SUMPRODUCT((M142:P142&lt;$W$9:$Z$9)*M142:P142+(M142:P142&gt;=$W$9:$Z$9)*$W$9:$Z$9)),M142-MIN($W$9,M142)))</f>
        <v>0</v>
      </c>
      <c r="X142" s="33">
        <f>IF($B142="","",MIN($X$9,N142)+MIN(MAX(0,'Debt Payoff'!$D$24-SUM(Q142:W142)-SUMPRODUCT((N142:P142&lt;$X$9:$Z$9)*N142:P142+(N142:P142&gt;=$X$9:$Z$9)*$X$9:$Z$9)),N142-MIN($X$9,N142)))</f>
        <v>0</v>
      </c>
      <c r="Y142" s="33">
        <f>IF($B142="","",MIN($Y$9,O142)+MIN(MAX(0,'Debt Payoff'!$D$24-SUM(Q142:X142)-SUMPRODUCT((O142:P142&lt;$Y$9:$Z$9)*O142:P142+(O142:P142&gt;=$Y$9:$Z$9)*$Y$9:$Z$9)),O142-MIN($Y$9,O142)))</f>
        <v>0</v>
      </c>
      <c r="Z142" s="33">
        <f>IF($B142="","",MIN($Z$9,P142)+MIN(MAX(0,'Debt Payoff'!$D$24-SUM(Q142:Y142)-SUMPRODUCT((P142:P142&lt;$Z$9:$Z$9)*P142:P142+(P142:P142&gt;=$Z$9:$Z$9)*$Z$9:$Z$9)),P142-MIN($Z$9,P142)))</f>
        <v>0</v>
      </c>
      <c r="AA142" s="33">
        <f>IF($B142="","",ROUND(G142-Q142,2))</f>
        <v>0</v>
      </c>
      <c r="AB142" s="33">
        <f>IF($B142="","",ROUND(H142-R142,2))</f>
        <v>0</v>
      </c>
      <c r="AC142" s="33">
        <f>IF($B142="","",ROUND(I142-S142,2))</f>
        <v>0</v>
      </c>
      <c r="AD142" s="33">
        <f>IF($B142="","",ROUND(J142-T142,2))</f>
        <v>0</v>
      </c>
      <c r="AE142" s="33">
        <f>IF($B142="","",ROUND(K142-U142,2))</f>
        <v>0</v>
      </c>
      <c r="AF142" s="33">
        <f>IF($B142="","",ROUND(L142-V142,2))</f>
        <v>0</v>
      </c>
      <c r="AG142" s="33">
        <f>IF($B142="","",ROUND(M142-W142,2))</f>
        <v>0</v>
      </c>
      <c r="AH142" s="33">
        <f>IF($B142="","",ROUND(N142-X142,2))</f>
        <v>0</v>
      </c>
      <c r="AI142" s="33">
        <f>IF($B142="","",ROUND(O142-Y142,2))</f>
        <v>0</v>
      </c>
      <c r="AJ142" s="33">
        <f>IF($B142="","",ROUND(P142-Z142,2))</f>
        <v>0</v>
      </c>
    </row>
    <row r="143" spans="2:36">
      <c r="B143" s="15">
        <f>IF(B142="","",IF(F142&gt;0.005,B142+1,""))</f>
        <v>0</v>
      </c>
      <c r="C143" s="46">
        <f>IF($B143="","",EDATE('Debt Payoff'!$D$23,$B143-1))</f>
        <v>0</v>
      </c>
      <c r="D143" s="47">
        <f>IF($B143="","",SUM(Q143:Z143))</f>
        <v>0</v>
      </c>
      <c r="E143" s="48">
        <f>IF($B143="","",SUM(G143:P143)-F142)</f>
        <v>0</v>
      </c>
      <c r="F143" s="47">
        <f>IF($B143="","",SUM(AA143:AJ143))</f>
        <v>0</v>
      </c>
      <c r="G143" s="48">
        <f>IF($B143="","",ROUND(N(AA142)*(1+$Q$8/12),2))</f>
        <v>0</v>
      </c>
      <c r="H143" s="48">
        <f>IF($B143="","",ROUND(N(AB142)*(1+$R$8/12),2))</f>
        <v>0</v>
      </c>
      <c r="I143" s="48">
        <f>IF($B143="","",ROUND(N(AC142)*(1+$S$8/12),2))</f>
        <v>0</v>
      </c>
      <c r="J143" s="48">
        <f>IF($B143="","",ROUND(N(AD142)*(1+$T$8/12),2))</f>
        <v>0</v>
      </c>
      <c r="K143" s="48">
        <f>IF($B143="","",ROUND(N(AE142)*(1+$U$8/12),2))</f>
        <v>0</v>
      </c>
      <c r="L143" s="48">
        <f>IF($B143="","",ROUND(N(AF142)*(1+$V$8/12),2))</f>
        <v>0</v>
      </c>
      <c r="M143" s="48">
        <f>IF($B143="","",ROUND(N(AG142)*(1+$W$8/12),2))</f>
        <v>0</v>
      </c>
      <c r="N143" s="48">
        <f>IF($B143="","",ROUND(N(AH142)*(1+$X$8/12),2))</f>
        <v>0</v>
      </c>
      <c r="O143" s="48">
        <f>IF($B143="","",ROUND(N(AI142)*(1+$Y$8/12),2))</f>
        <v>0</v>
      </c>
      <c r="P143" s="48">
        <f>IF($B143="","",ROUND(N(AJ142)*(1+$Z$8/12),2))</f>
        <v>0</v>
      </c>
      <c r="Q143" s="33">
        <f>IF($B143="","",MIN($Q$9,G143)+MIN(MAX(0,'Debt Payoff'!$D$24-0-SUMPRODUCT((G143:P143&lt;$Q$9:$Z$9)*G143:P143+(G143:P143&gt;=$Q$9:$Z$9)*$Q$9:$Z$9)),G143-MIN($Q$9,G143)))</f>
        <v>0</v>
      </c>
      <c r="R143" s="33">
        <f>IF($B143="","",MIN($R$9,H143)+MIN(MAX(0,'Debt Payoff'!$D$24-SUM(Q143:Q143)-SUMPRODUCT((H143:P143&lt;$R$9:$Z$9)*H143:P143+(H143:P143&gt;=$R$9:$Z$9)*$R$9:$Z$9)),H143-MIN($R$9,H143)))</f>
        <v>0</v>
      </c>
      <c r="S143" s="33">
        <f>IF($B143="","",MIN($S$9,I143)+MIN(MAX(0,'Debt Payoff'!$D$24-SUM(Q143:R143)-SUMPRODUCT((I143:P143&lt;$S$9:$Z$9)*I143:P143+(I143:P143&gt;=$S$9:$Z$9)*$S$9:$Z$9)),I143-MIN($S$9,I143)))</f>
        <v>0</v>
      </c>
      <c r="T143" s="33">
        <f>IF($B143="","",MIN($T$9,J143)+MIN(MAX(0,'Debt Payoff'!$D$24-SUM(Q143:S143)-SUMPRODUCT((J143:P143&lt;$T$9:$Z$9)*J143:P143+(J143:P143&gt;=$T$9:$Z$9)*$T$9:$Z$9)),J143-MIN($T$9,J143)))</f>
        <v>0</v>
      </c>
      <c r="U143" s="33">
        <f>IF($B143="","",MIN($U$9,K143)+MIN(MAX(0,'Debt Payoff'!$D$24-SUM(Q143:T143)-SUMPRODUCT((K143:P143&lt;$U$9:$Z$9)*K143:P143+(K143:P143&gt;=$U$9:$Z$9)*$U$9:$Z$9)),K143-MIN($U$9,K143)))</f>
        <v>0</v>
      </c>
      <c r="V143" s="33">
        <f>IF($B143="","",MIN($V$9,L143)+MIN(MAX(0,'Debt Payoff'!$D$24-SUM(Q143:U143)-SUMPRODUCT((L143:P143&lt;$V$9:$Z$9)*L143:P143+(L143:P143&gt;=$V$9:$Z$9)*$V$9:$Z$9)),L143-MIN($V$9,L143)))</f>
        <v>0</v>
      </c>
      <c r="W143" s="33">
        <f>IF($B143="","",MIN($W$9,M143)+MIN(MAX(0,'Debt Payoff'!$D$24-SUM(Q143:V143)-SUMPRODUCT((M143:P143&lt;$W$9:$Z$9)*M143:P143+(M143:P143&gt;=$W$9:$Z$9)*$W$9:$Z$9)),M143-MIN($W$9,M143)))</f>
        <v>0</v>
      </c>
      <c r="X143" s="33">
        <f>IF($B143="","",MIN($X$9,N143)+MIN(MAX(0,'Debt Payoff'!$D$24-SUM(Q143:W143)-SUMPRODUCT((N143:P143&lt;$X$9:$Z$9)*N143:P143+(N143:P143&gt;=$X$9:$Z$9)*$X$9:$Z$9)),N143-MIN($X$9,N143)))</f>
        <v>0</v>
      </c>
      <c r="Y143" s="33">
        <f>IF($B143="","",MIN($Y$9,O143)+MIN(MAX(0,'Debt Payoff'!$D$24-SUM(Q143:X143)-SUMPRODUCT((O143:P143&lt;$Y$9:$Z$9)*O143:P143+(O143:P143&gt;=$Y$9:$Z$9)*$Y$9:$Z$9)),O143-MIN($Y$9,O143)))</f>
        <v>0</v>
      </c>
      <c r="Z143" s="33">
        <f>IF($B143="","",MIN($Z$9,P143)+MIN(MAX(0,'Debt Payoff'!$D$24-SUM(Q143:Y143)-SUMPRODUCT((P143:P143&lt;$Z$9:$Z$9)*P143:P143+(P143:P143&gt;=$Z$9:$Z$9)*$Z$9:$Z$9)),P143-MIN($Z$9,P143)))</f>
        <v>0</v>
      </c>
      <c r="AA143" s="33">
        <f>IF($B143="","",ROUND(G143-Q143,2))</f>
        <v>0</v>
      </c>
      <c r="AB143" s="33">
        <f>IF($B143="","",ROUND(H143-R143,2))</f>
        <v>0</v>
      </c>
      <c r="AC143" s="33">
        <f>IF($B143="","",ROUND(I143-S143,2))</f>
        <v>0</v>
      </c>
      <c r="AD143" s="33">
        <f>IF($B143="","",ROUND(J143-T143,2))</f>
        <v>0</v>
      </c>
      <c r="AE143" s="33">
        <f>IF($B143="","",ROUND(K143-U143,2))</f>
        <v>0</v>
      </c>
      <c r="AF143" s="33">
        <f>IF($B143="","",ROUND(L143-V143,2))</f>
        <v>0</v>
      </c>
      <c r="AG143" s="33">
        <f>IF($B143="","",ROUND(M143-W143,2))</f>
        <v>0</v>
      </c>
      <c r="AH143" s="33">
        <f>IF($B143="","",ROUND(N143-X143,2))</f>
        <v>0</v>
      </c>
      <c r="AI143" s="33">
        <f>IF($B143="","",ROUND(O143-Y143,2))</f>
        <v>0</v>
      </c>
      <c r="AJ143" s="33">
        <f>IF($B143="","",ROUND(P143-Z143,2))</f>
        <v>0</v>
      </c>
    </row>
    <row r="144" spans="2:36">
      <c r="B144" s="15">
        <f>IF(B143="","",IF(F143&gt;0.005,B143+1,""))</f>
        <v>0</v>
      </c>
      <c r="C144" s="46">
        <f>IF($B144="","",EDATE('Debt Payoff'!$D$23,$B144-1))</f>
        <v>0</v>
      </c>
      <c r="D144" s="47">
        <f>IF($B144="","",SUM(Q144:Z144))</f>
        <v>0</v>
      </c>
      <c r="E144" s="48">
        <f>IF($B144="","",SUM(G144:P144)-F143)</f>
        <v>0</v>
      </c>
      <c r="F144" s="47">
        <f>IF($B144="","",SUM(AA144:AJ144))</f>
        <v>0</v>
      </c>
      <c r="G144" s="48">
        <f>IF($B144="","",ROUND(N(AA143)*(1+$Q$8/12),2))</f>
        <v>0</v>
      </c>
      <c r="H144" s="48">
        <f>IF($B144="","",ROUND(N(AB143)*(1+$R$8/12),2))</f>
        <v>0</v>
      </c>
      <c r="I144" s="48">
        <f>IF($B144="","",ROUND(N(AC143)*(1+$S$8/12),2))</f>
        <v>0</v>
      </c>
      <c r="J144" s="48">
        <f>IF($B144="","",ROUND(N(AD143)*(1+$T$8/12),2))</f>
        <v>0</v>
      </c>
      <c r="K144" s="48">
        <f>IF($B144="","",ROUND(N(AE143)*(1+$U$8/12),2))</f>
        <v>0</v>
      </c>
      <c r="L144" s="48">
        <f>IF($B144="","",ROUND(N(AF143)*(1+$V$8/12),2))</f>
        <v>0</v>
      </c>
      <c r="M144" s="48">
        <f>IF($B144="","",ROUND(N(AG143)*(1+$W$8/12),2))</f>
        <v>0</v>
      </c>
      <c r="N144" s="48">
        <f>IF($B144="","",ROUND(N(AH143)*(1+$X$8/12),2))</f>
        <v>0</v>
      </c>
      <c r="O144" s="48">
        <f>IF($B144="","",ROUND(N(AI143)*(1+$Y$8/12),2))</f>
        <v>0</v>
      </c>
      <c r="P144" s="48">
        <f>IF($B144="","",ROUND(N(AJ143)*(1+$Z$8/12),2))</f>
        <v>0</v>
      </c>
      <c r="Q144" s="33">
        <f>IF($B144="","",MIN($Q$9,G144)+MIN(MAX(0,'Debt Payoff'!$D$24-0-SUMPRODUCT((G144:P144&lt;$Q$9:$Z$9)*G144:P144+(G144:P144&gt;=$Q$9:$Z$9)*$Q$9:$Z$9)),G144-MIN($Q$9,G144)))</f>
        <v>0</v>
      </c>
      <c r="R144" s="33">
        <f>IF($B144="","",MIN($R$9,H144)+MIN(MAX(0,'Debt Payoff'!$D$24-SUM(Q144:Q144)-SUMPRODUCT((H144:P144&lt;$R$9:$Z$9)*H144:P144+(H144:P144&gt;=$R$9:$Z$9)*$R$9:$Z$9)),H144-MIN($R$9,H144)))</f>
        <v>0</v>
      </c>
      <c r="S144" s="33">
        <f>IF($B144="","",MIN($S$9,I144)+MIN(MAX(0,'Debt Payoff'!$D$24-SUM(Q144:R144)-SUMPRODUCT((I144:P144&lt;$S$9:$Z$9)*I144:P144+(I144:P144&gt;=$S$9:$Z$9)*$S$9:$Z$9)),I144-MIN($S$9,I144)))</f>
        <v>0</v>
      </c>
      <c r="T144" s="33">
        <f>IF($B144="","",MIN($T$9,J144)+MIN(MAX(0,'Debt Payoff'!$D$24-SUM(Q144:S144)-SUMPRODUCT((J144:P144&lt;$T$9:$Z$9)*J144:P144+(J144:P144&gt;=$T$9:$Z$9)*$T$9:$Z$9)),J144-MIN($T$9,J144)))</f>
        <v>0</v>
      </c>
      <c r="U144" s="33">
        <f>IF($B144="","",MIN($U$9,K144)+MIN(MAX(0,'Debt Payoff'!$D$24-SUM(Q144:T144)-SUMPRODUCT((K144:P144&lt;$U$9:$Z$9)*K144:P144+(K144:P144&gt;=$U$9:$Z$9)*$U$9:$Z$9)),K144-MIN($U$9,K144)))</f>
        <v>0</v>
      </c>
      <c r="V144" s="33">
        <f>IF($B144="","",MIN($V$9,L144)+MIN(MAX(0,'Debt Payoff'!$D$24-SUM(Q144:U144)-SUMPRODUCT((L144:P144&lt;$V$9:$Z$9)*L144:P144+(L144:P144&gt;=$V$9:$Z$9)*$V$9:$Z$9)),L144-MIN($V$9,L144)))</f>
        <v>0</v>
      </c>
      <c r="W144" s="33">
        <f>IF($B144="","",MIN($W$9,M144)+MIN(MAX(0,'Debt Payoff'!$D$24-SUM(Q144:V144)-SUMPRODUCT((M144:P144&lt;$W$9:$Z$9)*M144:P144+(M144:P144&gt;=$W$9:$Z$9)*$W$9:$Z$9)),M144-MIN($W$9,M144)))</f>
        <v>0</v>
      </c>
      <c r="X144" s="33">
        <f>IF($B144="","",MIN($X$9,N144)+MIN(MAX(0,'Debt Payoff'!$D$24-SUM(Q144:W144)-SUMPRODUCT((N144:P144&lt;$X$9:$Z$9)*N144:P144+(N144:P144&gt;=$X$9:$Z$9)*$X$9:$Z$9)),N144-MIN($X$9,N144)))</f>
        <v>0</v>
      </c>
      <c r="Y144" s="33">
        <f>IF($B144="","",MIN($Y$9,O144)+MIN(MAX(0,'Debt Payoff'!$D$24-SUM(Q144:X144)-SUMPRODUCT((O144:P144&lt;$Y$9:$Z$9)*O144:P144+(O144:P144&gt;=$Y$9:$Z$9)*$Y$9:$Z$9)),O144-MIN($Y$9,O144)))</f>
        <v>0</v>
      </c>
      <c r="Z144" s="33">
        <f>IF($B144="","",MIN($Z$9,P144)+MIN(MAX(0,'Debt Payoff'!$D$24-SUM(Q144:Y144)-SUMPRODUCT((P144:P144&lt;$Z$9:$Z$9)*P144:P144+(P144:P144&gt;=$Z$9:$Z$9)*$Z$9:$Z$9)),P144-MIN($Z$9,P144)))</f>
        <v>0</v>
      </c>
      <c r="AA144" s="33">
        <f>IF($B144="","",ROUND(G144-Q144,2))</f>
        <v>0</v>
      </c>
      <c r="AB144" s="33">
        <f>IF($B144="","",ROUND(H144-R144,2))</f>
        <v>0</v>
      </c>
      <c r="AC144" s="33">
        <f>IF($B144="","",ROUND(I144-S144,2))</f>
        <v>0</v>
      </c>
      <c r="AD144" s="33">
        <f>IF($B144="","",ROUND(J144-T144,2))</f>
        <v>0</v>
      </c>
      <c r="AE144" s="33">
        <f>IF($B144="","",ROUND(K144-U144,2))</f>
        <v>0</v>
      </c>
      <c r="AF144" s="33">
        <f>IF($B144="","",ROUND(L144-V144,2))</f>
        <v>0</v>
      </c>
      <c r="AG144" s="33">
        <f>IF($B144="","",ROUND(M144-W144,2))</f>
        <v>0</v>
      </c>
      <c r="AH144" s="33">
        <f>IF($B144="","",ROUND(N144-X144,2))</f>
        <v>0</v>
      </c>
      <c r="AI144" s="33">
        <f>IF($B144="","",ROUND(O144-Y144,2))</f>
        <v>0</v>
      </c>
      <c r="AJ144" s="33">
        <f>IF($B144="","",ROUND(P144-Z144,2))</f>
        <v>0</v>
      </c>
    </row>
    <row r="145" spans="2:36">
      <c r="B145" s="15">
        <f>IF(B144="","",IF(F144&gt;0.005,B144+1,""))</f>
        <v>0</v>
      </c>
      <c r="C145" s="46">
        <f>IF($B145="","",EDATE('Debt Payoff'!$D$23,$B145-1))</f>
        <v>0</v>
      </c>
      <c r="D145" s="47">
        <f>IF($B145="","",SUM(Q145:Z145))</f>
        <v>0</v>
      </c>
      <c r="E145" s="48">
        <f>IF($B145="","",SUM(G145:P145)-F144)</f>
        <v>0</v>
      </c>
      <c r="F145" s="47">
        <f>IF($B145="","",SUM(AA145:AJ145))</f>
        <v>0</v>
      </c>
      <c r="G145" s="48">
        <f>IF($B145="","",ROUND(N(AA144)*(1+$Q$8/12),2))</f>
        <v>0</v>
      </c>
      <c r="H145" s="48">
        <f>IF($B145="","",ROUND(N(AB144)*(1+$R$8/12),2))</f>
        <v>0</v>
      </c>
      <c r="I145" s="48">
        <f>IF($B145="","",ROUND(N(AC144)*(1+$S$8/12),2))</f>
        <v>0</v>
      </c>
      <c r="J145" s="48">
        <f>IF($B145="","",ROUND(N(AD144)*(1+$T$8/12),2))</f>
        <v>0</v>
      </c>
      <c r="K145" s="48">
        <f>IF($B145="","",ROUND(N(AE144)*(1+$U$8/12),2))</f>
        <v>0</v>
      </c>
      <c r="L145" s="48">
        <f>IF($B145="","",ROUND(N(AF144)*(1+$V$8/12),2))</f>
        <v>0</v>
      </c>
      <c r="M145" s="48">
        <f>IF($B145="","",ROUND(N(AG144)*(1+$W$8/12),2))</f>
        <v>0</v>
      </c>
      <c r="N145" s="48">
        <f>IF($B145="","",ROUND(N(AH144)*(1+$X$8/12),2))</f>
        <v>0</v>
      </c>
      <c r="O145" s="48">
        <f>IF($B145="","",ROUND(N(AI144)*(1+$Y$8/12),2))</f>
        <v>0</v>
      </c>
      <c r="P145" s="48">
        <f>IF($B145="","",ROUND(N(AJ144)*(1+$Z$8/12),2))</f>
        <v>0</v>
      </c>
      <c r="Q145" s="33">
        <f>IF($B145="","",MIN($Q$9,G145)+MIN(MAX(0,'Debt Payoff'!$D$24-0-SUMPRODUCT((G145:P145&lt;$Q$9:$Z$9)*G145:P145+(G145:P145&gt;=$Q$9:$Z$9)*$Q$9:$Z$9)),G145-MIN($Q$9,G145)))</f>
        <v>0</v>
      </c>
      <c r="R145" s="33">
        <f>IF($B145="","",MIN($R$9,H145)+MIN(MAX(0,'Debt Payoff'!$D$24-SUM(Q145:Q145)-SUMPRODUCT((H145:P145&lt;$R$9:$Z$9)*H145:P145+(H145:P145&gt;=$R$9:$Z$9)*$R$9:$Z$9)),H145-MIN($R$9,H145)))</f>
        <v>0</v>
      </c>
      <c r="S145" s="33">
        <f>IF($B145="","",MIN($S$9,I145)+MIN(MAX(0,'Debt Payoff'!$D$24-SUM(Q145:R145)-SUMPRODUCT((I145:P145&lt;$S$9:$Z$9)*I145:P145+(I145:P145&gt;=$S$9:$Z$9)*$S$9:$Z$9)),I145-MIN($S$9,I145)))</f>
        <v>0</v>
      </c>
      <c r="T145" s="33">
        <f>IF($B145="","",MIN($T$9,J145)+MIN(MAX(0,'Debt Payoff'!$D$24-SUM(Q145:S145)-SUMPRODUCT((J145:P145&lt;$T$9:$Z$9)*J145:P145+(J145:P145&gt;=$T$9:$Z$9)*$T$9:$Z$9)),J145-MIN($T$9,J145)))</f>
        <v>0</v>
      </c>
      <c r="U145" s="33">
        <f>IF($B145="","",MIN($U$9,K145)+MIN(MAX(0,'Debt Payoff'!$D$24-SUM(Q145:T145)-SUMPRODUCT((K145:P145&lt;$U$9:$Z$9)*K145:P145+(K145:P145&gt;=$U$9:$Z$9)*$U$9:$Z$9)),K145-MIN($U$9,K145)))</f>
        <v>0</v>
      </c>
      <c r="V145" s="33">
        <f>IF($B145="","",MIN($V$9,L145)+MIN(MAX(0,'Debt Payoff'!$D$24-SUM(Q145:U145)-SUMPRODUCT((L145:P145&lt;$V$9:$Z$9)*L145:P145+(L145:P145&gt;=$V$9:$Z$9)*$V$9:$Z$9)),L145-MIN($V$9,L145)))</f>
        <v>0</v>
      </c>
      <c r="W145" s="33">
        <f>IF($B145="","",MIN($W$9,M145)+MIN(MAX(0,'Debt Payoff'!$D$24-SUM(Q145:V145)-SUMPRODUCT((M145:P145&lt;$W$9:$Z$9)*M145:P145+(M145:P145&gt;=$W$9:$Z$9)*$W$9:$Z$9)),M145-MIN($W$9,M145)))</f>
        <v>0</v>
      </c>
      <c r="X145" s="33">
        <f>IF($B145="","",MIN($X$9,N145)+MIN(MAX(0,'Debt Payoff'!$D$24-SUM(Q145:W145)-SUMPRODUCT((N145:P145&lt;$X$9:$Z$9)*N145:P145+(N145:P145&gt;=$X$9:$Z$9)*$X$9:$Z$9)),N145-MIN($X$9,N145)))</f>
        <v>0</v>
      </c>
      <c r="Y145" s="33">
        <f>IF($B145="","",MIN($Y$9,O145)+MIN(MAX(0,'Debt Payoff'!$D$24-SUM(Q145:X145)-SUMPRODUCT((O145:P145&lt;$Y$9:$Z$9)*O145:P145+(O145:P145&gt;=$Y$9:$Z$9)*$Y$9:$Z$9)),O145-MIN($Y$9,O145)))</f>
        <v>0</v>
      </c>
      <c r="Z145" s="33">
        <f>IF($B145="","",MIN($Z$9,P145)+MIN(MAX(0,'Debt Payoff'!$D$24-SUM(Q145:Y145)-SUMPRODUCT((P145:P145&lt;$Z$9:$Z$9)*P145:P145+(P145:P145&gt;=$Z$9:$Z$9)*$Z$9:$Z$9)),P145-MIN($Z$9,P145)))</f>
        <v>0</v>
      </c>
      <c r="AA145" s="33">
        <f>IF($B145="","",ROUND(G145-Q145,2))</f>
        <v>0</v>
      </c>
      <c r="AB145" s="33">
        <f>IF($B145="","",ROUND(H145-R145,2))</f>
        <v>0</v>
      </c>
      <c r="AC145" s="33">
        <f>IF($B145="","",ROUND(I145-S145,2))</f>
        <v>0</v>
      </c>
      <c r="AD145" s="33">
        <f>IF($B145="","",ROUND(J145-T145,2))</f>
        <v>0</v>
      </c>
      <c r="AE145" s="33">
        <f>IF($B145="","",ROUND(K145-U145,2))</f>
        <v>0</v>
      </c>
      <c r="AF145" s="33">
        <f>IF($B145="","",ROUND(L145-V145,2))</f>
        <v>0</v>
      </c>
      <c r="AG145" s="33">
        <f>IF($B145="","",ROUND(M145-W145,2))</f>
        <v>0</v>
      </c>
      <c r="AH145" s="33">
        <f>IF($B145="","",ROUND(N145-X145,2))</f>
        <v>0</v>
      </c>
      <c r="AI145" s="33">
        <f>IF($B145="","",ROUND(O145-Y145,2))</f>
        <v>0</v>
      </c>
      <c r="AJ145" s="33">
        <f>IF($B145="","",ROUND(P145-Z145,2))</f>
        <v>0</v>
      </c>
    </row>
    <row r="146" spans="2:36">
      <c r="B146" s="15">
        <f>IF(B145="","",IF(F145&gt;0.005,B145+1,""))</f>
        <v>0</v>
      </c>
      <c r="C146" s="46">
        <f>IF($B146="","",EDATE('Debt Payoff'!$D$23,$B146-1))</f>
        <v>0</v>
      </c>
      <c r="D146" s="47">
        <f>IF($B146="","",SUM(Q146:Z146))</f>
        <v>0</v>
      </c>
      <c r="E146" s="48">
        <f>IF($B146="","",SUM(G146:P146)-F145)</f>
        <v>0</v>
      </c>
      <c r="F146" s="47">
        <f>IF($B146="","",SUM(AA146:AJ146))</f>
        <v>0</v>
      </c>
      <c r="G146" s="48">
        <f>IF($B146="","",ROUND(N(AA145)*(1+$Q$8/12),2))</f>
        <v>0</v>
      </c>
      <c r="H146" s="48">
        <f>IF($B146="","",ROUND(N(AB145)*(1+$R$8/12),2))</f>
        <v>0</v>
      </c>
      <c r="I146" s="48">
        <f>IF($B146="","",ROUND(N(AC145)*(1+$S$8/12),2))</f>
        <v>0</v>
      </c>
      <c r="J146" s="48">
        <f>IF($B146="","",ROUND(N(AD145)*(1+$T$8/12),2))</f>
        <v>0</v>
      </c>
      <c r="K146" s="48">
        <f>IF($B146="","",ROUND(N(AE145)*(1+$U$8/12),2))</f>
        <v>0</v>
      </c>
      <c r="L146" s="48">
        <f>IF($B146="","",ROUND(N(AF145)*(1+$V$8/12),2))</f>
        <v>0</v>
      </c>
      <c r="M146" s="48">
        <f>IF($B146="","",ROUND(N(AG145)*(1+$W$8/12),2))</f>
        <v>0</v>
      </c>
      <c r="N146" s="48">
        <f>IF($B146="","",ROUND(N(AH145)*(1+$X$8/12),2))</f>
        <v>0</v>
      </c>
      <c r="O146" s="48">
        <f>IF($B146="","",ROUND(N(AI145)*(1+$Y$8/12),2))</f>
        <v>0</v>
      </c>
      <c r="P146" s="48">
        <f>IF($B146="","",ROUND(N(AJ145)*(1+$Z$8/12),2))</f>
        <v>0</v>
      </c>
      <c r="Q146" s="33">
        <f>IF($B146="","",MIN($Q$9,G146)+MIN(MAX(0,'Debt Payoff'!$D$24-0-SUMPRODUCT((G146:P146&lt;$Q$9:$Z$9)*G146:P146+(G146:P146&gt;=$Q$9:$Z$9)*$Q$9:$Z$9)),G146-MIN($Q$9,G146)))</f>
        <v>0</v>
      </c>
      <c r="R146" s="33">
        <f>IF($B146="","",MIN($R$9,H146)+MIN(MAX(0,'Debt Payoff'!$D$24-SUM(Q146:Q146)-SUMPRODUCT((H146:P146&lt;$R$9:$Z$9)*H146:P146+(H146:P146&gt;=$R$9:$Z$9)*$R$9:$Z$9)),H146-MIN($R$9,H146)))</f>
        <v>0</v>
      </c>
      <c r="S146" s="33">
        <f>IF($B146="","",MIN($S$9,I146)+MIN(MAX(0,'Debt Payoff'!$D$24-SUM(Q146:R146)-SUMPRODUCT((I146:P146&lt;$S$9:$Z$9)*I146:P146+(I146:P146&gt;=$S$9:$Z$9)*$S$9:$Z$9)),I146-MIN($S$9,I146)))</f>
        <v>0</v>
      </c>
      <c r="T146" s="33">
        <f>IF($B146="","",MIN($T$9,J146)+MIN(MAX(0,'Debt Payoff'!$D$24-SUM(Q146:S146)-SUMPRODUCT((J146:P146&lt;$T$9:$Z$9)*J146:P146+(J146:P146&gt;=$T$9:$Z$9)*$T$9:$Z$9)),J146-MIN($T$9,J146)))</f>
        <v>0</v>
      </c>
      <c r="U146" s="33">
        <f>IF($B146="","",MIN($U$9,K146)+MIN(MAX(0,'Debt Payoff'!$D$24-SUM(Q146:T146)-SUMPRODUCT((K146:P146&lt;$U$9:$Z$9)*K146:P146+(K146:P146&gt;=$U$9:$Z$9)*$U$9:$Z$9)),K146-MIN($U$9,K146)))</f>
        <v>0</v>
      </c>
      <c r="V146" s="33">
        <f>IF($B146="","",MIN($V$9,L146)+MIN(MAX(0,'Debt Payoff'!$D$24-SUM(Q146:U146)-SUMPRODUCT((L146:P146&lt;$V$9:$Z$9)*L146:P146+(L146:P146&gt;=$V$9:$Z$9)*$V$9:$Z$9)),L146-MIN($V$9,L146)))</f>
        <v>0</v>
      </c>
      <c r="W146" s="33">
        <f>IF($B146="","",MIN($W$9,M146)+MIN(MAX(0,'Debt Payoff'!$D$24-SUM(Q146:V146)-SUMPRODUCT((M146:P146&lt;$W$9:$Z$9)*M146:P146+(M146:P146&gt;=$W$9:$Z$9)*$W$9:$Z$9)),M146-MIN($W$9,M146)))</f>
        <v>0</v>
      </c>
      <c r="X146" s="33">
        <f>IF($B146="","",MIN($X$9,N146)+MIN(MAX(0,'Debt Payoff'!$D$24-SUM(Q146:W146)-SUMPRODUCT((N146:P146&lt;$X$9:$Z$9)*N146:P146+(N146:P146&gt;=$X$9:$Z$9)*$X$9:$Z$9)),N146-MIN($X$9,N146)))</f>
        <v>0</v>
      </c>
      <c r="Y146" s="33">
        <f>IF($B146="","",MIN($Y$9,O146)+MIN(MAX(0,'Debt Payoff'!$D$24-SUM(Q146:X146)-SUMPRODUCT((O146:P146&lt;$Y$9:$Z$9)*O146:P146+(O146:P146&gt;=$Y$9:$Z$9)*$Y$9:$Z$9)),O146-MIN($Y$9,O146)))</f>
        <v>0</v>
      </c>
      <c r="Z146" s="33">
        <f>IF($B146="","",MIN($Z$9,P146)+MIN(MAX(0,'Debt Payoff'!$D$24-SUM(Q146:Y146)-SUMPRODUCT((P146:P146&lt;$Z$9:$Z$9)*P146:P146+(P146:P146&gt;=$Z$9:$Z$9)*$Z$9:$Z$9)),P146-MIN($Z$9,P146)))</f>
        <v>0</v>
      </c>
      <c r="AA146" s="33">
        <f>IF($B146="","",ROUND(G146-Q146,2))</f>
        <v>0</v>
      </c>
      <c r="AB146" s="33">
        <f>IF($B146="","",ROUND(H146-R146,2))</f>
        <v>0</v>
      </c>
      <c r="AC146" s="33">
        <f>IF($B146="","",ROUND(I146-S146,2))</f>
        <v>0</v>
      </c>
      <c r="AD146" s="33">
        <f>IF($B146="","",ROUND(J146-T146,2))</f>
        <v>0</v>
      </c>
      <c r="AE146" s="33">
        <f>IF($B146="","",ROUND(K146-U146,2))</f>
        <v>0</v>
      </c>
      <c r="AF146" s="33">
        <f>IF($B146="","",ROUND(L146-V146,2))</f>
        <v>0</v>
      </c>
      <c r="AG146" s="33">
        <f>IF($B146="","",ROUND(M146-W146,2))</f>
        <v>0</v>
      </c>
      <c r="AH146" s="33">
        <f>IF($B146="","",ROUND(N146-X146,2))</f>
        <v>0</v>
      </c>
      <c r="AI146" s="33">
        <f>IF($B146="","",ROUND(O146-Y146,2))</f>
        <v>0</v>
      </c>
      <c r="AJ146" s="33">
        <f>IF($B146="","",ROUND(P146-Z146,2))</f>
        <v>0</v>
      </c>
    </row>
    <row r="147" spans="2:36">
      <c r="B147" s="15">
        <f>IF(B146="","",IF(F146&gt;0.005,B146+1,""))</f>
        <v>0</v>
      </c>
      <c r="C147" s="46">
        <f>IF($B147="","",EDATE('Debt Payoff'!$D$23,$B147-1))</f>
        <v>0</v>
      </c>
      <c r="D147" s="47">
        <f>IF($B147="","",SUM(Q147:Z147))</f>
        <v>0</v>
      </c>
      <c r="E147" s="48">
        <f>IF($B147="","",SUM(G147:P147)-F146)</f>
        <v>0</v>
      </c>
      <c r="F147" s="47">
        <f>IF($B147="","",SUM(AA147:AJ147))</f>
        <v>0</v>
      </c>
      <c r="G147" s="48">
        <f>IF($B147="","",ROUND(N(AA146)*(1+$Q$8/12),2))</f>
        <v>0</v>
      </c>
      <c r="H147" s="48">
        <f>IF($B147="","",ROUND(N(AB146)*(1+$R$8/12),2))</f>
        <v>0</v>
      </c>
      <c r="I147" s="48">
        <f>IF($B147="","",ROUND(N(AC146)*(1+$S$8/12),2))</f>
        <v>0</v>
      </c>
      <c r="J147" s="48">
        <f>IF($B147="","",ROUND(N(AD146)*(1+$T$8/12),2))</f>
        <v>0</v>
      </c>
      <c r="K147" s="48">
        <f>IF($B147="","",ROUND(N(AE146)*(1+$U$8/12),2))</f>
        <v>0</v>
      </c>
      <c r="L147" s="48">
        <f>IF($B147="","",ROUND(N(AF146)*(1+$V$8/12),2))</f>
        <v>0</v>
      </c>
      <c r="M147" s="48">
        <f>IF($B147="","",ROUND(N(AG146)*(1+$W$8/12),2))</f>
        <v>0</v>
      </c>
      <c r="N147" s="48">
        <f>IF($B147="","",ROUND(N(AH146)*(1+$X$8/12),2))</f>
        <v>0</v>
      </c>
      <c r="O147" s="48">
        <f>IF($B147="","",ROUND(N(AI146)*(1+$Y$8/12),2))</f>
        <v>0</v>
      </c>
      <c r="P147" s="48">
        <f>IF($B147="","",ROUND(N(AJ146)*(1+$Z$8/12),2))</f>
        <v>0</v>
      </c>
      <c r="Q147" s="33">
        <f>IF($B147="","",MIN($Q$9,G147)+MIN(MAX(0,'Debt Payoff'!$D$24-0-SUMPRODUCT((G147:P147&lt;$Q$9:$Z$9)*G147:P147+(G147:P147&gt;=$Q$9:$Z$9)*$Q$9:$Z$9)),G147-MIN($Q$9,G147)))</f>
        <v>0</v>
      </c>
      <c r="R147" s="33">
        <f>IF($B147="","",MIN($R$9,H147)+MIN(MAX(0,'Debt Payoff'!$D$24-SUM(Q147:Q147)-SUMPRODUCT((H147:P147&lt;$R$9:$Z$9)*H147:P147+(H147:P147&gt;=$R$9:$Z$9)*$R$9:$Z$9)),H147-MIN($R$9,H147)))</f>
        <v>0</v>
      </c>
      <c r="S147" s="33">
        <f>IF($B147="","",MIN($S$9,I147)+MIN(MAX(0,'Debt Payoff'!$D$24-SUM(Q147:R147)-SUMPRODUCT((I147:P147&lt;$S$9:$Z$9)*I147:P147+(I147:P147&gt;=$S$9:$Z$9)*$S$9:$Z$9)),I147-MIN($S$9,I147)))</f>
        <v>0</v>
      </c>
      <c r="T147" s="33">
        <f>IF($B147="","",MIN($T$9,J147)+MIN(MAX(0,'Debt Payoff'!$D$24-SUM(Q147:S147)-SUMPRODUCT((J147:P147&lt;$T$9:$Z$9)*J147:P147+(J147:P147&gt;=$T$9:$Z$9)*$T$9:$Z$9)),J147-MIN($T$9,J147)))</f>
        <v>0</v>
      </c>
      <c r="U147" s="33">
        <f>IF($B147="","",MIN($U$9,K147)+MIN(MAX(0,'Debt Payoff'!$D$24-SUM(Q147:T147)-SUMPRODUCT((K147:P147&lt;$U$9:$Z$9)*K147:P147+(K147:P147&gt;=$U$9:$Z$9)*$U$9:$Z$9)),K147-MIN($U$9,K147)))</f>
        <v>0</v>
      </c>
      <c r="V147" s="33">
        <f>IF($B147="","",MIN($V$9,L147)+MIN(MAX(0,'Debt Payoff'!$D$24-SUM(Q147:U147)-SUMPRODUCT((L147:P147&lt;$V$9:$Z$9)*L147:P147+(L147:P147&gt;=$V$9:$Z$9)*$V$9:$Z$9)),L147-MIN($V$9,L147)))</f>
        <v>0</v>
      </c>
      <c r="W147" s="33">
        <f>IF($B147="","",MIN($W$9,M147)+MIN(MAX(0,'Debt Payoff'!$D$24-SUM(Q147:V147)-SUMPRODUCT((M147:P147&lt;$W$9:$Z$9)*M147:P147+(M147:P147&gt;=$W$9:$Z$9)*$W$9:$Z$9)),M147-MIN($W$9,M147)))</f>
        <v>0</v>
      </c>
      <c r="X147" s="33">
        <f>IF($B147="","",MIN($X$9,N147)+MIN(MAX(0,'Debt Payoff'!$D$24-SUM(Q147:W147)-SUMPRODUCT((N147:P147&lt;$X$9:$Z$9)*N147:P147+(N147:P147&gt;=$X$9:$Z$9)*$X$9:$Z$9)),N147-MIN($X$9,N147)))</f>
        <v>0</v>
      </c>
      <c r="Y147" s="33">
        <f>IF($B147="","",MIN($Y$9,O147)+MIN(MAX(0,'Debt Payoff'!$D$24-SUM(Q147:X147)-SUMPRODUCT((O147:P147&lt;$Y$9:$Z$9)*O147:P147+(O147:P147&gt;=$Y$9:$Z$9)*$Y$9:$Z$9)),O147-MIN($Y$9,O147)))</f>
        <v>0</v>
      </c>
      <c r="Z147" s="33">
        <f>IF($B147="","",MIN($Z$9,P147)+MIN(MAX(0,'Debt Payoff'!$D$24-SUM(Q147:Y147)-SUMPRODUCT((P147:P147&lt;$Z$9:$Z$9)*P147:P147+(P147:P147&gt;=$Z$9:$Z$9)*$Z$9:$Z$9)),P147-MIN($Z$9,P147)))</f>
        <v>0</v>
      </c>
      <c r="AA147" s="33">
        <f>IF($B147="","",ROUND(G147-Q147,2))</f>
        <v>0</v>
      </c>
      <c r="AB147" s="33">
        <f>IF($B147="","",ROUND(H147-R147,2))</f>
        <v>0</v>
      </c>
      <c r="AC147" s="33">
        <f>IF($B147="","",ROUND(I147-S147,2))</f>
        <v>0</v>
      </c>
      <c r="AD147" s="33">
        <f>IF($B147="","",ROUND(J147-T147,2))</f>
        <v>0</v>
      </c>
      <c r="AE147" s="33">
        <f>IF($B147="","",ROUND(K147-U147,2))</f>
        <v>0</v>
      </c>
      <c r="AF147" s="33">
        <f>IF($B147="","",ROUND(L147-V147,2))</f>
        <v>0</v>
      </c>
      <c r="AG147" s="33">
        <f>IF($B147="","",ROUND(M147-W147,2))</f>
        <v>0</v>
      </c>
      <c r="AH147" s="33">
        <f>IF($B147="","",ROUND(N147-X147,2))</f>
        <v>0</v>
      </c>
      <c r="AI147" s="33">
        <f>IF($B147="","",ROUND(O147-Y147,2))</f>
        <v>0</v>
      </c>
      <c r="AJ147" s="33">
        <f>IF($B147="","",ROUND(P147-Z147,2))</f>
        <v>0</v>
      </c>
    </row>
    <row r="148" spans="2:36">
      <c r="B148" s="15">
        <f>IF(B147="","",IF(F147&gt;0.005,B147+1,""))</f>
        <v>0</v>
      </c>
      <c r="C148" s="46">
        <f>IF($B148="","",EDATE('Debt Payoff'!$D$23,$B148-1))</f>
        <v>0</v>
      </c>
      <c r="D148" s="47">
        <f>IF($B148="","",SUM(Q148:Z148))</f>
        <v>0</v>
      </c>
      <c r="E148" s="48">
        <f>IF($B148="","",SUM(G148:P148)-F147)</f>
        <v>0</v>
      </c>
      <c r="F148" s="47">
        <f>IF($B148="","",SUM(AA148:AJ148))</f>
        <v>0</v>
      </c>
      <c r="G148" s="48">
        <f>IF($B148="","",ROUND(N(AA147)*(1+$Q$8/12),2))</f>
        <v>0</v>
      </c>
      <c r="H148" s="48">
        <f>IF($B148="","",ROUND(N(AB147)*(1+$R$8/12),2))</f>
        <v>0</v>
      </c>
      <c r="I148" s="48">
        <f>IF($B148="","",ROUND(N(AC147)*(1+$S$8/12),2))</f>
        <v>0</v>
      </c>
      <c r="J148" s="48">
        <f>IF($B148="","",ROUND(N(AD147)*(1+$T$8/12),2))</f>
        <v>0</v>
      </c>
      <c r="K148" s="48">
        <f>IF($B148="","",ROUND(N(AE147)*(1+$U$8/12),2))</f>
        <v>0</v>
      </c>
      <c r="L148" s="48">
        <f>IF($B148="","",ROUND(N(AF147)*(1+$V$8/12),2))</f>
        <v>0</v>
      </c>
      <c r="M148" s="48">
        <f>IF($B148="","",ROUND(N(AG147)*(1+$W$8/12),2))</f>
        <v>0</v>
      </c>
      <c r="N148" s="48">
        <f>IF($B148="","",ROUND(N(AH147)*(1+$X$8/12),2))</f>
        <v>0</v>
      </c>
      <c r="O148" s="48">
        <f>IF($B148="","",ROUND(N(AI147)*(1+$Y$8/12),2))</f>
        <v>0</v>
      </c>
      <c r="P148" s="48">
        <f>IF($B148="","",ROUND(N(AJ147)*(1+$Z$8/12),2))</f>
        <v>0</v>
      </c>
      <c r="Q148" s="33">
        <f>IF($B148="","",MIN($Q$9,G148)+MIN(MAX(0,'Debt Payoff'!$D$24-0-SUMPRODUCT((G148:P148&lt;$Q$9:$Z$9)*G148:P148+(G148:P148&gt;=$Q$9:$Z$9)*$Q$9:$Z$9)),G148-MIN($Q$9,G148)))</f>
        <v>0</v>
      </c>
      <c r="R148" s="33">
        <f>IF($B148="","",MIN($R$9,H148)+MIN(MAX(0,'Debt Payoff'!$D$24-SUM(Q148:Q148)-SUMPRODUCT((H148:P148&lt;$R$9:$Z$9)*H148:P148+(H148:P148&gt;=$R$9:$Z$9)*$R$9:$Z$9)),H148-MIN($R$9,H148)))</f>
        <v>0</v>
      </c>
      <c r="S148" s="33">
        <f>IF($B148="","",MIN($S$9,I148)+MIN(MAX(0,'Debt Payoff'!$D$24-SUM(Q148:R148)-SUMPRODUCT((I148:P148&lt;$S$9:$Z$9)*I148:P148+(I148:P148&gt;=$S$9:$Z$9)*$S$9:$Z$9)),I148-MIN($S$9,I148)))</f>
        <v>0</v>
      </c>
      <c r="T148" s="33">
        <f>IF($B148="","",MIN($T$9,J148)+MIN(MAX(0,'Debt Payoff'!$D$24-SUM(Q148:S148)-SUMPRODUCT((J148:P148&lt;$T$9:$Z$9)*J148:P148+(J148:P148&gt;=$T$9:$Z$9)*$T$9:$Z$9)),J148-MIN($T$9,J148)))</f>
        <v>0</v>
      </c>
      <c r="U148" s="33">
        <f>IF($B148="","",MIN($U$9,K148)+MIN(MAX(0,'Debt Payoff'!$D$24-SUM(Q148:T148)-SUMPRODUCT((K148:P148&lt;$U$9:$Z$9)*K148:P148+(K148:P148&gt;=$U$9:$Z$9)*$U$9:$Z$9)),K148-MIN($U$9,K148)))</f>
        <v>0</v>
      </c>
      <c r="V148" s="33">
        <f>IF($B148="","",MIN($V$9,L148)+MIN(MAX(0,'Debt Payoff'!$D$24-SUM(Q148:U148)-SUMPRODUCT((L148:P148&lt;$V$9:$Z$9)*L148:P148+(L148:P148&gt;=$V$9:$Z$9)*$V$9:$Z$9)),L148-MIN($V$9,L148)))</f>
        <v>0</v>
      </c>
      <c r="W148" s="33">
        <f>IF($B148="","",MIN($W$9,M148)+MIN(MAX(0,'Debt Payoff'!$D$24-SUM(Q148:V148)-SUMPRODUCT((M148:P148&lt;$W$9:$Z$9)*M148:P148+(M148:P148&gt;=$W$9:$Z$9)*$W$9:$Z$9)),M148-MIN($W$9,M148)))</f>
        <v>0</v>
      </c>
      <c r="X148" s="33">
        <f>IF($B148="","",MIN($X$9,N148)+MIN(MAX(0,'Debt Payoff'!$D$24-SUM(Q148:W148)-SUMPRODUCT((N148:P148&lt;$X$9:$Z$9)*N148:P148+(N148:P148&gt;=$X$9:$Z$9)*$X$9:$Z$9)),N148-MIN($X$9,N148)))</f>
        <v>0</v>
      </c>
      <c r="Y148" s="33">
        <f>IF($B148="","",MIN($Y$9,O148)+MIN(MAX(0,'Debt Payoff'!$D$24-SUM(Q148:X148)-SUMPRODUCT((O148:P148&lt;$Y$9:$Z$9)*O148:P148+(O148:P148&gt;=$Y$9:$Z$9)*$Y$9:$Z$9)),O148-MIN($Y$9,O148)))</f>
        <v>0</v>
      </c>
      <c r="Z148" s="33">
        <f>IF($B148="","",MIN($Z$9,P148)+MIN(MAX(0,'Debt Payoff'!$D$24-SUM(Q148:Y148)-SUMPRODUCT((P148:P148&lt;$Z$9:$Z$9)*P148:P148+(P148:P148&gt;=$Z$9:$Z$9)*$Z$9:$Z$9)),P148-MIN($Z$9,P148)))</f>
        <v>0</v>
      </c>
      <c r="AA148" s="33">
        <f>IF($B148="","",ROUND(G148-Q148,2))</f>
        <v>0</v>
      </c>
      <c r="AB148" s="33">
        <f>IF($B148="","",ROUND(H148-R148,2))</f>
        <v>0</v>
      </c>
      <c r="AC148" s="33">
        <f>IF($B148="","",ROUND(I148-S148,2))</f>
        <v>0</v>
      </c>
      <c r="AD148" s="33">
        <f>IF($B148="","",ROUND(J148-T148,2))</f>
        <v>0</v>
      </c>
      <c r="AE148" s="33">
        <f>IF($B148="","",ROUND(K148-U148,2))</f>
        <v>0</v>
      </c>
      <c r="AF148" s="33">
        <f>IF($B148="","",ROUND(L148-V148,2))</f>
        <v>0</v>
      </c>
      <c r="AG148" s="33">
        <f>IF($B148="","",ROUND(M148-W148,2))</f>
        <v>0</v>
      </c>
      <c r="AH148" s="33">
        <f>IF($B148="","",ROUND(N148-X148,2))</f>
        <v>0</v>
      </c>
      <c r="AI148" s="33">
        <f>IF($B148="","",ROUND(O148-Y148,2))</f>
        <v>0</v>
      </c>
      <c r="AJ148" s="33">
        <f>IF($B148="","",ROUND(P148-Z148,2))</f>
        <v>0</v>
      </c>
    </row>
    <row r="149" spans="2:36">
      <c r="B149" s="15">
        <f>IF(B148="","",IF(F148&gt;0.005,B148+1,""))</f>
        <v>0</v>
      </c>
      <c r="C149" s="46">
        <f>IF($B149="","",EDATE('Debt Payoff'!$D$23,$B149-1))</f>
        <v>0</v>
      </c>
      <c r="D149" s="47">
        <f>IF($B149="","",SUM(Q149:Z149))</f>
        <v>0</v>
      </c>
      <c r="E149" s="48">
        <f>IF($B149="","",SUM(G149:P149)-F148)</f>
        <v>0</v>
      </c>
      <c r="F149" s="47">
        <f>IF($B149="","",SUM(AA149:AJ149))</f>
        <v>0</v>
      </c>
      <c r="G149" s="48">
        <f>IF($B149="","",ROUND(N(AA148)*(1+$Q$8/12),2))</f>
        <v>0</v>
      </c>
      <c r="H149" s="48">
        <f>IF($B149="","",ROUND(N(AB148)*(1+$R$8/12),2))</f>
        <v>0</v>
      </c>
      <c r="I149" s="48">
        <f>IF($B149="","",ROUND(N(AC148)*(1+$S$8/12),2))</f>
        <v>0</v>
      </c>
      <c r="J149" s="48">
        <f>IF($B149="","",ROUND(N(AD148)*(1+$T$8/12),2))</f>
        <v>0</v>
      </c>
      <c r="K149" s="48">
        <f>IF($B149="","",ROUND(N(AE148)*(1+$U$8/12),2))</f>
        <v>0</v>
      </c>
      <c r="L149" s="48">
        <f>IF($B149="","",ROUND(N(AF148)*(1+$V$8/12),2))</f>
        <v>0</v>
      </c>
      <c r="M149" s="48">
        <f>IF($B149="","",ROUND(N(AG148)*(1+$W$8/12),2))</f>
        <v>0</v>
      </c>
      <c r="N149" s="48">
        <f>IF($B149="","",ROUND(N(AH148)*(1+$X$8/12),2))</f>
        <v>0</v>
      </c>
      <c r="O149" s="48">
        <f>IF($B149="","",ROUND(N(AI148)*(1+$Y$8/12),2))</f>
        <v>0</v>
      </c>
      <c r="P149" s="48">
        <f>IF($B149="","",ROUND(N(AJ148)*(1+$Z$8/12),2))</f>
        <v>0</v>
      </c>
      <c r="Q149" s="33">
        <f>IF($B149="","",MIN($Q$9,G149)+MIN(MAX(0,'Debt Payoff'!$D$24-0-SUMPRODUCT((G149:P149&lt;$Q$9:$Z$9)*G149:P149+(G149:P149&gt;=$Q$9:$Z$9)*$Q$9:$Z$9)),G149-MIN($Q$9,G149)))</f>
        <v>0</v>
      </c>
      <c r="R149" s="33">
        <f>IF($B149="","",MIN($R$9,H149)+MIN(MAX(0,'Debt Payoff'!$D$24-SUM(Q149:Q149)-SUMPRODUCT((H149:P149&lt;$R$9:$Z$9)*H149:P149+(H149:P149&gt;=$R$9:$Z$9)*$R$9:$Z$9)),H149-MIN($R$9,H149)))</f>
        <v>0</v>
      </c>
      <c r="S149" s="33">
        <f>IF($B149="","",MIN($S$9,I149)+MIN(MAX(0,'Debt Payoff'!$D$24-SUM(Q149:R149)-SUMPRODUCT((I149:P149&lt;$S$9:$Z$9)*I149:P149+(I149:P149&gt;=$S$9:$Z$9)*$S$9:$Z$9)),I149-MIN($S$9,I149)))</f>
        <v>0</v>
      </c>
      <c r="T149" s="33">
        <f>IF($B149="","",MIN($T$9,J149)+MIN(MAX(0,'Debt Payoff'!$D$24-SUM(Q149:S149)-SUMPRODUCT((J149:P149&lt;$T$9:$Z$9)*J149:P149+(J149:P149&gt;=$T$9:$Z$9)*$T$9:$Z$9)),J149-MIN($T$9,J149)))</f>
        <v>0</v>
      </c>
      <c r="U149" s="33">
        <f>IF($B149="","",MIN($U$9,K149)+MIN(MAX(0,'Debt Payoff'!$D$24-SUM(Q149:T149)-SUMPRODUCT((K149:P149&lt;$U$9:$Z$9)*K149:P149+(K149:P149&gt;=$U$9:$Z$9)*$U$9:$Z$9)),K149-MIN($U$9,K149)))</f>
        <v>0</v>
      </c>
      <c r="V149" s="33">
        <f>IF($B149="","",MIN($V$9,L149)+MIN(MAX(0,'Debt Payoff'!$D$24-SUM(Q149:U149)-SUMPRODUCT((L149:P149&lt;$V$9:$Z$9)*L149:P149+(L149:P149&gt;=$V$9:$Z$9)*$V$9:$Z$9)),L149-MIN($V$9,L149)))</f>
        <v>0</v>
      </c>
      <c r="W149" s="33">
        <f>IF($B149="","",MIN($W$9,M149)+MIN(MAX(0,'Debt Payoff'!$D$24-SUM(Q149:V149)-SUMPRODUCT((M149:P149&lt;$W$9:$Z$9)*M149:P149+(M149:P149&gt;=$W$9:$Z$9)*$W$9:$Z$9)),M149-MIN($W$9,M149)))</f>
        <v>0</v>
      </c>
      <c r="X149" s="33">
        <f>IF($B149="","",MIN($X$9,N149)+MIN(MAX(0,'Debt Payoff'!$D$24-SUM(Q149:W149)-SUMPRODUCT((N149:P149&lt;$X$9:$Z$9)*N149:P149+(N149:P149&gt;=$X$9:$Z$9)*$X$9:$Z$9)),N149-MIN($X$9,N149)))</f>
        <v>0</v>
      </c>
      <c r="Y149" s="33">
        <f>IF($B149="","",MIN($Y$9,O149)+MIN(MAX(0,'Debt Payoff'!$D$24-SUM(Q149:X149)-SUMPRODUCT((O149:P149&lt;$Y$9:$Z$9)*O149:P149+(O149:P149&gt;=$Y$9:$Z$9)*$Y$9:$Z$9)),O149-MIN($Y$9,O149)))</f>
        <v>0</v>
      </c>
      <c r="Z149" s="33">
        <f>IF($B149="","",MIN($Z$9,P149)+MIN(MAX(0,'Debt Payoff'!$D$24-SUM(Q149:Y149)-SUMPRODUCT((P149:P149&lt;$Z$9:$Z$9)*P149:P149+(P149:P149&gt;=$Z$9:$Z$9)*$Z$9:$Z$9)),P149-MIN($Z$9,P149)))</f>
        <v>0</v>
      </c>
      <c r="AA149" s="33">
        <f>IF($B149="","",ROUND(G149-Q149,2))</f>
        <v>0</v>
      </c>
      <c r="AB149" s="33">
        <f>IF($B149="","",ROUND(H149-R149,2))</f>
        <v>0</v>
      </c>
      <c r="AC149" s="33">
        <f>IF($B149="","",ROUND(I149-S149,2))</f>
        <v>0</v>
      </c>
      <c r="AD149" s="33">
        <f>IF($B149="","",ROUND(J149-T149,2))</f>
        <v>0</v>
      </c>
      <c r="AE149" s="33">
        <f>IF($B149="","",ROUND(K149-U149,2))</f>
        <v>0</v>
      </c>
      <c r="AF149" s="33">
        <f>IF($B149="","",ROUND(L149-V149,2))</f>
        <v>0</v>
      </c>
      <c r="AG149" s="33">
        <f>IF($B149="","",ROUND(M149-W149,2))</f>
        <v>0</v>
      </c>
      <c r="AH149" s="33">
        <f>IF($B149="","",ROUND(N149-X149,2))</f>
        <v>0</v>
      </c>
      <c r="AI149" s="33">
        <f>IF($B149="","",ROUND(O149-Y149,2))</f>
        <v>0</v>
      </c>
      <c r="AJ149" s="33">
        <f>IF($B149="","",ROUND(P149-Z149,2))</f>
        <v>0</v>
      </c>
    </row>
    <row r="150" spans="2:36">
      <c r="B150" s="15">
        <f>IF(B149="","",IF(F149&gt;0.005,B149+1,""))</f>
        <v>0</v>
      </c>
      <c r="C150" s="46">
        <f>IF($B150="","",EDATE('Debt Payoff'!$D$23,$B150-1))</f>
        <v>0</v>
      </c>
      <c r="D150" s="47">
        <f>IF($B150="","",SUM(Q150:Z150))</f>
        <v>0</v>
      </c>
      <c r="E150" s="48">
        <f>IF($B150="","",SUM(G150:P150)-F149)</f>
        <v>0</v>
      </c>
      <c r="F150" s="47">
        <f>IF($B150="","",SUM(AA150:AJ150))</f>
        <v>0</v>
      </c>
      <c r="G150" s="48">
        <f>IF($B150="","",ROUND(N(AA149)*(1+$Q$8/12),2))</f>
        <v>0</v>
      </c>
      <c r="H150" s="48">
        <f>IF($B150="","",ROUND(N(AB149)*(1+$R$8/12),2))</f>
        <v>0</v>
      </c>
      <c r="I150" s="48">
        <f>IF($B150="","",ROUND(N(AC149)*(1+$S$8/12),2))</f>
        <v>0</v>
      </c>
      <c r="J150" s="48">
        <f>IF($B150="","",ROUND(N(AD149)*(1+$T$8/12),2))</f>
        <v>0</v>
      </c>
      <c r="K150" s="48">
        <f>IF($B150="","",ROUND(N(AE149)*(1+$U$8/12),2))</f>
        <v>0</v>
      </c>
      <c r="L150" s="48">
        <f>IF($B150="","",ROUND(N(AF149)*(1+$V$8/12),2))</f>
        <v>0</v>
      </c>
      <c r="M150" s="48">
        <f>IF($B150="","",ROUND(N(AG149)*(1+$W$8/12),2))</f>
        <v>0</v>
      </c>
      <c r="N150" s="48">
        <f>IF($B150="","",ROUND(N(AH149)*(1+$X$8/12),2))</f>
        <v>0</v>
      </c>
      <c r="O150" s="48">
        <f>IF($B150="","",ROUND(N(AI149)*(1+$Y$8/12),2))</f>
        <v>0</v>
      </c>
      <c r="P150" s="48">
        <f>IF($B150="","",ROUND(N(AJ149)*(1+$Z$8/12),2))</f>
        <v>0</v>
      </c>
      <c r="Q150" s="33">
        <f>IF($B150="","",MIN($Q$9,G150)+MIN(MAX(0,'Debt Payoff'!$D$24-0-SUMPRODUCT((G150:P150&lt;$Q$9:$Z$9)*G150:P150+(G150:P150&gt;=$Q$9:$Z$9)*$Q$9:$Z$9)),G150-MIN($Q$9,G150)))</f>
        <v>0</v>
      </c>
      <c r="R150" s="33">
        <f>IF($B150="","",MIN($R$9,H150)+MIN(MAX(0,'Debt Payoff'!$D$24-SUM(Q150:Q150)-SUMPRODUCT((H150:P150&lt;$R$9:$Z$9)*H150:P150+(H150:P150&gt;=$R$9:$Z$9)*$R$9:$Z$9)),H150-MIN($R$9,H150)))</f>
        <v>0</v>
      </c>
      <c r="S150" s="33">
        <f>IF($B150="","",MIN($S$9,I150)+MIN(MAX(0,'Debt Payoff'!$D$24-SUM(Q150:R150)-SUMPRODUCT((I150:P150&lt;$S$9:$Z$9)*I150:P150+(I150:P150&gt;=$S$9:$Z$9)*$S$9:$Z$9)),I150-MIN($S$9,I150)))</f>
        <v>0</v>
      </c>
      <c r="T150" s="33">
        <f>IF($B150="","",MIN($T$9,J150)+MIN(MAX(0,'Debt Payoff'!$D$24-SUM(Q150:S150)-SUMPRODUCT((J150:P150&lt;$T$9:$Z$9)*J150:P150+(J150:P150&gt;=$T$9:$Z$9)*$T$9:$Z$9)),J150-MIN($T$9,J150)))</f>
        <v>0</v>
      </c>
      <c r="U150" s="33">
        <f>IF($B150="","",MIN($U$9,K150)+MIN(MAX(0,'Debt Payoff'!$D$24-SUM(Q150:T150)-SUMPRODUCT((K150:P150&lt;$U$9:$Z$9)*K150:P150+(K150:P150&gt;=$U$9:$Z$9)*$U$9:$Z$9)),K150-MIN($U$9,K150)))</f>
        <v>0</v>
      </c>
      <c r="V150" s="33">
        <f>IF($B150="","",MIN($V$9,L150)+MIN(MAX(0,'Debt Payoff'!$D$24-SUM(Q150:U150)-SUMPRODUCT((L150:P150&lt;$V$9:$Z$9)*L150:P150+(L150:P150&gt;=$V$9:$Z$9)*$V$9:$Z$9)),L150-MIN($V$9,L150)))</f>
        <v>0</v>
      </c>
      <c r="W150" s="33">
        <f>IF($B150="","",MIN($W$9,M150)+MIN(MAX(0,'Debt Payoff'!$D$24-SUM(Q150:V150)-SUMPRODUCT((M150:P150&lt;$W$9:$Z$9)*M150:P150+(M150:P150&gt;=$W$9:$Z$9)*$W$9:$Z$9)),M150-MIN($W$9,M150)))</f>
        <v>0</v>
      </c>
      <c r="X150" s="33">
        <f>IF($B150="","",MIN($X$9,N150)+MIN(MAX(0,'Debt Payoff'!$D$24-SUM(Q150:W150)-SUMPRODUCT((N150:P150&lt;$X$9:$Z$9)*N150:P150+(N150:P150&gt;=$X$9:$Z$9)*$X$9:$Z$9)),N150-MIN($X$9,N150)))</f>
        <v>0</v>
      </c>
      <c r="Y150" s="33">
        <f>IF($B150="","",MIN($Y$9,O150)+MIN(MAX(0,'Debt Payoff'!$D$24-SUM(Q150:X150)-SUMPRODUCT((O150:P150&lt;$Y$9:$Z$9)*O150:P150+(O150:P150&gt;=$Y$9:$Z$9)*$Y$9:$Z$9)),O150-MIN($Y$9,O150)))</f>
        <v>0</v>
      </c>
      <c r="Z150" s="33">
        <f>IF($B150="","",MIN($Z$9,P150)+MIN(MAX(0,'Debt Payoff'!$D$24-SUM(Q150:Y150)-SUMPRODUCT((P150:P150&lt;$Z$9:$Z$9)*P150:P150+(P150:P150&gt;=$Z$9:$Z$9)*$Z$9:$Z$9)),P150-MIN($Z$9,P150)))</f>
        <v>0</v>
      </c>
      <c r="AA150" s="33">
        <f>IF($B150="","",ROUND(G150-Q150,2))</f>
        <v>0</v>
      </c>
      <c r="AB150" s="33">
        <f>IF($B150="","",ROUND(H150-R150,2))</f>
        <v>0</v>
      </c>
      <c r="AC150" s="33">
        <f>IF($B150="","",ROUND(I150-S150,2))</f>
        <v>0</v>
      </c>
      <c r="AD150" s="33">
        <f>IF($B150="","",ROUND(J150-T150,2))</f>
        <v>0</v>
      </c>
      <c r="AE150" s="33">
        <f>IF($B150="","",ROUND(K150-U150,2))</f>
        <v>0</v>
      </c>
      <c r="AF150" s="33">
        <f>IF($B150="","",ROUND(L150-V150,2))</f>
        <v>0</v>
      </c>
      <c r="AG150" s="33">
        <f>IF($B150="","",ROUND(M150-W150,2))</f>
        <v>0</v>
      </c>
      <c r="AH150" s="33">
        <f>IF($B150="","",ROUND(N150-X150,2))</f>
        <v>0</v>
      </c>
      <c r="AI150" s="33">
        <f>IF($B150="","",ROUND(O150-Y150,2))</f>
        <v>0</v>
      </c>
      <c r="AJ150" s="33">
        <f>IF($B150="","",ROUND(P150-Z150,2))</f>
        <v>0</v>
      </c>
    </row>
    <row r="151" spans="2:36">
      <c r="B151" s="15">
        <f>IF(B150="","",IF(F150&gt;0.005,B150+1,""))</f>
        <v>0</v>
      </c>
      <c r="C151" s="46">
        <f>IF($B151="","",EDATE('Debt Payoff'!$D$23,$B151-1))</f>
        <v>0</v>
      </c>
      <c r="D151" s="47">
        <f>IF($B151="","",SUM(Q151:Z151))</f>
        <v>0</v>
      </c>
      <c r="E151" s="48">
        <f>IF($B151="","",SUM(G151:P151)-F150)</f>
        <v>0</v>
      </c>
      <c r="F151" s="47">
        <f>IF($B151="","",SUM(AA151:AJ151))</f>
        <v>0</v>
      </c>
      <c r="G151" s="48">
        <f>IF($B151="","",ROUND(N(AA150)*(1+$Q$8/12),2))</f>
        <v>0</v>
      </c>
      <c r="H151" s="48">
        <f>IF($B151="","",ROUND(N(AB150)*(1+$R$8/12),2))</f>
        <v>0</v>
      </c>
      <c r="I151" s="48">
        <f>IF($B151="","",ROUND(N(AC150)*(1+$S$8/12),2))</f>
        <v>0</v>
      </c>
      <c r="J151" s="48">
        <f>IF($B151="","",ROUND(N(AD150)*(1+$T$8/12),2))</f>
        <v>0</v>
      </c>
      <c r="K151" s="48">
        <f>IF($B151="","",ROUND(N(AE150)*(1+$U$8/12),2))</f>
        <v>0</v>
      </c>
      <c r="L151" s="48">
        <f>IF($B151="","",ROUND(N(AF150)*(1+$V$8/12),2))</f>
        <v>0</v>
      </c>
      <c r="M151" s="48">
        <f>IF($B151="","",ROUND(N(AG150)*(1+$W$8/12),2))</f>
        <v>0</v>
      </c>
      <c r="N151" s="48">
        <f>IF($B151="","",ROUND(N(AH150)*(1+$X$8/12),2))</f>
        <v>0</v>
      </c>
      <c r="O151" s="48">
        <f>IF($B151="","",ROUND(N(AI150)*(1+$Y$8/12),2))</f>
        <v>0</v>
      </c>
      <c r="P151" s="48">
        <f>IF($B151="","",ROUND(N(AJ150)*(1+$Z$8/12),2))</f>
        <v>0</v>
      </c>
      <c r="Q151" s="33">
        <f>IF($B151="","",MIN($Q$9,G151)+MIN(MAX(0,'Debt Payoff'!$D$24-0-SUMPRODUCT((G151:P151&lt;$Q$9:$Z$9)*G151:P151+(G151:P151&gt;=$Q$9:$Z$9)*$Q$9:$Z$9)),G151-MIN($Q$9,G151)))</f>
        <v>0</v>
      </c>
      <c r="R151" s="33">
        <f>IF($B151="","",MIN($R$9,H151)+MIN(MAX(0,'Debt Payoff'!$D$24-SUM(Q151:Q151)-SUMPRODUCT((H151:P151&lt;$R$9:$Z$9)*H151:P151+(H151:P151&gt;=$R$9:$Z$9)*$R$9:$Z$9)),H151-MIN($R$9,H151)))</f>
        <v>0</v>
      </c>
      <c r="S151" s="33">
        <f>IF($B151="","",MIN($S$9,I151)+MIN(MAX(0,'Debt Payoff'!$D$24-SUM(Q151:R151)-SUMPRODUCT((I151:P151&lt;$S$9:$Z$9)*I151:P151+(I151:P151&gt;=$S$9:$Z$9)*$S$9:$Z$9)),I151-MIN($S$9,I151)))</f>
        <v>0</v>
      </c>
      <c r="T151" s="33">
        <f>IF($B151="","",MIN($T$9,J151)+MIN(MAX(0,'Debt Payoff'!$D$24-SUM(Q151:S151)-SUMPRODUCT((J151:P151&lt;$T$9:$Z$9)*J151:P151+(J151:P151&gt;=$T$9:$Z$9)*$T$9:$Z$9)),J151-MIN($T$9,J151)))</f>
        <v>0</v>
      </c>
      <c r="U151" s="33">
        <f>IF($B151="","",MIN($U$9,K151)+MIN(MAX(0,'Debt Payoff'!$D$24-SUM(Q151:T151)-SUMPRODUCT((K151:P151&lt;$U$9:$Z$9)*K151:P151+(K151:P151&gt;=$U$9:$Z$9)*$U$9:$Z$9)),K151-MIN($U$9,K151)))</f>
        <v>0</v>
      </c>
      <c r="V151" s="33">
        <f>IF($B151="","",MIN($V$9,L151)+MIN(MAX(0,'Debt Payoff'!$D$24-SUM(Q151:U151)-SUMPRODUCT((L151:P151&lt;$V$9:$Z$9)*L151:P151+(L151:P151&gt;=$V$9:$Z$9)*$V$9:$Z$9)),L151-MIN($V$9,L151)))</f>
        <v>0</v>
      </c>
      <c r="W151" s="33">
        <f>IF($B151="","",MIN($W$9,M151)+MIN(MAX(0,'Debt Payoff'!$D$24-SUM(Q151:V151)-SUMPRODUCT((M151:P151&lt;$W$9:$Z$9)*M151:P151+(M151:P151&gt;=$W$9:$Z$9)*$W$9:$Z$9)),M151-MIN($W$9,M151)))</f>
        <v>0</v>
      </c>
      <c r="X151" s="33">
        <f>IF($B151="","",MIN($X$9,N151)+MIN(MAX(0,'Debt Payoff'!$D$24-SUM(Q151:W151)-SUMPRODUCT((N151:P151&lt;$X$9:$Z$9)*N151:P151+(N151:P151&gt;=$X$9:$Z$9)*$X$9:$Z$9)),N151-MIN($X$9,N151)))</f>
        <v>0</v>
      </c>
      <c r="Y151" s="33">
        <f>IF($B151="","",MIN($Y$9,O151)+MIN(MAX(0,'Debt Payoff'!$D$24-SUM(Q151:X151)-SUMPRODUCT((O151:P151&lt;$Y$9:$Z$9)*O151:P151+(O151:P151&gt;=$Y$9:$Z$9)*$Y$9:$Z$9)),O151-MIN($Y$9,O151)))</f>
        <v>0</v>
      </c>
      <c r="Z151" s="33">
        <f>IF($B151="","",MIN($Z$9,P151)+MIN(MAX(0,'Debt Payoff'!$D$24-SUM(Q151:Y151)-SUMPRODUCT((P151:P151&lt;$Z$9:$Z$9)*P151:P151+(P151:P151&gt;=$Z$9:$Z$9)*$Z$9:$Z$9)),P151-MIN($Z$9,P151)))</f>
        <v>0</v>
      </c>
      <c r="AA151" s="33">
        <f>IF($B151="","",ROUND(G151-Q151,2))</f>
        <v>0</v>
      </c>
      <c r="AB151" s="33">
        <f>IF($B151="","",ROUND(H151-R151,2))</f>
        <v>0</v>
      </c>
      <c r="AC151" s="33">
        <f>IF($B151="","",ROUND(I151-S151,2))</f>
        <v>0</v>
      </c>
      <c r="AD151" s="33">
        <f>IF($B151="","",ROUND(J151-T151,2))</f>
        <v>0</v>
      </c>
      <c r="AE151" s="33">
        <f>IF($B151="","",ROUND(K151-U151,2))</f>
        <v>0</v>
      </c>
      <c r="AF151" s="33">
        <f>IF($B151="","",ROUND(L151-V151,2))</f>
        <v>0</v>
      </c>
      <c r="AG151" s="33">
        <f>IF($B151="","",ROUND(M151-W151,2))</f>
        <v>0</v>
      </c>
      <c r="AH151" s="33">
        <f>IF($B151="","",ROUND(N151-X151,2))</f>
        <v>0</v>
      </c>
      <c r="AI151" s="33">
        <f>IF($B151="","",ROUND(O151-Y151,2))</f>
        <v>0</v>
      </c>
      <c r="AJ151" s="33">
        <f>IF($B151="","",ROUND(P151-Z151,2))</f>
        <v>0</v>
      </c>
    </row>
    <row r="152" spans="2:36">
      <c r="B152" s="15">
        <f>IF(B151="","",IF(F151&gt;0.005,B151+1,""))</f>
        <v>0</v>
      </c>
      <c r="C152" s="46">
        <f>IF($B152="","",EDATE('Debt Payoff'!$D$23,$B152-1))</f>
        <v>0</v>
      </c>
      <c r="D152" s="47">
        <f>IF($B152="","",SUM(Q152:Z152))</f>
        <v>0</v>
      </c>
      <c r="E152" s="48">
        <f>IF($B152="","",SUM(G152:P152)-F151)</f>
        <v>0</v>
      </c>
      <c r="F152" s="47">
        <f>IF($B152="","",SUM(AA152:AJ152))</f>
        <v>0</v>
      </c>
      <c r="G152" s="48">
        <f>IF($B152="","",ROUND(N(AA151)*(1+$Q$8/12),2))</f>
        <v>0</v>
      </c>
      <c r="H152" s="48">
        <f>IF($B152="","",ROUND(N(AB151)*(1+$R$8/12),2))</f>
        <v>0</v>
      </c>
      <c r="I152" s="48">
        <f>IF($B152="","",ROUND(N(AC151)*(1+$S$8/12),2))</f>
        <v>0</v>
      </c>
      <c r="J152" s="48">
        <f>IF($B152="","",ROUND(N(AD151)*(1+$T$8/12),2))</f>
        <v>0</v>
      </c>
      <c r="K152" s="48">
        <f>IF($B152="","",ROUND(N(AE151)*(1+$U$8/12),2))</f>
        <v>0</v>
      </c>
      <c r="L152" s="48">
        <f>IF($B152="","",ROUND(N(AF151)*(1+$V$8/12),2))</f>
        <v>0</v>
      </c>
      <c r="M152" s="48">
        <f>IF($B152="","",ROUND(N(AG151)*(1+$W$8/12),2))</f>
        <v>0</v>
      </c>
      <c r="N152" s="48">
        <f>IF($B152="","",ROUND(N(AH151)*(1+$X$8/12),2))</f>
        <v>0</v>
      </c>
      <c r="O152" s="48">
        <f>IF($B152="","",ROUND(N(AI151)*(1+$Y$8/12),2))</f>
        <v>0</v>
      </c>
      <c r="P152" s="48">
        <f>IF($B152="","",ROUND(N(AJ151)*(1+$Z$8/12),2))</f>
        <v>0</v>
      </c>
      <c r="Q152" s="33">
        <f>IF($B152="","",MIN($Q$9,G152)+MIN(MAX(0,'Debt Payoff'!$D$24-0-SUMPRODUCT((G152:P152&lt;$Q$9:$Z$9)*G152:P152+(G152:P152&gt;=$Q$9:$Z$9)*$Q$9:$Z$9)),G152-MIN($Q$9,G152)))</f>
        <v>0</v>
      </c>
      <c r="R152" s="33">
        <f>IF($B152="","",MIN($R$9,H152)+MIN(MAX(0,'Debt Payoff'!$D$24-SUM(Q152:Q152)-SUMPRODUCT((H152:P152&lt;$R$9:$Z$9)*H152:P152+(H152:P152&gt;=$R$9:$Z$9)*$R$9:$Z$9)),H152-MIN($R$9,H152)))</f>
        <v>0</v>
      </c>
      <c r="S152" s="33">
        <f>IF($B152="","",MIN($S$9,I152)+MIN(MAX(0,'Debt Payoff'!$D$24-SUM(Q152:R152)-SUMPRODUCT((I152:P152&lt;$S$9:$Z$9)*I152:P152+(I152:P152&gt;=$S$9:$Z$9)*$S$9:$Z$9)),I152-MIN($S$9,I152)))</f>
        <v>0</v>
      </c>
      <c r="T152" s="33">
        <f>IF($B152="","",MIN($T$9,J152)+MIN(MAX(0,'Debt Payoff'!$D$24-SUM(Q152:S152)-SUMPRODUCT((J152:P152&lt;$T$9:$Z$9)*J152:P152+(J152:P152&gt;=$T$9:$Z$9)*$T$9:$Z$9)),J152-MIN($T$9,J152)))</f>
        <v>0</v>
      </c>
      <c r="U152" s="33">
        <f>IF($B152="","",MIN($U$9,K152)+MIN(MAX(0,'Debt Payoff'!$D$24-SUM(Q152:T152)-SUMPRODUCT((K152:P152&lt;$U$9:$Z$9)*K152:P152+(K152:P152&gt;=$U$9:$Z$9)*$U$9:$Z$9)),K152-MIN($U$9,K152)))</f>
        <v>0</v>
      </c>
      <c r="V152" s="33">
        <f>IF($B152="","",MIN($V$9,L152)+MIN(MAX(0,'Debt Payoff'!$D$24-SUM(Q152:U152)-SUMPRODUCT((L152:P152&lt;$V$9:$Z$9)*L152:P152+(L152:P152&gt;=$V$9:$Z$9)*$V$9:$Z$9)),L152-MIN($V$9,L152)))</f>
        <v>0</v>
      </c>
      <c r="W152" s="33">
        <f>IF($B152="","",MIN($W$9,M152)+MIN(MAX(0,'Debt Payoff'!$D$24-SUM(Q152:V152)-SUMPRODUCT((M152:P152&lt;$W$9:$Z$9)*M152:P152+(M152:P152&gt;=$W$9:$Z$9)*$W$9:$Z$9)),M152-MIN($W$9,M152)))</f>
        <v>0</v>
      </c>
      <c r="X152" s="33">
        <f>IF($B152="","",MIN($X$9,N152)+MIN(MAX(0,'Debt Payoff'!$D$24-SUM(Q152:W152)-SUMPRODUCT((N152:P152&lt;$X$9:$Z$9)*N152:P152+(N152:P152&gt;=$X$9:$Z$9)*$X$9:$Z$9)),N152-MIN($X$9,N152)))</f>
        <v>0</v>
      </c>
      <c r="Y152" s="33">
        <f>IF($B152="","",MIN($Y$9,O152)+MIN(MAX(0,'Debt Payoff'!$D$24-SUM(Q152:X152)-SUMPRODUCT((O152:P152&lt;$Y$9:$Z$9)*O152:P152+(O152:P152&gt;=$Y$9:$Z$9)*$Y$9:$Z$9)),O152-MIN($Y$9,O152)))</f>
        <v>0</v>
      </c>
      <c r="Z152" s="33">
        <f>IF($B152="","",MIN($Z$9,P152)+MIN(MAX(0,'Debt Payoff'!$D$24-SUM(Q152:Y152)-SUMPRODUCT((P152:P152&lt;$Z$9:$Z$9)*P152:P152+(P152:P152&gt;=$Z$9:$Z$9)*$Z$9:$Z$9)),P152-MIN($Z$9,P152)))</f>
        <v>0</v>
      </c>
      <c r="AA152" s="33">
        <f>IF($B152="","",ROUND(G152-Q152,2))</f>
        <v>0</v>
      </c>
      <c r="AB152" s="33">
        <f>IF($B152="","",ROUND(H152-R152,2))</f>
        <v>0</v>
      </c>
      <c r="AC152" s="33">
        <f>IF($B152="","",ROUND(I152-S152,2))</f>
        <v>0</v>
      </c>
      <c r="AD152" s="33">
        <f>IF($B152="","",ROUND(J152-T152,2))</f>
        <v>0</v>
      </c>
      <c r="AE152" s="33">
        <f>IF($B152="","",ROUND(K152-U152,2))</f>
        <v>0</v>
      </c>
      <c r="AF152" s="33">
        <f>IF($B152="","",ROUND(L152-V152,2))</f>
        <v>0</v>
      </c>
      <c r="AG152" s="33">
        <f>IF($B152="","",ROUND(M152-W152,2))</f>
        <v>0</v>
      </c>
      <c r="AH152" s="33">
        <f>IF($B152="","",ROUND(N152-X152,2))</f>
        <v>0</v>
      </c>
      <c r="AI152" s="33">
        <f>IF($B152="","",ROUND(O152-Y152,2))</f>
        <v>0</v>
      </c>
      <c r="AJ152" s="33">
        <f>IF($B152="","",ROUND(P152-Z152,2))</f>
        <v>0</v>
      </c>
    </row>
    <row r="153" spans="2:36">
      <c r="B153" s="15">
        <f>IF(B152="","",IF(F152&gt;0.005,B152+1,""))</f>
        <v>0</v>
      </c>
      <c r="C153" s="46">
        <f>IF($B153="","",EDATE('Debt Payoff'!$D$23,$B153-1))</f>
        <v>0</v>
      </c>
      <c r="D153" s="47">
        <f>IF($B153="","",SUM(Q153:Z153))</f>
        <v>0</v>
      </c>
      <c r="E153" s="48">
        <f>IF($B153="","",SUM(G153:P153)-F152)</f>
        <v>0</v>
      </c>
      <c r="F153" s="47">
        <f>IF($B153="","",SUM(AA153:AJ153))</f>
        <v>0</v>
      </c>
      <c r="G153" s="48">
        <f>IF($B153="","",ROUND(N(AA152)*(1+$Q$8/12),2))</f>
        <v>0</v>
      </c>
      <c r="H153" s="48">
        <f>IF($B153="","",ROUND(N(AB152)*(1+$R$8/12),2))</f>
        <v>0</v>
      </c>
      <c r="I153" s="48">
        <f>IF($B153="","",ROUND(N(AC152)*(1+$S$8/12),2))</f>
        <v>0</v>
      </c>
      <c r="J153" s="48">
        <f>IF($B153="","",ROUND(N(AD152)*(1+$T$8/12),2))</f>
        <v>0</v>
      </c>
      <c r="K153" s="48">
        <f>IF($B153="","",ROUND(N(AE152)*(1+$U$8/12),2))</f>
        <v>0</v>
      </c>
      <c r="L153" s="48">
        <f>IF($B153="","",ROUND(N(AF152)*(1+$V$8/12),2))</f>
        <v>0</v>
      </c>
      <c r="M153" s="48">
        <f>IF($B153="","",ROUND(N(AG152)*(1+$W$8/12),2))</f>
        <v>0</v>
      </c>
      <c r="N153" s="48">
        <f>IF($B153="","",ROUND(N(AH152)*(1+$X$8/12),2))</f>
        <v>0</v>
      </c>
      <c r="O153" s="48">
        <f>IF($B153="","",ROUND(N(AI152)*(1+$Y$8/12),2))</f>
        <v>0</v>
      </c>
      <c r="P153" s="48">
        <f>IF($B153="","",ROUND(N(AJ152)*(1+$Z$8/12),2))</f>
        <v>0</v>
      </c>
      <c r="Q153" s="33">
        <f>IF($B153="","",MIN($Q$9,G153)+MIN(MAX(0,'Debt Payoff'!$D$24-0-SUMPRODUCT((G153:P153&lt;$Q$9:$Z$9)*G153:P153+(G153:P153&gt;=$Q$9:$Z$9)*$Q$9:$Z$9)),G153-MIN($Q$9,G153)))</f>
        <v>0</v>
      </c>
      <c r="R153" s="33">
        <f>IF($B153="","",MIN($R$9,H153)+MIN(MAX(0,'Debt Payoff'!$D$24-SUM(Q153:Q153)-SUMPRODUCT((H153:P153&lt;$R$9:$Z$9)*H153:P153+(H153:P153&gt;=$R$9:$Z$9)*$R$9:$Z$9)),H153-MIN($R$9,H153)))</f>
        <v>0</v>
      </c>
      <c r="S153" s="33">
        <f>IF($B153="","",MIN($S$9,I153)+MIN(MAX(0,'Debt Payoff'!$D$24-SUM(Q153:R153)-SUMPRODUCT((I153:P153&lt;$S$9:$Z$9)*I153:P153+(I153:P153&gt;=$S$9:$Z$9)*$S$9:$Z$9)),I153-MIN($S$9,I153)))</f>
        <v>0</v>
      </c>
      <c r="T153" s="33">
        <f>IF($B153="","",MIN($T$9,J153)+MIN(MAX(0,'Debt Payoff'!$D$24-SUM(Q153:S153)-SUMPRODUCT((J153:P153&lt;$T$9:$Z$9)*J153:P153+(J153:P153&gt;=$T$9:$Z$9)*$T$9:$Z$9)),J153-MIN($T$9,J153)))</f>
        <v>0</v>
      </c>
      <c r="U153" s="33">
        <f>IF($B153="","",MIN($U$9,K153)+MIN(MAX(0,'Debt Payoff'!$D$24-SUM(Q153:T153)-SUMPRODUCT((K153:P153&lt;$U$9:$Z$9)*K153:P153+(K153:P153&gt;=$U$9:$Z$9)*$U$9:$Z$9)),K153-MIN($U$9,K153)))</f>
        <v>0</v>
      </c>
      <c r="V153" s="33">
        <f>IF($B153="","",MIN($V$9,L153)+MIN(MAX(0,'Debt Payoff'!$D$24-SUM(Q153:U153)-SUMPRODUCT((L153:P153&lt;$V$9:$Z$9)*L153:P153+(L153:P153&gt;=$V$9:$Z$9)*$V$9:$Z$9)),L153-MIN($V$9,L153)))</f>
        <v>0</v>
      </c>
      <c r="W153" s="33">
        <f>IF($B153="","",MIN($W$9,M153)+MIN(MAX(0,'Debt Payoff'!$D$24-SUM(Q153:V153)-SUMPRODUCT((M153:P153&lt;$W$9:$Z$9)*M153:P153+(M153:P153&gt;=$W$9:$Z$9)*$W$9:$Z$9)),M153-MIN($W$9,M153)))</f>
        <v>0</v>
      </c>
      <c r="X153" s="33">
        <f>IF($B153="","",MIN($X$9,N153)+MIN(MAX(0,'Debt Payoff'!$D$24-SUM(Q153:W153)-SUMPRODUCT((N153:P153&lt;$X$9:$Z$9)*N153:P153+(N153:P153&gt;=$X$9:$Z$9)*$X$9:$Z$9)),N153-MIN($X$9,N153)))</f>
        <v>0</v>
      </c>
      <c r="Y153" s="33">
        <f>IF($B153="","",MIN($Y$9,O153)+MIN(MAX(0,'Debt Payoff'!$D$24-SUM(Q153:X153)-SUMPRODUCT((O153:P153&lt;$Y$9:$Z$9)*O153:P153+(O153:P153&gt;=$Y$9:$Z$9)*$Y$9:$Z$9)),O153-MIN($Y$9,O153)))</f>
        <v>0</v>
      </c>
      <c r="Z153" s="33">
        <f>IF($B153="","",MIN($Z$9,P153)+MIN(MAX(0,'Debt Payoff'!$D$24-SUM(Q153:Y153)-SUMPRODUCT((P153:P153&lt;$Z$9:$Z$9)*P153:P153+(P153:P153&gt;=$Z$9:$Z$9)*$Z$9:$Z$9)),P153-MIN($Z$9,P153)))</f>
        <v>0</v>
      </c>
      <c r="AA153" s="33">
        <f>IF($B153="","",ROUND(G153-Q153,2))</f>
        <v>0</v>
      </c>
      <c r="AB153" s="33">
        <f>IF($B153="","",ROUND(H153-R153,2))</f>
        <v>0</v>
      </c>
      <c r="AC153" s="33">
        <f>IF($B153="","",ROUND(I153-S153,2))</f>
        <v>0</v>
      </c>
      <c r="AD153" s="33">
        <f>IF($B153="","",ROUND(J153-T153,2))</f>
        <v>0</v>
      </c>
      <c r="AE153" s="33">
        <f>IF($B153="","",ROUND(K153-U153,2))</f>
        <v>0</v>
      </c>
      <c r="AF153" s="33">
        <f>IF($B153="","",ROUND(L153-V153,2))</f>
        <v>0</v>
      </c>
      <c r="AG153" s="33">
        <f>IF($B153="","",ROUND(M153-W153,2))</f>
        <v>0</v>
      </c>
      <c r="AH153" s="33">
        <f>IF($B153="","",ROUND(N153-X153,2))</f>
        <v>0</v>
      </c>
      <c r="AI153" s="33">
        <f>IF($B153="","",ROUND(O153-Y153,2))</f>
        <v>0</v>
      </c>
      <c r="AJ153" s="33">
        <f>IF($B153="","",ROUND(P153-Z153,2))</f>
        <v>0</v>
      </c>
    </row>
    <row r="154" spans="2:36">
      <c r="B154" s="15">
        <f>IF(B153="","",IF(F153&gt;0.005,B153+1,""))</f>
        <v>0</v>
      </c>
      <c r="C154" s="46">
        <f>IF($B154="","",EDATE('Debt Payoff'!$D$23,$B154-1))</f>
        <v>0</v>
      </c>
      <c r="D154" s="47">
        <f>IF($B154="","",SUM(Q154:Z154))</f>
        <v>0</v>
      </c>
      <c r="E154" s="48">
        <f>IF($B154="","",SUM(G154:P154)-F153)</f>
        <v>0</v>
      </c>
      <c r="F154" s="47">
        <f>IF($B154="","",SUM(AA154:AJ154))</f>
        <v>0</v>
      </c>
      <c r="G154" s="48">
        <f>IF($B154="","",ROUND(N(AA153)*(1+$Q$8/12),2))</f>
        <v>0</v>
      </c>
      <c r="H154" s="48">
        <f>IF($B154="","",ROUND(N(AB153)*(1+$R$8/12),2))</f>
        <v>0</v>
      </c>
      <c r="I154" s="48">
        <f>IF($B154="","",ROUND(N(AC153)*(1+$S$8/12),2))</f>
        <v>0</v>
      </c>
      <c r="J154" s="48">
        <f>IF($B154="","",ROUND(N(AD153)*(1+$T$8/12),2))</f>
        <v>0</v>
      </c>
      <c r="K154" s="48">
        <f>IF($B154="","",ROUND(N(AE153)*(1+$U$8/12),2))</f>
        <v>0</v>
      </c>
      <c r="L154" s="48">
        <f>IF($B154="","",ROUND(N(AF153)*(1+$V$8/12),2))</f>
        <v>0</v>
      </c>
      <c r="M154" s="48">
        <f>IF($B154="","",ROUND(N(AG153)*(1+$W$8/12),2))</f>
        <v>0</v>
      </c>
      <c r="N154" s="48">
        <f>IF($B154="","",ROUND(N(AH153)*(1+$X$8/12),2))</f>
        <v>0</v>
      </c>
      <c r="O154" s="48">
        <f>IF($B154="","",ROUND(N(AI153)*(1+$Y$8/12),2))</f>
        <v>0</v>
      </c>
      <c r="P154" s="48">
        <f>IF($B154="","",ROUND(N(AJ153)*(1+$Z$8/12),2))</f>
        <v>0</v>
      </c>
      <c r="Q154" s="33">
        <f>IF($B154="","",MIN($Q$9,G154)+MIN(MAX(0,'Debt Payoff'!$D$24-0-SUMPRODUCT((G154:P154&lt;$Q$9:$Z$9)*G154:P154+(G154:P154&gt;=$Q$9:$Z$9)*$Q$9:$Z$9)),G154-MIN($Q$9,G154)))</f>
        <v>0</v>
      </c>
      <c r="R154" s="33">
        <f>IF($B154="","",MIN($R$9,H154)+MIN(MAX(0,'Debt Payoff'!$D$24-SUM(Q154:Q154)-SUMPRODUCT((H154:P154&lt;$R$9:$Z$9)*H154:P154+(H154:P154&gt;=$R$9:$Z$9)*$R$9:$Z$9)),H154-MIN($R$9,H154)))</f>
        <v>0</v>
      </c>
      <c r="S154" s="33">
        <f>IF($B154="","",MIN($S$9,I154)+MIN(MAX(0,'Debt Payoff'!$D$24-SUM(Q154:R154)-SUMPRODUCT((I154:P154&lt;$S$9:$Z$9)*I154:P154+(I154:P154&gt;=$S$9:$Z$9)*$S$9:$Z$9)),I154-MIN($S$9,I154)))</f>
        <v>0</v>
      </c>
      <c r="T154" s="33">
        <f>IF($B154="","",MIN($T$9,J154)+MIN(MAX(0,'Debt Payoff'!$D$24-SUM(Q154:S154)-SUMPRODUCT((J154:P154&lt;$T$9:$Z$9)*J154:P154+(J154:P154&gt;=$T$9:$Z$9)*$T$9:$Z$9)),J154-MIN($T$9,J154)))</f>
        <v>0</v>
      </c>
      <c r="U154" s="33">
        <f>IF($B154="","",MIN($U$9,K154)+MIN(MAX(0,'Debt Payoff'!$D$24-SUM(Q154:T154)-SUMPRODUCT((K154:P154&lt;$U$9:$Z$9)*K154:P154+(K154:P154&gt;=$U$9:$Z$9)*$U$9:$Z$9)),K154-MIN($U$9,K154)))</f>
        <v>0</v>
      </c>
      <c r="V154" s="33">
        <f>IF($B154="","",MIN($V$9,L154)+MIN(MAX(0,'Debt Payoff'!$D$24-SUM(Q154:U154)-SUMPRODUCT((L154:P154&lt;$V$9:$Z$9)*L154:P154+(L154:P154&gt;=$V$9:$Z$9)*$V$9:$Z$9)),L154-MIN($V$9,L154)))</f>
        <v>0</v>
      </c>
      <c r="W154" s="33">
        <f>IF($B154="","",MIN($W$9,M154)+MIN(MAX(0,'Debt Payoff'!$D$24-SUM(Q154:V154)-SUMPRODUCT((M154:P154&lt;$W$9:$Z$9)*M154:P154+(M154:P154&gt;=$W$9:$Z$9)*$W$9:$Z$9)),M154-MIN($W$9,M154)))</f>
        <v>0</v>
      </c>
      <c r="X154" s="33">
        <f>IF($B154="","",MIN($X$9,N154)+MIN(MAX(0,'Debt Payoff'!$D$24-SUM(Q154:W154)-SUMPRODUCT((N154:P154&lt;$X$9:$Z$9)*N154:P154+(N154:P154&gt;=$X$9:$Z$9)*$X$9:$Z$9)),N154-MIN($X$9,N154)))</f>
        <v>0</v>
      </c>
      <c r="Y154" s="33">
        <f>IF($B154="","",MIN($Y$9,O154)+MIN(MAX(0,'Debt Payoff'!$D$24-SUM(Q154:X154)-SUMPRODUCT((O154:P154&lt;$Y$9:$Z$9)*O154:P154+(O154:P154&gt;=$Y$9:$Z$9)*$Y$9:$Z$9)),O154-MIN($Y$9,O154)))</f>
        <v>0</v>
      </c>
      <c r="Z154" s="33">
        <f>IF($B154="","",MIN($Z$9,P154)+MIN(MAX(0,'Debt Payoff'!$D$24-SUM(Q154:Y154)-SUMPRODUCT((P154:P154&lt;$Z$9:$Z$9)*P154:P154+(P154:P154&gt;=$Z$9:$Z$9)*$Z$9:$Z$9)),P154-MIN($Z$9,P154)))</f>
        <v>0</v>
      </c>
      <c r="AA154" s="33">
        <f>IF($B154="","",ROUND(G154-Q154,2))</f>
        <v>0</v>
      </c>
      <c r="AB154" s="33">
        <f>IF($B154="","",ROUND(H154-R154,2))</f>
        <v>0</v>
      </c>
      <c r="AC154" s="33">
        <f>IF($B154="","",ROUND(I154-S154,2))</f>
        <v>0</v>
      </c>
      <c r="AD154" s="33">
        <f>IF($B154="","",ROUND(J154-T154,2))</f>
        <v>0</v>
      </c>
      <c r="AE154" s="33">
        <f>IF($B154="","",ROUND(K154-U154,2))</f>
        <v>0</v>
      </c>
      <c r="AF154" s="33">
        <f>IF($B154="","",ROUND(L154-V154,2))</f>
        <v>0</v>
      </c>
      <c r="AG154" s="33">
        <f>IF($B154="","",ROUND(M154-W154,2))</f>
        <v>0</v>
      </c>
      <c r="AH154" s="33">
        <f>IF($B154="","",ROUND(N154-X154,2))</f>
        <v>0</v>
      </c>
      <c r="AI154" s="33">
        <f>IF($B154="","",ROUND(O154-Y154,2))</f>
        <v>0</v>
      </c>
      <c r="AJ154" s="33">
        <f>IF($B154="","",ROUND(P154-Z154,2))</f>
        <v>0</v>
      </c>
    </row>
    <row r="155" spans="2:36">
      <c r="B155" s="15">
        <f>IF(B154="","",IF(F154&gt;0.005,B154+1,""))</f>
        <v>0</v>
      </c>
      <c r="C155" s="46">
        <f>IF($B155="","",EDATE('Debt Payoff'!$D$23,$B155-1))</f>
        <v>0</v>
      </c>
      <c r="D155" s="47">
        <f>IF($B155="","",SUM(Q155:Z155))</f>
        <v>0</v>
      </c>
      <c r="E155" s="48">
        <f>IF($B155="","",SUM(G155:P155)-F154)</f>
        <v>0</v>
      </c>
      <c r="F155" s="47">
        <f>IF($B155="","",SUM(AA155:AJ155))</f>
        <v>0</v>
      </c>
      <c r="G155" s="48">
        <f>IF($B155="","",ROUND(N(AA154)*(1+$Q$8/12),2))</f>
        <v>0</v>
      </c>
      <c r="H155" s="48">
        <f>IF($B155="","",ROUND(N(AB154)*(1+$R$8/12),2))</f>
        <v>0</v>
      </c>
      <c r="I155" s="48">
        <f>IF($B155="","",ROUND(N(AC154)*(1+$S$8/12),2))</f>
        <v>0</v>
      </c>
      <c r="J155" s="48">
        <f>IF($B155="","",ROUND(N(AD154)*(1+$T$8/12),2))</f>
        <v>0</v>
      </c>
      <c r="K155" s="48">
        <f>IF($B155="","",ROUND(N(AE154)*(1+$U$8/12),2))</f>
        <v>0</v>
      </c>
      <c r="L155" s="48">
        <f>IF($B155="","",ROUND(N(AF154)*(1+$V$8/12),2))</f>
        <v>0</v>
      </c>
      <c r="M155" s="48">
        <f>IF($B155="","",ROUND(N(AG154)*(1+$W$8/12),2))</f>
        <v>0</v>
      </c>
      <c r="N155" s="48">
        <f>IF($B155="","",ROUND(N(AH154)*(1+$X$8/12),2))</f>
        <v>0</v>
      </c>
      <c r="O155" s="48">
        <f>IF($B155="","",ROUND(N(AI154)*(1+$Y$8/12),2))</f>
        <v>0</v>
      </c>
      <c r="P155" s="48">
        <f>IF($B155="","",ROUND(N(AJ154)*(1+$Z$8/12),2))</f>
        <v>0</v>
      </c>
      <c r="Q155" s="33">
        <f>IF($B155="","",MIN($Q$9,G155)+MIN(MAX(0,'Debt Payoff'!$D$24-0-SUMPRODUCT((G155:P155&lt;$Q$9:$Z$9)*G155:P155+(G155:P155&gt;=$Q$9:$Z$9)*$Q$9:$Z$9)),G155-MIN($Q$9,G155)))</f>
        <v>0</v>
      </c>
      <c r="R155" s="33">
        <f>IF($B155="","",MIN($R$9,H155)+MIN(MAX(0,'Debt Payoff'!$D$24-SUM(Q155:Q155)-SUMPRODUCT((H155:P155&lt;$R$9:$Z$9)*H155:P155+(H155:P155&gt;=$R$9:$Z$9)*$R$9:$Z$9)),H155-MIN($R$9,H155)))</f>
        <v>0</v>
      </c>
      <c r="S155" s="33">
        <f>IF($B155="","",MIN($S$9,I155)+MIN(MAX(0,'Debt Payoff'!$D$24-SUM(Q155:R155)-SUMPRODUCT((I155:P155&lt;$S$9:$Z$9)*I155:P155+(I155:P155&gt;=$S$9:$Z$9)*$S$9:$Z$9)),I155-MIN($S$9,I155)))</f>
        <v>0</v>
      </c>
      <c r="T155" s="33">
        <f>IF($B155="","",MIN($T$9,J155)+MIN(MAX(0,'Debt Payoff'!$D$24-SUM(Q155:S155)-SUMPRODUCT((J155:P155&lt;$T$9:$Z$9)*J155:P155+(J155:P155&gt;=$T$9:$Z$9)*$T$9:$Z$9)),J155-MIN($T$9,J155)))</f>
        <v>0</v>
      </c>
      <c r="U155" s="33">
        <f>IF($B155="","",MIN($U$9,K155)+MIN(MAX(0,'Debt Payoff'!$D$24-SUM(Q155:T155)-SUMPRODUCT((K155:P155&lt;$U$9:$Z$9)*K155:P155+(K155:P155&gt;=$U$9:$Z$9)*$U$9:$Z$9)),K155-MIN($U$9,K155)))</f>
        <v>0</v>
      </c>
      <c r="V155" s="33">
        <f>IF($B155="","",MIN($V$9,L155)+MIN(MAX(0,'Debt Payoff'!$D$24-SUM(Q155:U155)-SUMPRODUCT((L155:P155&lt;$V$9:$Z$9)*L155:P155+(L155:P155&gt;=$V$9:$Z$9)*$V$9:$Z$9)),L155-MIN($V$9,L155)))</f>
        <v>0</v>
      </c>
      <c r="W155" s="33">
        <f>IF($B155="","",MIN($W$9,M155)+MIN(MAX(0,'Debt Payoff'!$D$24-SUM(Q155:V155)-SUMPRODUCT((M155:P155&lt;$W$9:$Z$9)*M155:P155+(M155:P155&gt;=$W$9:$Z$9)*$W$9:$Z$9)),M155-MIN($W$9,M155)))</f>
        <v>0</v>
      </c>
      <c r="X155" s="33">
        <f>IF($B155="","",MIN($X$9,N155)+MIN(MAX(0,'Debt Payoff'!$D$24-SUM(Q155:W155)-SUMPRODUCT((N155:P155&lt;$X$9:$Z$9)*N155:P155+(N155:P155&gt;=$X$9:$Z$9)*$X$9:$Z$9)),N155-MIN($X$9,N155)))</f>
        <v>0</v>
      </c>
      <c r="Y155" s="33">
        <f>IF($B155="","",MIN($Y$9,O155)+MIN(MAX(0,'Debt Payoff'!$D$24-SUM(Q155:X155)-SUMPRODUCT((O155:P155&lt;$Y$9:$Z$9)*O155:P155+(O155:P155&gt;=$Y$9:$Z$9)*$Y$9:$Z$9)),O155-MIN($Y$9,O155)))</f>
        <v>0</v>
      </c>
      <c r="Z155" s="33">
        <f>IF($B155="","",MIN($Z$9,P155)+MIN(MAX(0,'Debt Payoff'!$D$24-SUM(Q155:Y155)-SUMPRODUCT((P155:P155&lt;$Z$9:$Z$9)*P155:P155+(P155:P155&gt;=$Z$9:$Z$9)*$Z$9:$Z$9)),P155-MIN($Z$9,P155)))</f>
        <v>0</v>
      </c>
      <c r="AA155" s="33">
        <f>IF($B155="","",ROUND(G155-Q155,2))</f>
        <v>0</v>
      </c>
      <c r="AB155" s="33">
        <f>IF($B155="","",ROUND(H155-R155,2))</f>
        <v>0</v>
      </c>
      <c r="AC155" s="33">
        <f>IF($B155="","",ROUND(I155-S155,2))</f>
        <v>0</v>
      </c>
      <c r="AD155" s="33">
        <f>IF($B155="","",ROUND(J155-T155,2))</f>
        <v>0</v>
      </c>
      <c r="AE155" s="33">
        <f>IF($B155="","",ROUND(K155-U155,2))</f>
        <v>0</v>
      </c>
      <c r="AF155" s="33">
        <f>IF($B155="","",ROUND(L155-V155,2))</f>
        <v>0</v>
      </c>
      <c r="AG155" s="33">
        <f>IF($B155="","",ROUND(M155-W155,2))</f>
        <v>0</v>
      </c>
      <c r="AH155" s="33">
        <f>IF($B155="","",ROUND(N155-X155,2))</f>
        <v>0</v>
      </c>
      <c r="AI155" s="33">
        <f>IF($B155="","",ROUND(O155-Y155,2))</f>
        <v>0</v>
      </c>
      <c r="AJ155" s="33">
        <f>IF($B155="","",ROUND(P155-Z155,2))</f>
        <v>0</v>
      </c>
    </row>
    <row r="156" spans="2:36">
      <c r="B156" s="15">
        <f>IF(B155="","",IF(F155&gt;0.005,B155+1,""))</f>
        <v>0</v>
      </c>
      <c r="C156" s="46">
        <f>IF($B156="","",EDATE('Debt Payoff'!$D$23,$B156-1))</f>
        <v>0</v>
      </c>
      <c r="D156" s="47">
        <f>IF($B156="","",SUM(Q156:Z156))</f>
        <v>0</v>
      </c>
      <c r="E156" s="48">
        <f>IF($B156="","",SUM(G156:P156)-F155)</f>
        <v>0</v>
      </c>
      <c r="F156" s="47">
        <f>IF($B156="","",SUM(AA156:AJ156))</f>
        <v>0</v>
      </c>
      <c r="G156" s="48">
        <f>IF($B156="","",ROUND(N(AA155)*(1+$Q$8/12),2))</f>
        <v>0</v>
      </c>
      <c r="H156" s="48">
        <f>IF($B156="","",ROUND(N(AB155)*(1+$R$8/12),2))</f>
        <v>0</v>
      </c>
      <c r="I156" s="48">
        <f>IF($B156="","",ROUND(N(AC155)*(1+$S$8/12),2))</f>
        <v>0</v>
      </c>
      <c r="J156" s="48">
        <f>IF($B156="","",ROUND(N(AD155)*(1+$T$8/12),2))</f>
        <v>0</v>
      </c>
      <c r="K156" s="48">
        <f>IF($B156="","",ROUND(N(AE155)*(1+$U$8/12),2))</f>
        <v>0</v>
      </c>
      <c r="L156" s="48">
        <f>IF($B156="","",ROUND(N(AF155)*(1+$V$8/12),2))</f>
        <v>0</v>
      </c>
      <c r="M156" s="48">
        <f>IF($B156="","",ROUND(N(AG155)*(1+$W$8/12),2))</f>
        <v>0</v>
      </c>
      <c r="N156" s="48">
        <f>IF($B156="","",ROUND(N(AH155)*(1+$X$8/12),2))</f>
        <v>0</v>
      </c>
      <c r="O156" s="48">
        <f>IF($B156="","",ROUND(N(AI155)*(1+$Y$8/12),2))</f>
        <v>0</v>
      </c>
      <c r="P156" s="48">
        <f>IF($B156="","",ROUND(N(AJ155)*(1+$Z$8/12),2))</f>
        <v>0</v>
      </c>
      <c r="Q156" s="33">
        <f>IF($B156="","",MIN($Q$9,G156)+MIN(MAX(0,'Debt Payoff'!$D$24-0-SUMPRODUCT((G156:P156&lt;$Q$9:$Z$9)*G156:P156+(G156:P156&gt;=$Q$9:$Z$9)*$Q$9:$Z$9)),G156-MIN($Q$9,G156)))</f>
        <v>0</v>
      </c>
      <c r="R156" s="33">
        <f>IF($B156="","",MIN($R$9,H156)+MIN(MAX(0,'Debt Payoff'!$D$24-SUM(Q156:Q156)-SUMPRODUCT((H156:P156&lt;$R$9:$Z$9)*H156:P156+(H156:P156&gt;=$R$9:$Z$9)*$R$9:$Z$9)),H156-MIN($R$9,H156)))</f>
        <v>0</v>
      </c>
      <c r="S156" s="33">
        <f>IF($B156="","",MIN($S$9,I156)+MIN(MAX(0,'Debt Payoff'!$D$24-SUM(Q156:R156)-SUMPRODUCT((I156:P156&lt;$S$9:$Z$9)*I156:P156+(I156:P156&gt;=$S$9:$Z$9)*$S$9:$Z$9)),I156-MIN($S$9,I156)))</f>
        <v>0</v>
      </c>
      <c r="T156" s="33">
        <f>IF($B156="","",MIN($T$9,J156)+MIN(MAX(0,'Debt Payoff'!$D$24-SUM(Q156:S156)-SUMPRODUCT((J156:P156&lt;$T$9:$Z$9)*J156:P156+(J156:P156&gt;=$T$9:$Z$9)*$T$9:$Z$9)),J156-MIN($T$9,J156)))</f>
        <v>0</v>
      </c>
      <c r="U156" s="33">
        <f>IF($B156="","",MIN($U$9,K156)+MIN(MAX(0,'Debt Payoff'!$D$24-SUM(Q156:T156)-SUMPRODUCT((K156:P156&lt;$U$9:$Z$9)*K156:P156+(K156:P156&gt;=$U$9:$Z$9)*$U$9:$Z$9)),K156-MIN($U$9,K156)))</f>
        <v>0</v>
      </c>
      <c r="V156" s="33">
        <f>IF($B156="","",MIN($V$9,L156)+MIN(MAX(0,'Debt Payoff'!$D$24-SUM(Q156:U156)-SUMPRODUCT((L156:P156&lt;$V$9:$Z$9)*L156:P156+(L156:P156&gt;=$V$9:$Z$9)*$V$9:$Z$9)),L156-MIN($V$9,L156)))</f>
        <v>0</v>
      </c>
      <c r="W156" s="33">
        <f>IF($B156="","",MIN($W$9,M156)+MIN(MAX(0,'Debt Payoff'!$D$24-SUM(Q156:V156)-SUMPRODUCT((M156:P156&lt;$W$9:$Z$9)*M156:P156+(M156:P156&gt;=$W$9:$Z$9)*$W$9:$Z$9)),M156-MIN($W$9,M156)))</f>
        <v>0</v>
      </c>
      <c r="X156" s="33">
        <f>IF($B156="","",MIN($X$9,N156)+MIN(MAX(0,'Debt Payoff'!$D$24-SUM(Q156:W156)-SUMPRODUCT((N156:P156&lt;$X$9:$Z$9)*N156:P156+(N156:P156&gt;=$X$9:$Z$9)*$X$9:$Z$9)),N156-MIN($X$9,N156)))</f>
        <v>0</v>
      </c>
      <c r="Y156" s="33">
        <f>IF($B156="","",MIN($Y$9,O156)+MIN(MAX(0,'Debt Payoff'!$D$24-SUM(Q156:X156)-SUMPRODUCT((O156:P156&lt;$Y$9:$Z$9)*O156:P156+(O156:P156&gt;=$Y$9:$Z$9)*$Y$9:$Z$9)),O156-MIN($Y$9,O156)))</f>
        <v>0</v>
      </c>
      <c r="Z156" s="33">
        <f>IF($B156="","",MIN($Z$9,P156)+MIN(MAX(0,'Debt Payoff'!$D$24-SUM(Q156:Y156)-SUMPRODUCT((P156:P156&lt;$Z$9:$Z$9)*P156:P156+(P156:P156&gt;=$Z$9:$Z$9)*$Z$9:$Z$9)),P156-MIN($Z$9,P156)))</f>
        <v>0</v>
      </c>
      <c r="AA156" s="33">
        <f>IF($B156="","",ROUND(G156-Q156,2))</f>
        <v>0</v>
      </c>
      <c r="AB156" s="33">
        <f>IF($B156="","",ROUND(H156-R156,2))</f>
        <v>0</v>
      </c>
      <c r="AC156" s="33">
        <f>IF($B156="","",ROUND(I156-S156,2))</f>
        <v>0</v>
      </c>
      <c r="AD156" s="33">
        <f>IF($B156="","",ROUND(J156-T156,2))</f>
        <v>0</v>
      </c>
      <c r="AE156" s="33">
        <f>IF($B156="","",ROUND(K156-U156,2))</f>
        <v>0</v>
      </c>
      <c r="AF156" s="33">
        <f>IF($B156="","",ROUND(L156-V156,2))</f>
        <v>0</v>
      </c>
      <c r="AG156" s="33">
        <f>IF($B156="","",ROUND(M156-W156,2))</f>
        <v>0</v>
      </c>
      <c r="AH156" s="33">
        <f>IF($B156="","",ROUND(N156-X156,2))</f>
        <v>0</v>
      </c>
      <c r="AI156" s="33">
        <f>IF($B156="","",ROUND(O156-Y156,2))</f>
        <v>0</v>
      </c>
      <c r="AJ156" s="33">
        <f>IF($B156="","",ROUND(P156-Z156,2))</f>
        <v>0</v>
      </c>
    </row>
    <row r="157" spans="2:36">
      <c r="B157" s="15">
        <f>IF(B156="","",IF(F156&gt;0.005,B156+1,""))</f>
        <v>0</v>
      </c>
      <c r="C157" s="46">
        <f>IF($B157="","",EDATE('Debt Payoff'!$D$23,$B157-1))</f>
        <v>0</v>
      </c>
      <c r="D157" s="47">
        <f>IF($B157="","",SUM(Q157:Z157))</f>
        <v>0</v>
      </c>
      <c r="E157" s="48">
        <f>IF($B157="","",SUM(G157:P157)-F156)</f>
        <v>0</v>
      </c>
      <c r="F157" s="47">
        <f>IF($B157="","",SUM(AA157:AJ157))</f>
        <v>0</v>
      </c>
      <c r="G157" s="48">
        <f>IF($B157="","",ROUND(N(AA156)*(1+$Q$8/12),2))</f>
        <v>0</v>
      </c>
      <c r="H157" s="48">
        <f>IF($B157="","",ROUND(N(AB156)*(1+$R$8/12),2))</f>
        <v>0</v>
      </c>
      <c r="I157" s="48">
        <f>IF($B157="","",ROUND(N(AC156)*(1+$S$8/12),2))</f>
        <v>0</v>
      </c>
      <c r="J157" s="48">
        <f>IF($B157="","",ROUND(N(AD156)*(1+$T$8/12),2))</f>
        <v>0</v>
      </c>
      <c r="K157" s="48">
        <f>IF($B157="","",ROUND(N(AE156)*(1+$U$8/12),2))</f>
        <v>0</v>
      </c>
      <c r="L157" s="48">
        <f>IF($B157="","",ROUND(N(AF156)*(1+$V$8/12),2))</f>
        <v>0</v>
      </c>
      <c r="M157" s="48">
        <f>IF($B157="","",ROUND(N(AG156)*(1+$W$8/12),2))</f>
        <v>0</v>
      </c>
      <c r="N157" s="48">
        <f>IF($B157="","",ROUND(N(AH156)*(1+$X$8/12),2))</f>
        <v>0</v>
      </c>
      <c r="O157" s="48">
        <f>IF($B157="","",ROUND(N(AI156)*(1+$Y$8/12),2))</f>
        <v>0</v>
      </c>
      <c r="P157" s="48">
        <f>IF($B157="","",ROUND(N(AJ156)*(1+$Z$8/12),2))</f>
        <v>0</v>
      </c>
      <c r="Q157" s="33">
        <f>IF($B157="","",MIN($Q$9,G157)+MIN(MAX(0,'Debt Payoff'!$D$24-0-SUMPRODUCT((G157:P157&lt;$Q$9:$Z$9)*G157:P157+(G157:P157&gt;=$Q$9:$Z$9)*$Q$9:$Z$9)),G157-MIN($Q$9,G157)))</f>
        <v>0</v>
      </c>
      <c r="R157" s="33">
        <f>IF($B157="","",MIN($R$9,H157)+MIN(MAX(0,'Debt Payoff'!$D$24-SUM(Q157:Q157)-SUMPRODUCT((H157:P157&lt;$R$9:$Z$9)*H157:P157+(H157:P157&gt;=$R$9:$Z$9)*$R$9:$Z$9)),H157-MIN($R$9,H157)))</f>
        <v>0</v>
      </c>
      <c r="S157" s="33">
        <f>IF($B157="","",MIN($S$9,I157)+MIN(MAX(0,'Debt Payoff'!$D$24-SUM(Q157:R157)-SUMPRODUCT((I157:P157&lt;$S$9:$Z$9)*I157:P157+(I157:P157&gt;=$S$9:$Z$9)*$S$9:$Z$9)),I157-MIN($S$9,I157)))</f>
        <v>0</v>
      </c>
      <c r="T157" s="33">
        <f>IF($B157="","",MIN($T$9,J157)+MIN(MAX(0,'Debt Payoff'!$D$24-SUM(Q157:S157)-SUMPRODUCT((J157:P157&lt;$T$9:$Z$9)*J157:P157+(J157:P157&gt;=$T$9:$Z$9)*$T$9:$Z$9)),J157-MIN($T$9,J157)))</f>
        <v>0</v>
      </c>
      <c r="U157" s="33">
        <f>IF($B157="","",MIN($U$9,K157)+MIN(MAX(0,'Debt Payoff'!$D$24-SUM(Q157:T157)-SUMPRODUCT((K157:P157&lt;$U$9:$Z$9)*K157:P157+(K157:P157&gt;=$U$9:$Z$9)*$U$9:$Z$9)),K157-MIN($U$9,K157)))</f>
        <v>0</v>
      </c>
      <c r="V157" s="33">
        <f>IF($B157="","",MIN($V$9,L157)+MIN(MAX(0,'Debt Payoff'!$D$24-SUM(Q157:U157)-SUMPRODUCT((L157:P157&lt;$V$9:$Z$9)*L157:P157+(L157:P157&gt;=$V$9:$Z$9)*$V$9:$Z$9)),L157-MIN($V$9,L157)))</f>
        <v>0</v>
      </c>
      <c r="W157" s="33">
        <f>IF($B157="","",MIN($W$9,M157)+MIN(MAX(0,'Debt Payoff'!$D$24-SUM(Q157:V157)-SUMPRODUCT((M157:P157&lt;$W$9:$Z$9)*M157:P157+(M157:P157&gt;=$W$9:$Z$9)*$W$9:$Z$9)),M157-MIN($W$9,M157)))</f>
        <v>0</v>
      </c>
      <c r="X157" s="33">
        <f>IF($B157="","",MIN($X$9,N157)+MIN(MAX(0,'Debt Payoff'!$D$24-SUM(Q157:W157)-SUMPRODUCT((N157:P157&lt;$X$9:$Z$9)*N157:P157+(N157:P157&gt;=$X$9:$Z$9)*$X$9:$Z$9)),N157-MIN($X$9,N157)))</f>
        <v>0</v>
      </c>
      <c r="Y157" s="33">
        <f>IF($B157="","",MIN($Y$9,O157)+MIN(MAX(0,'Debt Payoff'!$D$24-SUM(Q157:X157)-SUMPRODUCT((O157:P157&lt;$Y$9:$Z$9)*O157:P157+(O157:P157&gt;=$Y$9:$Z$9)*$Y$9:$Z$9)),O157-MIN($Y$9,O157)))</f>
        <v>0</v>
      </c>
      <c r="Z157" s="33">
        <f>IF($B157="","",MIN($Z$9,P157)+MIN(MAX(0,'Debt Payoff'!$D$24-SUM(Q157:Y157)-SUMPRODUCT((P157:P157&lt;$Z$9:$Z$9)*P157:P157+(P157:P157&gt;=$Z$9:$Z$9)*$Z$9:$Z$9)),P157-MIN($Z$9,P157)))</f>
        <v>0</v>
      </c>
      <c r="AA157" s="33">
        <f>IF($B157="","",ROUND(G157-Q157,2))</f>
        <v>0</v>
      </c>
      <c r="AB157" s="33">
        <f>IF($B157="","",ROUND(H157-R157,2))</f>
        <v>0</v>
      </c>
      <c r="AC157" s="33">
        <f>IF($B157="","",ROUND(I157-S157,2))</f>
        <v>0</v>
      </c>
      <c r="AD157" s="33">
        <f>IF($B157="","",ROUND(J157-T157,2))</f>
        <v>0</v>
      </c>
      <c r="AE157" s="33">
        <f>IF($B157="","",ROUND(K157-U157,2))</f>
        <v>0</v>
      </c>
      <c r="AF157" s="33">
        <f>IF($B157="","",ROUND(L157-V157,2))</f>
        <v>0</v>
      </c>
      <c r="AG157" s="33">
        <f>IF($B157="","",ROUND(M157-W157,2))</f>
        <v>0</v>
      </c>
      <c r="AH157" s="33">
        <f>IF($B157="","",ROUND(N157-X157,2))</f>
        <v>0</v>
      </c>
      <c r="AI157" s="33">
        <f>IF($B157="","",ROUND(O157-Y157,2))</f>
        <v>0</v>
      </c>
      <c r="AJ157" s="33">
        <f>IF($B157="","",ROUND(P157-Z157,2))</f>
        <v>0</v>
      </c>
    </row>
    <row r="158" spans="2:36">
      <c r="B158" s="15">
        <f>IF(B157="","",IF(F157&gt;0.005,B157+1,""))</f>
        <v>0</v>
      </c>
      <c r="C158" s="46">
        <f>IF($B158="","",EDATE('Debt Payoff'!$D$23,$B158-1))</f>
        <v>0</v>
      </c>
      <c r="D158" s="47">
        <f>IF($B158="","",SUM(Q158:Z158))</f>
        <v>0</v>
      </c>
      <c r="E158" s="48">
        <f>IF($B158="","",SUM(G158:P158)-F157)</f>
        <v>0</v>
      </c>
      <c r="F158" s="47">
        <f>IF($B158="","",SUM(AA158:AJ158))</f>
        <v>0</v>
      </c>
      <c r="G158" s="48">
        <f>IF($B158="","",ROUND(N(AA157)*(1+$Q$8/12),2))</f>
        <v>0</v>
      </c>
      <c r="H158" s="48">
        <f>IF($B158="","",ROUND(N(AB157)*(1+$R$8/12),2))</f>
        <v>0</v>
      </c>
      <c r="I158" s="48">
        <f>IF($B158="","",ROUND(N(AC157)*(1+$S$8/12),2))</f>
        <v>0</v>
      </c>
      <c r="J158" s="48">
        <f>IF($B158="","",ROUND(N(AD157)*(1+$T$8/12),2))</f>
        <v>0</v>
      </c>
      <c r="K158" s="48">
        <f>IF($B158="","",ROUND(N(AE157)*(1+$U$8/12),2))</f>
        <v>0</v>
      </c>
      <c r="L158" s="48">
        <f>IF($B158="","",ROUND(N(AF157)*(1+$V$8/12),2))</f>
        <v>0</v>
      </c>
      <c r="M158" s="48">
        <f>IF($B158="","",ROUND(N(AG157)*(1+$W$8/12),2))</f>
        <v>0</v>
      </c>
      <c r="N158" s="48">
        <f>IF($B158="","",ROUND(N(AH157)*(1+$X$8/12),2))</f>
        <v>0</v>
      </c>
      <c r="O158" s="48">
        <f>IF($B158="","",ROUND(N(AI157)*(1+$Y$8/12),2))</f>
        <v>0</v>
      </c>
      <c r="P158" s="48">
        <f>IF($B158="","",ROUND(N(AJ157)*(1+$Z$8/12),2))</f>
        <v>0</v>
      </c>
      <c r="Q158" s="33">
        <f>IF($B158="","",MIN($Q$9,G158)+MIN(MAX(0,'Debt Payoff'!$D$24-0-SUMPRODUCT((G158:P158&lt;$Q$9:$Z$9)*G158:P158+(G158:P158&gt;=$Q$9:$Z$9)*$Q$9:$Z$9)),G158-MIN($Q$9,G158)))</f>
        <v>0</v>
      </c>
      <c r="R158" s="33">
        <f>IF($B158="","",MIN($R$9,H158)+MIN(MAX(0,'Debt Payoff'!$D$24-SUM(Q158:Q158)-SUMPRODUCT((H158:P158&lt;$R$9:$Z$9)*H158:P158+(H158:P158&gt;=$R$9:$Z$9)*$R$9:$Z$9)),H158-MIN($R$9,H158)))</f>
        <v>0</v>
      </c>
      <c r="S158" s="33">
        <f>IF($B158="","",MIN($S$9,I158)+MIN(MAX(0,'Debt Payoff'!$D$24-SUM(Q158:R158)-SUMPRODUCT((I158:P158&lt;$S$9:$Z$9)*I158:P158+(I158:P158&gt;=$S$9:$Z$9)*$S$9:$Z$9)),I158-MIN($S$9,I158)))</f>
        <v>0</v>
      </c>
      <c r="T158" s="33">
        <f>IF($B158="","",MIN($T$9,J158)+MIN(MAX(0,'Debt Payoff'!$D$24-SUM(Q158:S158)-SUMPRODUCT((J158:P158&lt;$T$9:$Z$9)*J158:P158+(J158:P158&gt;=$T$9:$Z$9)*$T$9:$Z$9)),J158-MIN($T$9,J158)))</f>
        <v>0</v>
      </c>
      <c r="U158" s="33">
        <f>IF($B158="","",MIN($U$9,K158)+MIN(MAX(0,'Debt Payoff'!$D$24-SUM(Q158:T158)-SUMPRODUCT((K158:P158&lt;$U$9:$Z$9)*K158:P158+(K158:P158&gt;=$U$9:$Z$9)*$U$9:$Z$9)),K158-MIN($U$9,K158)))</f>
        <v>0</v>
      </c>
      <c r="V158" s="33">
        <f>IF($B158="","",MIN($V$9,L158)+MIN(MAX(0,'Debt Payoff'!$D$24-SUM(Q158:U158)-SUMPRODUCT((L158:P158&lt;$V$9:$Z$9)*L158:P158+(L158:P158&gt;=$V$9:$Z$9)*$V$9:$Z$9)),L158-MIN($V$9,L158)))</f>
        <v>0</v>
      </c>
      <c r="W158" s="33">
        <f>IF($B158="","",MIN($W$9,M158)+MIN(MAX(0,'Debt Payoff'!$D$24-SUM(Q158:V158)-SUMPRODUCT((M158:P158&lt;$W$9:$Z$9)*M158:P158+(M158:P158&gt;=$W$9:$Z$9)*$W$9:$Z$9)),M158-MIN($W$9,M158)))</f>
        <v>0</v>
      </c>
      <c r="X158" s="33">
        <f>IF($B158="","",MIN($X$9,N158)+MIN(MAX(0,'Debt Payoff'!$D$24-SUM(Q158:W158)-SUMPRODUCT((N158:P158&lt;$X$9:$Z$9)*N158:P158+(N158:P158&gt;=$X$9:$Z$9)*$X$9:$Z$9)),N158-MIN($X$9,N158)))</f>
        <v>0</v>
      </c>
      <c r="Y158" s="33">
        <f>IF($B158="","",MIN($Y$9,O158)+MIN(MAX(0,'Debt Payoff'!$D$24-SUM(Q158:X158)-SUMPRODUCT((O158:P158&lt;$Y$9:$Z$9)*O158:P158+(O158:P158&gt;=$Y$9:$Z$9)*$Y$9:$Z$9)),O158-MIN($Y$9,O158)))</f>
        <v>0</v>
      </c>
      <c r="Z158" s="33">
        <f>IF($B158="","",MIN($Z$9,P158)+MIN(MAX(0,'Debt Payoff'!$D$24-SUM(Q158:Y158)-SUMPRODUCT((P158:P158&lt;$Z$9:$Z$9)*P158:P158+(P158:P158&gt;=$Z$9:$Z$9)*$Z$9:$Z$9)),P158-MIN($Z$9,P158)))</f>
        <v>0</v>
      </c>
      <c r="AA158" s="33">
        <f>IF($B158="","",ROUND(G158-Q158,2))</f>
        <v>0</v>
      </c>
      <c r="AB158" s="33">
        <f>IF($B158="","",ROUND(H158-R158,2))</f>
        <v>0</v>
      </c>
      <c r="AC158" s="33">
        <f>IF($B158="","",ROUND(I158-S158,2))</f>
        <v>0</v>
      </c>
      <c r="AD158" s="33">
        <f>IF($B158="","",ROUND(J158-T158,2))</f>
        <v>0</v>
      </c>
      <c r="AE158" s="33">
        <f>IF($B158="","",ROUND(K158-U158,2))</f>
        <v>0</v>
      </c>
      <c r="AF158" s="33">
        <f>IF($B158="","",ROUND(L158-V158,2))</f>
        <v>0</v>
      </c>
      <c r="AG158" s="33">
        <f>IF($B158="","",ROUND(M158-W158,2))</f>
        <v>0</v>
      </c>
      <c r="AH158" s="33">
        <f>IF($B158="","",ROUND(N158-X158,2))</f>
        <v>0</v>
      </c>
      <c r="AI158" s="33">
        <f>IF($B158="","",ROUND(O158-Y158,2))</f>
        <v>0</v>
      </c>
      <c r="AJ158" s="33">
        <f>IF($B158="","",ROUND(P158-Z158,2))</f>
        <v>0</v>
      </c>
    </row>
    <row r="159" spans="2:36">
      <c r="B159" s="15">
        <f>IF(B158="","",IF(F158&gt;0.005,B158+1,""))</f>
        <v>0</v>
      </c>
      <c r="C159" s="46">
        <f>IF($B159="","",EDATE('Debt Payoff'!$D$23,$B159-1))</f>
        <v>0</v>
      </c>
      <c r="D159" s="47">
        <f>IF($B159="","",SUM(Q159:Z159))</f>
        <v>0</v>
      </c>
      <c r="E159" s="48">
        <f>IF($B159="","",SUM(G159:P159)-F158)</f>
        <v>0</v>
      </c>
      <c r="F159" s="47">
        <f>IF($B159="","",SUM(AA159:AJ159))</f>
        <v>0</v>
      </c>
      <c r="G159" s="48">
        <f>IF($B159="","",ROUND(N(AA158)*(1+$Q$8/12),2))</f>
        <v>0</v>
      </c>
      <c r="H159" s="48">
        <f>IF($B159="","",ROUND(N(AB158)*(1+$R$8/12),2))</f>
        <v>0</v>
      </c>
      <c r="I159" s="48">
        <f>IF($B159="","",ROUND(N(AC158)*(1+$S$8/12),2))</f>
        <v>0</v>
      </c>
      <c r="J159" s="48">
        <f>IF($B159="","",ROUND(N(AD158)*(1+$T$8/12),2))</f>
        <v>0</v>
      </c>
      <c r="K159" s="48">
        <f>IF($B159="","",ROUND(N(AE158)*(1+$U$8/12),2))</f>
        <v>0</v>
      </c>
      <c r="L159" s="48">
        <f>IF($B159="","",ROUND(N(AF158)*(1+$V$8/12),2))</f>
        <v>0</v>
      </c>
      <c r="M159" s="48">
        <f>IF($B159="","",ROUND(N(AG158)*(1+$W$8/12),2))</f>
        <v>0</v>
      </c>
      <c r="N159" s="48">
        <f>IF($B159="","",ROUND(N(AH158)*(1+$X$8/12),2))</f>
        <v>0</v>
      </c>
      <c r="O159" s="48">
        <f>IF($B159="","",ROUND(N(AI158)*(1+$Y$8/12),2))</f>
        <v>0</v>
      </c>
      <c r="P159" s="48">
        <f>IF($B159="","",ROUND(N(AJ158)*(1+$Z$8/12),2))</f>
        <v>0</v>
      </c>
      <c r="Q159" s="33">
        <f>IF($B159="","",MIN($Q$9,G159)+MIN(MAX(0,'Debt Payoff'!$D$24-0-SUMPRODUCT((G159:P159&lt;$Q$9:$Z$9)*G159:P159+(G159:P159&gt;=$Q$9:$Z$9)*$Q$9:$Z$9)),G159-MIN($Q$9,G159)))</f>
        <v>0</v>
      </c>
      <c r="R159" s="33">
        <f>IF($B159="","",MIN($R$9,H159)+MIN(MAX(0,'Debt Payoff'!$D$24-SUM(Q159:Q159)-SUMPRODUCT((H159:P159&lt;$R$9:$Z$9)*H159:P159+(H159:P159&gt;=$R$9:$Z$9)*$R$9:$Z$9)),H159-MIN($R$9,H159)))</f>
        <v>0</v>
      </c>
      <c r="S159" s="33">
        <f>IF($B159="","",MIN($S$9,I159)+MIN(MAX(0,'Debt Payoff'!$D$24-SUM(Q159:R159)-SUMPRODUCT((I159:P159&lt;$S$9:$Z$9)*I159:P159+(I159:P159&gt;=$S$9:$Z$9)*$S$9:$Z$9)),I159-MIN($S$9,I159)))</f>
        <v>0</v>
      </c>
      <c r="T159" s="33">
        <f>IF($B159="","",MIN($T$9,J159)+MIN(MAX(0,'Debt Payoff'!$D$24-SUM(Q159:S159)-SUMPRODUCT((J159:P159&lt;$T$9:$Z$9)*J159:P159+(J159:P159&gt;=$T$9:$Z$9)*$T$9:$Z$9)),J159-MIN($T$9,J159)))</f>
        <v>0</v>
      </c>
      <c r="U159" s="33">
        <f>IF($B159="","",MIN($U$9,K159)+MIN(MAX(0,'Debt Payoff'!$D$24-SUM(Q159:T159)-SUMPRODUCT((K159:P159&lt;$U$9:$Z$9)*K159:P159+(K159:P159&gt;=$U$9:$Z$9)*$U$9:$Z$9)),K159-MIN($U$9,K159)))</f>
        <v>0</v>
      </c>
      <c r="V159" s="33">
        <f>IF($B159="","",MIN($V$9,L159)+MIN(MAX(0,'Debt Payoff'!$D$24-SUM(Q159:U159)-SUMPRODUCT((L159:P159&lt;$V$9:$Z$9)*L159:P159+(L159:P159&gt;=$V$9:$Z$9)*$V$9:$Z$9)),L159-MIN($V$9,L159)))</f>
        <v>0</v>
      </c>
      <c r="W159" s="33">
        <f>IF($B159="","",MIN($W$9,M159)+MIN(MAX(0,'Debt Payoff'!$D$24-SUM(Q159:V159)-SUMPRODUCT((M159:P159&lt;$W$9:$Z$9)*M159:P159+(M159:P159&gt;=$W$9:$Z$9)*$W$9:$Z$9)),M159-MIN($W$9,M159)))</f>
        <v>0</v>
      </c>
      <c r="X159" s="33">
        <f>IF($B159="","",MIN($X$9,N159)+MIN(MAX(0,'Debt Payoff'!$D$24-SUM(Q159:W159)-SUMPRODUCT((N159:P159&lt;$X$9:$Z$9)*N159:P159+(N159:P159&gt;=$X$9:$Z$9)*$X$9:$Z$9)),N159-MIN($X$9,N159)))</f>
        <v>0</v>
      </c>
      <c r="Y159" s="33">
        <f>IF($B159="","",MIN($Y$9,O159)+MIN(MAX(0,'Debt Payoff'!$D$24-SUM(Q159:X159)-SUMPRODUCT((O159:P159&lt;$Y$9:$Z$9)*O159:P159+(O159:P159&gt;=$Y$9:$Z$9)*$Y$9:$Z$9)),O159-MIN($Y$9,O159)))</f>
        <v>0</v>
      </c>
      <c r="Z159" s="33">
        <f>IF($B159="","",MIN($Z$9,P159)+MIN(MAX(0,'Debt Payoff'!$D$24-SUM(Q159:Y159)-SUMPRODUCT((P159:P159&lt;$Z$9:$Z$9)*P159:P159+(P159:P159&gt;=$Z$9:$Z$9)*$Z$9:$Z$9)),P159-MIN($Z$9,P159)))</f>
        <v>0</v>
      </c>
      <c r="AA159" s="33">
        <f>IF($B159="","",ROUND(G159-Q159,2))</f>
        <v>0</v>
      </c>
      <c r="AB159" s="33">
        <f>IF($B159="","",ROUND(H159-R159,2))</f>
        <v>0</v>
      </c>
      <c r="AC159" s="33">
        <f>IF($B159="","",ROUND(I159-S159,2))</f>
        <v>0</v>
      </c>
      <c r="AD159" s="33">
        <f>IF($B159="","",ROUND(J159-T159,2))</f>
        <v>0</v>
      </c>
      <c r="AE159" s="33">
        <f>IF($B159="","",ROUND(K159-U159,2))</f>
        <v>0</v>
      </c>
      <c r="AF159" s="33">
        <f>IF($B159="","",ROUND(L159-V159,2))</f>
        <v>0</v>
      </c>
      <c r="AG159" s="33">
        <f>IF($B159="","",ROUND(M159-W159,2))</f>
        <v>0</v>
      </c>
      <c r="AH159" s="33">
        <f>IF($B159="","",ROUND(N159-X159,2))</f>
        <v>0</v>
      </c>
      <c r="AI159" s="33">
        <f>IF($B159="","",ROUND(O159-Y159,2))</f>
        <v>0</v>
      </c>
      <c r="AJ159" s="33">
        <f>IF($B159="","",ROUND(P159-Z159,2))</f>
        <v>0</v>
      </c>
    </row>
    <row r="160" spans="2:36">
      <c r="B160" s="15">
        <f>IF(B159="","",IF(F159&gt;0.005,B159+1,""))</f>
        <v>0</v>
      </c>
      <c r="C160" s="46">
        <f>IF($B160="","",EDATE('Debt Payoff'!$D$23,$B160-1))</f>
        <v>0</v>
      </c>
      <c r="D160" s="47">
        <f>IF($B160="","",SUM(Q160:Z160))</f>
        <v>0</v>
      </c>
      <c r="E160" s="48">
        <f>IF($B160="","",SUM(G160:P160)-F159)</f>
        <v>0</v>
      </c>
      <c r="F160" s="47">
        <f>IF($B160="","",SUM(AA160:AJ160))</f>
        <v>0</v>
      </c>
      <c r="G160" s="48">
        <f>IF($B160="","",ROUND(N(AA159)*(1+$Q$8/12),2))</f>
        <v>0</v>
      </c>
      <c r="H160" s="48">
        <f>IF($B160="","",ROUND(N(AB159)*(1+$R$8/12),2))</f>
        <v>0</v>
      </c>
      <c r="I160" s="48">
        <f>IF($B160="","",ROUND(N(AC159)*(1+$S$8/12),2))</f>
        <v>0</v>
      </c>
      <c r="J160" s="48">
        <f>IF($B160="","",ROUND(N(AD159)*(1+$T$8/12),2))</f>
        <v>0</v>
      </c>
      <c r="K160" s="48">
        <f>IF($B160="","",ROUND(N(AE159)*(1+$U$8/12),2))</f>
        <v>0</v>
      </c>
      <c r="L160" s="48">
        <f>IF($B160="","",ROUND(N(AF159)*(1+$V$8/12),2))</f>
        <v>0</v>
      </c>
      <c r="M160" s="48">
        <f>IF($B160="","",ROUND(N(AG159)*(1+$W$8/12),2))</f>
        <v>0</v>
      </c>
      <c r="N160" s="48">
        <f>IF($B160="","",ROUND(N(AH159)*(1+$X$8/12),2))</f>
        <v>0</v>
      </c>
      <c r="O160" s="48">
        <f>IF($B160="","",ROUND(N(AI159)*(1+$Y$8/12),2))</f>
        <v>0</v>
      </c>
      <c r="P160" s="48">
        <f>IF($B160="","",ROUND(N(AJ159)*(1+$Z$8/12),2))</f>
        <v>0</v>
      </c>
      <c r="Q160" s="33">
        <f>IF($B160="","",MIN($Q$9,G160)+MIN(MAX(0,'Debt Payoff'!$D$24-0-SUMPRODUCT((G160:P160&lt;$Q$9:$Z$9)*G160:P160+(G160:P160&gt;=$Q$9:$Z$9)*$Q$9:$Z$9)),G160-MIN($Q$9,G160)))</f>
        <v>0</v>
      </c>
      <c r="R160" s="33">
        <f>IF($B160="","",MIN($R$9,H160)+MIN(MAX(0,'Debt Payoff'!$D$24-SUM(Q160:Q160)-SUMPRODUCT((H160:P160&lt;$R$9:$Z$9)*H160:P160+(H160:P160&gt;=$R$9:$Z$9)*$R$9:$Z$9)),H160-MIN($R$9,H160)))</f>
        <v>0</v>
      </c>
      <c r="S160" s="33">
        <f>IF($B160="","",MIN($S$9,I160)+MIN(MAX(0,'Debt Payoff'!$D$24-SUM(Q160:R160)-SUMPRODUCT((I160:P160&lt;$S$9:$Z$9)*I160:P160+(I160:P160&gt;=$S$9:$Z$9)*$S$9:$Z$9)),I160-MIN($S$9,I160)))</f>
        <v>0</v>
      </c>
      <c r="T160" s="33">
        <f>IF($B160="","",MIN($T$9,J160)+MIN(MAX(0,'Debt Payoff'!$D$24-SUM(Q160:S160)-SUMPRODUCT((J160:P160&lt;$T$9:$Z$9)*J160:P160+(J160:P160&gt;=$T$9:$Z$9)*$T$9:$Z$9)),J160-MIN($T$9,J160)))</f>
        <v>0</v>
      </c>
      <c r="U160" s="33">
        <f>IF($B160="","",MIN($U$9,K160)+MIN(MAX(0,'Debt Payoff'!$D$24-SUM(Q160:T160)-SUMPRODUCT((K160:P160&lt;$U$9:$Z$9)*K160:P160+(K160:P160&gt;=$U$9:$Z$9)*$U$9:$Z$9)),K160-MIN($U$9,K160)))</f>
        <v>0</v>
      </c>
      <c r="V160" s="33">
        <f>IF($B160="","",MIN($V$9,L160)+MIN(MAX(0,'Debt Payoff'!$D$24-SUM(Q160:U160)-SUMPRODUCT((L160:P160&lt;$V$9:$Z$9)*L160:P160+(L160:P160&gt;=$V$9:$Z$9)*$V$9:$Z$9)),L160-MIN($V$9,L160)))</f>
        <v>0</v>
      </c>
      <c r="W160" s="33">
        <f>IF($B160="","",MIN($W$9,M160)+MIN(MAX(0,'Debt Payoff'!$D$24-SUM(Q160:V160)-SUMPRODUCT((M160:P160&lt;$W$9:$Z$9)*M160:P160+(M160:P160&gt;=$W$9:$Z$9)*$W$9:$Z$9)),M160-MIN($W$9,M160)))</f>
        <v>0</v>
      </c>
      <c r="X160" s="33">
        <f>IF($B160="","",MIN($X$9,N160)+MIN(MAX(0,'Debt Payoff'!$D$24-SUM(Q160:W160)-SUMPRODUCT((N160:P160&lt;$X$9:$Z$9)*N160:P160+(N160:P160&gt;=$X$9:$Z$9)*$X$9:$Z$9)),N160-MIN($X$9,N160)))</f>
        <v>0</v>
      </c>
      <c r="Y160" s="33">
        <f>IF($B160="","",MIN($Y$9,O160)+MIN(MAX(0,'Debt Payoff'!$D$24-SUM(Q160:X160)-SUMPRODUCT((O160:P160&lt;$Y$9:$Z$9)*O160:P160+(O160:P160&gt;=$Y$9:$Z$9)*$Y$9:$Z$9)),O160-MIN($Y$9,O160)))</f>
        <v>0</v>
      </c>
      <c r="Z160" s="33">
        <f>IF($B160="","",MIN($Z$9,P160)+MIN(MAX(0,'Debt Payoff'!$D$24-SUM(Q160:Y160)-SUMPRODUCT((P160:P160&lt;$Z$9:$Z$9)*P160:P160+(P160:P160&gt;=$Z$9:$Z$9)*$Z$9:$Z$9)),P160-MIN($Z$9,P160)))</f>
        <v>0</v>
      </c>
      <c r="AA160" s="33">
        <f>IF($B160="","",ROUND(G160-Q160,2))</f>
        <v>0</v>
      </c>
      <c r="AB160" s="33">
        <f>IF($B160="","",ROUND(H160-R160,2))</f>
        <v>0</v>
      </c>
      <c r="AC160" s="33">
        <f>IF($B160="","",ROUND(I160-S160,2))</f>
        <v>0</v>
      </c>
      <c r="AD160" s="33">
        <f>IF($B160="","",ROUND(J160-T160,2))</f>
        <v>0</v>
      </c>
      <c r="AE160" s="33">
        <f>IF($B160="","",ROUND(K160-U160,2))</f>
        <v>0</v>
      </c>
      <c r="AF160" s="33">
        <f>IF($B160="","",ROUND(L160-V160,2))</f>
        <v>0</v>
      </c>
      <c r="AG160" s="33">
        <f>IF($B160="","",ROUND(M160-W160,2))</f>
        <v>0</v>
      </c>
      <c r="AH160" s="33">
        <f>IF($B160="","",ROUND(N160-X160,2))</f>
        <v>0</v>
      </c>
      <c r="AI160" s="33">
        <f>IF($B160="","",ROUND(O160-Y160,2))</f>
        <v>0</v>
      </c>
      <c r="AJ160" s="33">
        <f>IF($B160="","",ROUND(P160-Z160,2))</f>
        <v>0</v>
      </c>
    </row>
    <row r="161" spans="2:36">
      <c r="B161" s="15">
        <f>IF(B160="","",IF(F160&gt;0.005,B160+1,""))</f>
        <v>0</v>
      </c>
      <c r="C161" s="46">
        <f>IF($B161="","",EDATE('Debt Payoff'!$D$23,$B161-1))</f>
        <v>0</v>
      </c>
      <c r="D161" s="47">
        <f>IF($B161="","",SUM(Q161:Z161))</f>
        <v>0</v>
      </c>
      <c r="E161" s="48">
        <f>IF($B161="","",SUM(G161:P161)-F160)</f>
        <v>0</v>
      </c>
      <c r="F161" s="47">
        <f>IF($B161="","",SUM(AA161:AJ161))</f>
        <v>0</v>
      </c>
      <c r="G161" s="48">
        <f>IF($B161="","",ROUND(N(AA160)*(1+$Q$8/12),2))</f>
        <v>0</v>
      </c>
      <c r="H161" s="48">
        <f>IF($B161="","",ROUND(N(AB160)*(1+$R$8/12),2))</f>
        <v>0</v>
      </c>
      <c r="I161" s="48">
        <f>IF($B161="","",ROUND(N(AC160)*(1+$S$8/12),2))</f>
        <v>0</v>
      </c>
      <c r="J161" s="48">
        <f>IF($B161="","",ROUND(N(AD160)*(1+$T$8/12),2))</f>
        <v>0</v>
      </c>
      <c r="K161" s="48">
        <f>IF($B161="","",ROUND(N(AE160)*(1+$U$8/12),2))</f>
        <v>0</v>
      </c>
      <c r="L161" s="48">
        <f>IF($B161="","",ROUND(N(AF160)*(1+$V$8/12),2))</f>
        <v>0</v>
      </c>
      <c r="M161" s="48">
        <f>IF($B161="","",ROUND(N(AG160)*(1+$W$8/12),2))</f>
        <v>0</v>
      </c>
      <c r="N161" s="48">
        <f>IF($B161="","",ROUND(N(AH160)*(1+$X$8/12),2))</f>
        <v>0</v>
      </c>
      <c r="O161" s="48">
        <f>IF($B161="","",ROUND(N(AI160)*(1+$Y$8/12),2))</f>
        <v>0</v>
      </c>
      <c r="P161" s="48">
        <f>IF($B161="","",ROUND(N(AJ160)*(1+$Z$8/12),2))</f>
        <v>0</v>
      </c>
      <c r="Q161" s="33">
        <f>IF($B161="","",MIN($Q$9,G161)+MIN(MAX(0,'Debt Payoff'!$D$24-0-SUMPRODUCT((G161:P161&lt;$Q$9:$Z$9)*G161:P161+(G161:P161&gt;=$Q$9:$Z$9)*$Q$9:$Z$9)),G161-MIN($Q$9,G161)))</f>
        <v>0</v>
      </c>
      <c r="R161" s="33">
        <f>IF($B161="","",MIN($R$9,H161)+MIN(MAX(0,'Debt Payoff'!$D$24-SUM(Q161:Q161)-SUMPRODUCT((H161:P161&lt;$R$9:$Z$9)*H161:P161+(H161:P161&gt;=$R$9:$Z$9)*$R$9:$Z$9)),H161-MIN($R$9,H161)))</f>
        <v>0</v>
      </c>
      <c r="S161" s="33">
        <f>IF($B161="","",MIN($S$9,I161)+MIN(MAX(0,'Debt Payoff'!$D$24-SUM(Q161:R161)-SUMPRODUCT((I161:P161&lt;$S$9:$Z$9)*I161:P161+(I161:P161&gt;=$S$9:$Z$9)*$S$9:$Z$9)),I161-MIN($S$9,I161)))</f>
        <v>0</v>
      </c>
      <c r="T161" s="33">
        <f>IF($B161="","",MIN($T$9,J161)+MIN(MAX(0,'Debt Payoff'!$D$24-SUM(Q161:S161)-SUMPRODUCT((J161:P161&lt;$T$9:$Z$9)*J161:P161+(J161:P161&gt;=$T$9:$Z$9)*$T$9:$Z$9)),J161-MIN($T$9,J161)))</f>
        <v>0</v>
      </c>
      <c r="U161" s="33">
        <f>IF($B161="","",MIN($U$9,K161)+MIN(MAX(0,'Debt Payoff'!$D$24-SUM(Q161:T161)-SUMPRODUCT((K161:P161&lt;$U$9:$Z$9)*K161:P161+(K161:P161&gt;=$U$9:$Z$9)*$U$9:$Z$9)),K161-MIN($U$9,K161)))</f>
        <v>0</v>
      </c>
      <c r="V161" s="33">
        <f>IF($B161="","",MIN($V$9,L161)+MIN(MAX(0,'Debt Payoff'!$D$24-SUM(Q161:U161)-SUMPRODUCT((L161:P161&lt;$V$9:$Z$9)*L161:P161+(L161:P161&gt;=$V$9:$Z$9)*$V$9:$Z$9)),L161-MIN($V$9,L161)))</f>
        <v>0</v>
      </c>
      <c r="W161" s="33">
        <f>IF($B161="","",MIN($W$9,M161)+MIN(MAX(0,'Debt Payoff'!$D$24-SUM(Q161:V161)-SUMPRODUCT((M161:P161&lt;$W$9:$Z$9)*M161:P161+(M161:P161&gt;=$W$9:$Z$9)*$W$9:$Z$9)),M161-MIN($W$9,M161)))</f>
        <v>0</v>
      </c>
      <c r="X161" s="33">
        <f>IF($B161="","",MIN($X$9,N161)+MIN(MAX(0,'Debt Payoff'!$D$24-SUM(Q161:W161)-SUMPRODUCT((N161:P161&lt;$X$9:$Z$9)*N161:P161+(N161:P161&gt;=$X$9:$Z$9)*$X$9:$Z$9)),N161-MIN($X$9,N161)))</f>
        <v>0</v>
      </c>
      <c r="Y161" s="33">
        <f>IF($B161="","",MIN($Y$9,O161)+MIN(MAX(0,'Debt Payoff'!$D$24-SUM(Q161:X161)-SUMPRODUCT((O161:P161&lt;$Y$9:$Z$9)*O161:P161+(O161:P161&gt;=$Y$9:$Z$9)*$Y$9:$Z$9)),O161-MIN($Y$9,O161)))</f>
        <v>0</v>
      </c>
      <c r="Z161" s="33">
        <f>IF($B161="","",MIN($Z$9,P161)+MIN(MAX(0,'Debt Payoff'!$D$24-SUM(Q161:Y161)-SUMPRODUCT((P161:P161&lt;$Z$9:$Z$9)*P161:P161+(P161:P161&gt;=$Z$9:$Z$9)*$Z$9:$Z$9)),P161-MIN($Z$9,P161)))</f>
        <v>0</v>
      </c>
      <c r="AA161" s="33">
        <f>IF($B161="","",ROUND(G161-Q161,2))</f>
        <v>0</v>
      </c>
      <c r="AB161" s="33">
        <f>IF($B161="","",ROUND(H161-R161,2))</f>
        <v>0</v>
      </c>
      <c r="AC161" s="33">
        <f>IF($B161="","",ROUND(I161-S161,2))</f>
        <v>0</v>
      </c>
      <c r="AD161" s="33">
        <f>IF($B161="","",ROUND(J161-T161,2))</f>
        <v>0</v>
      </c>
      <c r="AE161" s="33">
        <f>IF($B161="","",ROUND(K161-U161,2))</f>
        <v>0</v>
      </c>
      <c r="AF161" s="33">
        <f>IF($B161="","",ROUND(L161-V161,2))</f>
        <v>0</v>
      </c>
      <c r="AG161" s="33">
        <f>IF($B161="","",ROUND(M161-W161,2))</f>
        <v>0</v>
      </c>
      <c r="AH161" s="33">
        <f>IF($B161="","",ROUND(N161-X161,2))</f>
        <v>0</v>
      </c>
      <c r="AI161" s="33">
        <f>IF($B161="","",ROUND(O161-Y161,2))</f>
        <v>0</v>
      </c>
      <c r="AJ161" s="33">
        <f>IF($B161="","",ROUND(P161-Z161,2))</f>
        <v>0</v>
      </c>
    </row>
    <row r="162" spans="2:36">
      <c r="B162" s="15">
        <f>IF(B161="","",IF(F161&gt;0.005,B161+1,""))</f>
        <v>0</v>
      </c>
      <c r="C162" s="46">
        <f>IF($B162="","",EDATE('Debt Payoff'!$D$23,$B162-1))</f>
        <v>0</v>
      </c>
      <c r="D162" s="47">
        <f>IF($B162="","",SUM(Q162:Z162))</f>
        <v>0</v>
      </c>
      <c r="E162" s="48">
        <f>IF($B162="","",SUM(G162:P162)-F161)</f>
        <v>0</v>
      </c>
      <c r="F162" s="47">
        <f>IF($B162="","",SUM(AA162:AJ162))</f>
        <v>0</v>
      </c>
      <c r="G162" s="48">
        <f>IF($B162="","",ROUND(N(AA161)*(1+$Q$8/12),2))</f>
        <v>0</v>
      </c>
      <c r="H162" s="48">
        <f>IF($B162="","",ROUND(N(AB161)*(1+$R$8/12),2))</f>
        <v>0</v>
      </c>
      <c r="I162" s="48">
        <f>IF($B162="","",ROUND(N(AC161)*(1+$S$8/12),2))</f>
        <v>0</v>
      </c>
      <c r="J162" s="48">
        <f>IF($B162="","",ROUND(N(AD161)*(1+$T$8/12),2))</f>
        <v>0</v>
      </c>
      <c r="K162" s="48">
        <f>IF($B162="","",ROUND(N(AE161)*(1+$U$8/12),2))</f>
        <v>0</v>
      </c>
      <c r="L162" s="48">
        <f>IF($B162="","",ROUND(N(AF161)*(1+$V$8/12),2))</f>
        <v>0</v>
      </c>
      <c r="M162" s="48">
        <f>IF($B162="","",ROUND(N(AG161)*(1+$W$8/12),2))</f>
        <v>0</v>
      </c>
      <c r="N162" s="48">
        <f>IF($B162="","",ROUND(N(AH161)*(1+$X$8/12),2))</f>
        <v>0</v>
      </c>
      <c r="O162" s="48">
        <f>IF($B162="","",ROUND(N(AI161)*(1+$Y$8/12),2))</f>
        <v>0</v>
      </c>
      <c r="P162" s="48">
        <f>IF($B162="","",ROUND(N(AJ161)*(1+$Z$8/12),2))</f>
        <v>0</v>
      </c>
      <c r="Q162" s="33">
        <f>IF($B162="","",MIN($Q$9,G162)+MIN(MAX(0,'Debt Payoff'!$D$24-0-SUMPRODUCT((G162:P162&lt;$Q$9:$Z$9)*G162:P162+(G162:P162&gt;=$Q$9:$Z$9)*$Q$9:$Z$9)),G162-MIN($Q$9,G162)))</f>
        <v>0</v>
      </c>
      <c r="R162" s="33">
        <f>IF($B162="","",MIN($R$9,H162)+MIN(MAX(0,'Debt Payoff'!$D$24-SUM(Q162:Q162)-SUMPRODUCT((H162:P162&lt;$R$9:$Z$9)*H162:P162+(H162:P162&gt;=$R$9:$Z$9)*$R$9:$Z$9)),H162-MIN($R$9,H162)))</f>
        <v>0</v>
      </c>
      <c r="S162" s="33">
        <f>IF($B162="","",MIN($S$9,I162)+MIN(MAX(0,'Debt Payoff'!$D$24-SUM(Q162:R162)-SUMPRODUCT((I162:P162&lt;$S$9:$Z$9)*I162:P162+(I162:P162&gt;=$S$9:$Z$9)*$S$9:$Z$9)),I162-MIN($S$9,I162)))</f>
        <v>0</v>
      </c>
      <c r="T162" s="33">
        <f>IF($B162="","",MIN($T$9,J162)+MIN(MAX(0,'Debt Payoff'!$D$24-SUM(Q162:S162)-SUMPRODUCT((J162:P162&lt;$T$9:$Z$9)*J162:P162+(J162:P162&gt;=$T$9:$Z$9)*$T$9:$Z$9)),J162-MIN($T$9,J162)))</f>
        <v>0</v>
      </c>
      <c r="U162" s="33">
        <f>IF($B162="","",MIN($U$9,K162)+MIN(MAX(0,'Debt Payoff'!$D$24-SUM(Q162:T162)-SUMPRODUCT((K162:P162&lt;$U$9:$Z$9)*K162:P162+(K162:P162&gt;=$U$9:$Z$9)*$U$9:$Z$9)),K162-MIN($U$9,K162)))</f>
        <v>0</v>
      </c>
      <c r="V162" s="33">
        <f>IF($B162="","",MIN($V$9,L162)+MIN(MAX(0,'Debt Payoff'!$D$24-SUM(Q162:U162)-SUMPRODUCT((L162:P162&lt;$V$9:$Z$9)*L162:P162+(L162:P162&gt;=$V$9:$Z$9)*$V$9:$Z$9)),L162-MIN($V$9,L162)))</f>
        <v>0</v>
      </c>
      <c r="W162" s="33">
        <f>IF($B162="","",MIN($W$9,M162)+MIN(MAX(0,'Debt Payoff'!$D$24-SUM(Q162:V162)-SUMPRODUCT((M162:P162&lt;$W$9:$Z$9)*M162:P162+(M162:P162&gt;=$W$9:$Z$9)*$W$9:$Z$9)),M162-MIN($W$9,M162)))</f>
        <v>0</v>
      </c>
      <c r="X162" s="33">
        <f>IF($B162="","",MIN($X$9,N162)+MIN(MAX(0,'Debt Payoff'!$D$24-SUM(Q162:W162)-SUMPRODUCT((N162:P162&lt;$X$9:$Z$9)*N162:P162+(N162:P162&gt;=$X$9:$Z$9)*$X$9:$Z$9)),N162-MIN($X$9,N162)))</f>
        <v>0</v>
      </c>
      <c r="Y162" s="33">
        <f>IF($B162="","",MIN($Y$9,O162)+MIN(MAX(0,'Debt Payoff'!$D$24-SUM(Q162:X162)-SUMPRODUCT((O162:P162&lt;$Y$9:$Z$9)*O162:P162+(O162:P162&gt;=$Y$9:$Z$9)*$Y$9:$Z$9)),O162-MIN($Y$9,O162)))</f>
        <v>0</v>
      </c>
      <c r="Z162" s="33">
        <f>IF($B162="","",MIN($Z$9,P162)+MIN(MAX(0,'Debt Payoff'!$D$24-SUM(Q162:Y162)-SUMPRODUCT((P162:P162&lt;$Z$9:$Z$9)*P162:P162+(P162:P162&gt;=$Z$9:$Z$9)*$Z$9:$Z$9)),P162-MIN($Z$9,P162)))</f>
        <v>0</v>
      </c>
      <c r="AA162" s="33">
        <f>IF($B162="","",ROUND(G162-Q162,2))</f>
        <v>0</v>
      </c>
      <c r="AB162" s="33">
        <f>IF($B162="","",ROUND(H162-R162,2))</f>
        <v>0</v>
      </c>
      <c r="AC162" s="33">
        <f>IF($B162="","",ROUND(I162-S162,2))</f>
        <v>0</v>
      </c>
      <c r="AD162" s="33">
        <f>IF($B162="","",ROUND(J162-T162,2))</f>
        <v>0</v>
      </c>
      <c r="AE162" s="33">
        <f>IF($B162="","",ROUND(K162-U162,2))</f>
        <v>0</v>
      </c>
      <c r="AF162" s="33">
        <f>IF($B162="","",ROUND(L162-V162,2))</f>
        <v>0</v>
      </c>
      <c r="AG162" s="33">
        <f>IF($B162="","",ROUND(M162-W162,2))</f>
        <v>0</v>
      </c>
      <c r="AH162" s="33">
        <f>IF($B162="","",ROUND(N162-X162,2))</f>
        <v>0</v>
      </c>
      <c r="AI162" s="33">
        <f>IF($B162="","",ROUND(O162-Y162,2))</f>
        <v>0</v>
      </c>
      <c r="AJ162" s="33">
        <f>IF($B162="","",ROUND(P162-Z162,2))</f>
        <v>0</v>
      </c>
    </row>
    <row r="163" spans="2:36">
      <c r="B163" s="15">
        <f>IF(B162="","",IF(F162&gt;0.005,B162+1,""))</f>
        <v>0</v>
      </c>
      <c r="C163" s="46">
        <f>IF($B163="","",EDATE('Debt Payoff'!$D$23,$B163-1))</f>
        <v>0</v>
      </c>
      <c r="D163" s="47">
        <f>IF($B163="","",SUM(Q163:Z163))</f>
        <v>0</v>
      </c>
      <c r="E163" s="48">
        <f>IF($B163="","",SUM(G163:P163)-F162)</f>
        <v>0</v>
      </c>
      <c r="F163" s="47">
        <f>IF($B163="","",SUM(AA163:AJ163))</f>
        <v>0</v>
      </c>
      <c r="G163" s="48">
        <f>IF($B163="","",ROUND(N(AA162)*(1+$Q$8/12),2))</f>
        <v>0</v>
      </c>
      <c r="H163" s="48">
        <f>IF($B163="","",ROUND(N(AB162)*(1+$R$8/12),2))</f>
        <v>0</v>
      </c>
      <c r="I163" s="48">
        <f>IF($B163="","",ROUND(N(AC162)*(1+$S$8/12),2))</f>
        <v>0</v>
      </c>
      <c r="J163" s="48">
        <f>IF($B163="","",ROUND(N(AD162)*(1+$T$8/12),2))</f>
        <v>0</v>
      </c>
      <c r="K163" s="48">
        <f>IF($B163="","",ROUND(N(AE162)*(1+$U$8/12),2))</f>
        <v>0</v>
      </c>
      <c r="L163" s="48">
        <f>IF($B163="","",ROUND(N(AF162)*(1+$V$8/12),2))</f>
        <v>0</v>
      </c>
      <c r="M163" s="48">
        <f>IF($B163="","",ROUND(N(AG162)*(1+$W$8/12),2))</f>
        <v>0</v>
      </c>
      <c r="N163" s="48">
        <f>IF($B163="","",ROUND(N(AH162)*(1+$X$8/12),2))</f>
        <v>0</v>
      </c>
      <c r="O163" s="48">
        <f>IF($B163="","",ROUND(N(AI162)*(1+$Y$8/12),2))</f>
        <v>0</v>
      </c>
      <c r="P163" s="48">
        <f>IF($B163="","",ROUND(N(AJ162)*(1+$Z$8/12),2))</f>
        <v>0</v>
      </c>
      <c r="Q163" s="33">
        <f>IF($B163="","",MIN($Q$9,G163)+MIN(MAX(0,'Debt Payoff'!$D$24-0-SUMPRODUCT((G163:P163&lt;$Q$9:$Z$9)*G163:P163+(G163:P163&gt;=$Q$9:$Z$9)*$Q$9:$Z$9)),G163-MIN($Q$9,G163)))</f>
        <v>0</v>
      </c>
      <c r="R163" s="33">
        <f>IF($B163="","",MIN($R$9,H163)+MIN(MAX(0,'Debt Payoff'!$D$24-SUM(Q163:Q163)-SUMPRODUCT((H163:P163&lt;$R$9:$Z$9)*H163:P163+(H163:P163&gt;=$R$9:$Z$9)*$R$9:$Z$9)),H163-MIN($R$9,H163)))</f>
        <v>0</v>
      </c>
      <c r="S163" s="33">
        <f>IF($B163="","",MIN($S$9,I163)+MIN(MAX(0,'Debt Payoff'!$D$24-SUM(Q163:R163)-SUMPRODUCT((I163:P163&lt;$S$9:$Z$9)*I163:P163+(I163:P163&gt;=$S$9:$Z$9)*$S$9:$Z$9)),I163-MIN($S$9,I163)))</f>
        <v>0</v>
      </c>
      <c r="T163" s="33">
        <f>IF($B163="","",MIN($T$9,J163)+MIN(MAX(0,'Debt Payoff'!$D$24-SUM(Q163:S163)-SUMPRODUCT((J163:P163&lt;$T$9:$Z$9)*J163:P163+(J163:P163&gt;=$T$9:$Z$9)*$T$9:$Z$9)),J163-MIN($T$9,J163)))</f>
        <v>0</v>
      </c>
      <c r="U163" s="33">
        <f>IF($B163="","",MIN($U$9,K163)+MIN(MAX(0,'Debt Payoff'!$D$24-SUM(Q163:T163)-SUMPRODUCT((K163:P163&lt;$U$9:$Z$9)*K163:P163+(K163:P163&gt;=$U$9:$Z$9)*$U$9:$Z$9)),K163-MIN($U$9,K163)))</f>
        <v>0</v>
      </c>
      <c r="V163" s="33">
        <f>IF($B163="","",MIN($V$9,L163)+MIN(MAX(0,'Debt Payoff'!$D$24-SUM(Q163:U163)-SUMPRODUCT((L163:P163&lt;$V$9:$Z$9)*L163:P163+(L163:P163&gt;=$V$9:$Z$9)*$V$9:$Z$9)),L163-MIN($V$9,L163)))</f>
        <v>0</v>
      </c>
      <c r="W163" s="33">
        <f>IF($B163="","",MIN($W$9,M163)+MIN(MAX(0,'Debt Payoff'!$D$24-SUM(Q163:V163)-SUMPRODUCT((M163:P163&lt;$W$9:$Z$9)*M163:P163+(M163:P163&gt;=$W$9:$Z$9)*$W$9:$Z$9)),M163-MIN($W$9,M163)))</f>
        <v>0</v>
      </c>
      <c r="X163" s="33">
        <f>IF($B163="","",MIN($X$9,N163)+MIN(MAX(0,'Debt Payoff'!$D$24-SUM(Q163:W163)-SUMPRODUCT((N163:P163&lt;$X$9:$Z$9)*N163:P163+(N163:P163&gt;=$X$9:$Z$9)*$X$9:$Z$9)),N163-MIN($X$9,N163)))</f>
        <v>0</v>
      </c>
      <c r="Y163" s="33">
        <f>IF($B163="","",MIN($Y$9,O163)+MIN(MAX(0,'Debt Payoff'!$D$24-SUM(Q163:X163)-SUMPRODUCT((O163:P163&lt;$Y$9:$Z$9)*O163:P163+(O163:P163&gt;=$Y$9:$Z$9)*$Y$9:$Z$9)),O163-MIN($Y$9,O163)))</f>
        <v>0</v>
      </c>
      <c r="Z163" s="33">
        <f>IF($B163="","",MIN($Z$9,P163)+MIN(MAX(0,'Debt Payoff'!$D$24-SUM(Q163:Y163)-SUMPRODUCT((P163:P163&lt;$Z$9:$Z$9)*P163:P163+(P163:P163&gt;=$Z$9:$Z$9)*$Z$9:$Z$9)),P163-MIN($Z$9,P163)))</f>
        <v>0</v>
      </c>
      <c r="AA163" s="33">
        <f>IF($B163="","",ROUND(G163-Q163,2))</f>
        <v>0</v>
      </c>
      <c r="AB163" s="33">
        <f>IF($B163="","",ROUND(H163-R163,2))</f>
        <v>0</v>
      </c>
      <c r="AC163" s="33">
        <f>IF($B163="","",ROUND(I163-S163,2))</f>
        <v>0</v>
      </c>
      <c r="AD163" s="33">
        <f>IF($B163="","",ROUND(J163-T163,2))</f>
        <v>0</v>
      </c>
      <c r="AE163" s="33">
        <f>IF($B163="","",ROUND(K163-U163,2))</f>
        <v>0</v>
      </c>
      <c r="AF163" s="33">
        <f>IF($B163="","",ROUND(L163-V163,2))</f>
        <v>0</v>
      </c>
      <c r="AG163" s="33">
        <f>IF($B163="","",ROUND(M163-W163,2))</f>
        <v>0</v>
      </c>
      <c r="AH163" s="33">
        <f>IF($B163="","",ROUND(N163-X163,2))</f>
        <v>0</v>
      </c>
      <c r="AI163" s="33">
        <f>IF($B163="","",ROUND(O163-Y163,2))</f>
        <v>0</v>
      </c>
      <c r="AJ163" s="33">
        <f>IF($B163="","",ROUND(P163-Z163,2))</f>
        <v>0</v>
      </c>
    </row>
    <row r="164" spans="2:36">
      <c r="B164" s="15">
        <f>IF(B163="","",IF(F163&gt;0.005,B163+1,""))</f>
        <v>0</v>
      </c>
      <c r="C164" s="46">
        <f>IF($B164="","",EDATE('Debt Payoff'!$D$23,$B164-1))</f>
        <v>0</v>
      </c>
      <c r="D164" s="47">
        <f>IF($B164="","",SUM(Q164:Z164))</f>
        <v>0</v>
      </c>
      <c r="E164" s="48">
        <f>IF($B164="","",SUM(G164:P164)-F163)</f>
        <v>0</v>
      </c>
      <c r="F164" s="47">
        <f>IF($B164="","",SUM(AA164:AJ164))</f>
        <v>0</v>
      </c>
      <c r="G164" s="48">
        <f>IF($B164="","",ROUND(N(AA163)*(1+$Q$8/12),2))</f>
        <v>0</v>
      </c>
      <c r="H164" s="48">
        <f>IF($B164="","",ROUND(N(AB163)*(1+$R$8/12),2))</f>
        <v>0</v>
      </c>
      <c r="I164" s="48">
        <f>IF($B164="","",ROUND(N(AC163)*(1+$S$8/12),2))</f>
        <v>0</v>
      </c>
      <c r="J164" s="48">
        <f>IF($B164="","",ROUND(N(AD163)*(1+$T$8/12),2))</f>
        <v>0</v>
      </c>
      <c r="K164" s="48">
        <f>IF($B164="","",ROUND(N(AE163)*(1+$U$8/12),2))</f>
        <v>0</v>
      </c>
      <c r="L164" s="48">
        <f>IF($B164="","",ROUND(N(AF163)*(1+$V$8/12),2))</f>
        <v>0</v>
      </c>
      <c r="M164" s="48">
        <f>IF($B164="","",ROUND(N(AG163)*(1+$W$8/12),2))</f>
        <v>0</v>
      </c>
      <c r="N164" s="48">
        <f>IF($B164="","",ROUND(N(AH163)*(1+$X$8/12),2))</f>
        <v>0</v>
      </c>
      <c r="O164" s="48">
        <f>IF($B164="","",ROUND(N(AI163)*(1+$Y$8/12),2))</f>
        <v>0</v>
      </c>
      <c r="P164" s="48">
        <f>IF($B164="","",ROUND(N(AJ163)*(1+$Z$8/12),2))</f>
        <v>0</v>
      </c>
      <c r="Q164" s="33">
        <f>IF($B164="","",MIN($Q$9,G164)+MIN(MAX(0,'Debt Payoff'!$D$24-0-SUMPRODUCT((G164:P164&lt;$Q$9:$Z$9)*G164:P164+(G164:P164&gt;=$Q$9:$Z$9)*$Q$9:$Z$9)),G164-MIN($Q$9,G164)))</f>
        <v>0</v>
      </c>
      <c r="R164" s="33">
        <f>IF($B164="","",MIN($R$9,H164)+MIN(MAX(0,'Debt Payoff'!$D$24-SUM(Q164:Q164)-SUMPRODUCT((H164:P164&lt;$R$9:$Z$9)*H164:P164+(H164:P164&gt;=$R$9:$Z$9)*$R$9:$Z$9)),H164-MIN($R$9,H164)))</f>
        <v>0</v>
      </c>
      <c r="S164" s="33">
        <f>IF($B164="","",MIN($S$9,I164)+MIN(MAX(0,'Debt Payoff'!$D$24-SUM(Q164:R164)-SUMPRODUCT((I164:P164&lt;$S$9:$Z$9)*I164:P164+(I164:P164&gt;=$S$9:$Z$9)*$S$9:$Z$9)),I164-MIN($S$9,I164)))</f>
        <v>0</v>
      </c>
      <c r="T164" s="33">
        <f>IF($B164="","",MIN($T$9,J164)+MIN(MAX(0,'Debt Payoff'!$D$24-SUM(Q164:S164)-SUMPRODUCT((J164:P164&lt;$T$9:$Z$9)*J164:P164+(J164:P164&gt;=$T$9:$Z$9)*$T$9:$Z$9)),J164-MIN($T$9,J164)))</f>
        <v>0</v>
      </c>
      <c r="U164" s="33">
        <f>IF($B164="","",MIN($U$9,K164)+MIN(MAX(0,'Debt Payoff'!$D$24-SUM(Q164:T164)-SUMPRODUCT((K164:P164&lt;$U$9:$Z$9)*K164:P164+(K164:P164&gt;=$U$9:$Z$9)*$U$9:$Z$9)),K164-MIN($U$9,K164)))</f>
        <v>0</v>
      </c>
      <c r="V164" s="33">
        <f>IF($B164="","",MIN($V$9,L164)+MIN(MAX(0,'Debt Payoff'!$D$24-SUM(Q164:U164)-SUMPRODUCT((L164:P164&lt;$V$9:$Z$9)*L164:P164+(L164:P164&gt;=$V$9:$Z$9)*$V$9:$Z$9)),L164-MIN($V$9,L164)))</f>
        <v>0</v>
      </c>
      <c r="W164" s="33">
        <f>IF($B164="","",MIN($W$9,M164)+MIN(MAX(0,'Debt Payoff'!$D$24-SUM(Q164:V164)-SUMPRODUCT((M164:P164&lt;$W$9:$Z$9)*M164:P164+(M164:P164&gt;=$W$9:$Z$9)*$W$9:$Z$9)),M164-MIN($W$9,M164)))</f>
        <v>0</v>
      </c>
      <c r="X164" s="33">
        <f>IF($B164="","",MIN($X$9,N164)+MIN(MAX(0,'Debt Payoff'!$D$24-SUM(Q164:W164)-SUMPRODUCT((N164:P164&lt;$X$9:$Z$9)*N164:P164+(N164:P164&gt;=$X$9:$Z$9)*$X$9:$Z$9)),N164-MIN($X$9,N164)))</f>
        <v>0</v>
      </c>
      <c r="Y164" s="33">
        <f>IF($B164="","",MIN($Y$9,O164)+MIN(MAX(0,'Debt Payoff'!$D$24-SUM(Q164:X164)-SUMPRODUCT((O164:P164&lt;$Y$9:$Z$9)*O164:P164+(O164:P164&gt;=$Y$9:$Z$9)*$Y$9:$Z$9)),O164-MIN($Y$9,O164)))</f>
        <v>0</v>
      </c>
      <c r="Z164" s="33">
        <f>IF($B164="","",MIN($Z$9,P164)+MIN(MAX(0,'Debt Payoff'!$D$24-SUM(Q164:Y164)-SUMPRODUCT((P164:P164&lt;$Z$9:$Z$9)*P164:P164+(P164:P164&gt;=$Z$9:$Z$9)*$Z$9:$Z$9)),P164-MIN($Z$9,P164)))</f>
        <v>0</v>
      </c>
      <c r="AA164" s="33">
        <f>IF($B164="","",ROUND(G164-Q164,2))</f>
        <v>0</v>
      </c>
      <c r="AB164" s="33">
        <f>IF($B164="","",ROUND(H164-R164,2))</f>
        <v>0</v>
      </c>
      <c r="AC164" s="33">
        <f>IF($B164="","",ROUND(I164-S164,2))</f>
        <v>0</v>
      </c>
      <c r="AD164" s="33">
        <f>IF($B164="","",ROUND(J164-T164,2))</f>
        <v>0</v>
      </c>
      <c r="AE164" s="33">
        <f>IF($B164="","",ROUND(K164-U164,2))</f>
        <v>0</v>
      </c>
      <c r="AF164" s="33">
        <f>IF($B164="","",ROUND(L164-V164,2))</f>
        <v>0</v>
      </c>
      <c r="AG164" s="33">
        <f>IF($B164="","",ROUND(M164-W164,2))</f>
        <v>0</v>
      </c>
      <c r="AH164" s="33">
        <f>IF($B164="","",ROUND(N164-X164,2))</f>
        <v>0</v>
      </c>
      <c r="AI164" s="33">
        <f>IF($B164="","",ROUND(O164-Y164,2))</f>
        <v>0</v>
      </c>
      <c r="AJ164" s="33">
        <f>IF($B164="","",ROUND(P164-Z164,2))</f>
        <v>0</v>
      </c>
    </row>
    <row r="165" spans="2:36">
      <c r="B165" s="15">
        <f>IF(B164="","",IF(F164&gt;0.005,B164+1,""))</f>
        <v>0</v>
      </c>
      <c r="C165" s="46">
        <f>IF($B165="","",EDATE('Debt Payoff'!$D$23,$B165-1))</f>
        <v>0</v>
      </c>
      <c r="D165" s="47">
        <f>IF($B165="","",SUM(Q165:Z165))</f>
        <v>0</v>
      </c>
      <c r="E165" s="48">
        <f>IF($B165="","",SUM(G165:P165)-F164)</f>
        <v>0</v>
      </c>
      <c r="F165" s="47">
        <f>IF($B165="","",SUM(AA165:AJ165))</f>
        <v>0</v>
      </c>
      <c r="G165" s="48">
        <f>IF($B165="","",ROUND(N(AA164)*(1+$Q$8/12),2))</f>
        <v>0</v>
      </c>
      <c r="H165" s="48">
        <f>IF($B165="","",ROUND(N(AB164)*(1+$R$8/12),2))</f>
        <v>0</v>
      </c>
      <c r="I165" s="48">
        <f>IF($B165="","",ROUND(N(AC164)*(1+$S$8/12),2))</f>
        <v>0</v>
      </c>
      <c r="J165" s="48">
        <f>IF($B165="","",ROUND(N(AD164)*(1+$T$8/12),2))</f>
        <v>0</v>
      </c>
      <c r="K165" s="48">
        <f>IF($B165="","",ROUND(N(AE164)*(1+$U$8/12),2))</f>
        <v>0</v>
      </c>
      <c r="L165" s="48">
        <f>IF($B165="","",ROUND(N(AF164)*(1+$V$8/12),2))</f>
        <v>0</v>
      </c>
      <c r="M165" s="48">
        <f>IF($B165="","",ROUND(N(AG164)*(1+$W$8/12),2))</f>
        <v>0</v>
      </c>
      <c r="N165" s="48">
        <f>IF($B165="","",ROUND(N(AH164)*(1+$X$8/12),2))</f>
        <v>0</v>
      </c>
      <c r="O165" s="48">
        <f>IF($B165="","",ROUND(N(AI164)*(1+$Y$8/12),2))</f>
        <v>0</v>
      </c>
      <c r="P165" s="48">
        <f>IF($B165="","",ROUND(N(AJ164)*(1+$Z$8/12),2))</f>
        <v>0</v>
      </c>
      <c r="Q165" s="33">
        <f>IF($B165="","",MIN($Q$9,G165)+MIN(MAX(0,'Debt Payoff'!$D$24-0-SUMPRODUCT((G165:P165&lt;$Q$9:$Z$9)*G165:P165+(G165:P165&gt;=$Q$9:$Z$9)*$Q$9:$Z$9)),G165-MIN($Q$9,G165)))</f>
        <v>0</v>
      </c>
      <c r="R165" s="33">
        <f>IF($B165="","",MIN($R$9,H165)+MIN(MAX(0,'Debt Payoff'!$D$24-SUM(Q165:Q165)-SUMPRODUCT((H165:P165&lt;$R$9:$Z$9)*H165:P165+(H165:P165&gt;=$R$9:$Z$9)*$R$9:$Z$9)),H165-MIN($R$9,H165)))</f>
        <v>0</v>
      </c>
      <c r="S165" s="33">
        <f>IF($B165="","",MIN($S$9,I165)+MIN(MAX(0,'Debt Payoff'!$D$24-SUM(Q165:R165)-SUMPRODUCT((I165:P165&lt;$S$9:$Z$9)*I165:P165+(I165:P165&gt;=$S$9:$Z$9)*$S$9:$Z$9)),I165-MIN($S$9,I165)))</f>
        <v>0</v>
      </c>
      <c r="T165" s="33">
        <f>IF($B165="","",MIN($T$9,J165)+MIN(MAX(0,'Debt Payoff'!$D$24-SUM(Q165:S165)-SUMPRODUCT((J165:P165&lt;$T$9:$Z$9)*J165:P165+(J165:P165&gt;=$T$9:$Z$9)*$T$9:$Z$9)),J165-MIN($T$9,J165)))</f>
        <v>0</v>
      </c>
      <c r="U165" s="33">
        <f>IF($B165="","",MIN($U$9,K165)+MIN(MAX(0,'Debt Payoff'!$D$24-SUM(Q165:T165)-SUMPRODUCT((K165:P165&lt;$U$9:$Z$9)*K165:P165+(K165:P165&gt;=$U$9:$Z$9)*$U$9:$Z$9)),K165-MIN($U$9,K165)))</f>
        <v>0</v>
      </c>
      <c r="V165" s="33">
        <f>IF($B165="","",MIN($V$9,L165)+MIN(MAX(0,'Debt Payoff'!$D$24-SUM(Q165:U165)-SUMPRODUCT((L165:P165&lt;$V$9:$Z$9)*L165:P165+(L165:P165&gt;=$V$9:$Z$9)*$V$9:$Z$9)),L165-MIN($V$9,L165)))</f>
        <v>0</v>
      </c>
      <c r="W165" s="33">
        <f>IF($B165="","",MIN($W$9,M165)+MIN(MAX(0,'Debt Payoff'!$D$24-SUM(Q165:V165)-SUMPRODUCT((M165:P165&lt;$W$9:$Z$9)*M165:P165+(M165:P165&gt;=$W$9:$Z$9)*$W$9:$Z$9)),M165-MIN($W$9,M165)))</f>
        <v>0</v>
      </c>
      <c r="X165" s="33">
        <f>IF($B165="","",MIN($X$9,N165)+MIN(MAX(0,'Debt Payoff'!$D$24-SUM(Q165:W165)-SUMPRODUCT((N165:P165&lt;$X$9:$Z$9)*N165:P165+(N165:P165&gt;=$X$9:$Z$9)*$X$9:$Z$9)),N165-MIN($X$9,N165)))</f>
        <v>0</v>
      </c>
      <c r="Y165" s="33">
        <f>IF($B165="","",MIN($Y$9,O165)+MIN(MAX(0,'Debt Payoff'!$D$24-SUM(Q165:X165)-SUMPRODUCT((O165:P165&lt;$Y$9:$Z$9)*O165:P165+(O165:P165&gt;=$Y$9:$Z$9)*$Y$9:$Z$9)),O165-MIN($Y$9,O165)))</f>
        <v>0</v>
      </c>
      <c r="Z165" s="33">
        <f>IF($B165="","",MIN($Z$9,P165)+MIN(MAX(0,'Debt Payoff'!$D$24-SUM(Q165:Y165)-SUMPRODUCT((P165:P165&lt;$Z$9:$Z$9)*P165:P165+(P165:P165&gt;=$Z$9:$Z$9)*$Z$9:$Z$9)),P165-MIN($Z$9,P165)))</f>
        <v>0</v>
      </c>
      <c r="AA165" s="33">
        <f>IF($B165="","",ROUND(G165-Q165,2))</f>
        <v>0</v>
      </c>
      <c r="AB165" s="33">
        <f>IF($B165="","",ROUND(H165-R165,2))</f>
        <v>0</v>
      </c>
      <c r="AC165" s="33">
        <f>IF($B165="","",ROUND(I165-S165,2))</f>
        <v>0</v>
      </c>
      <c r="AD165" s="33">
        <f>IF($B165="","",ROUND(J165-T165,2))</f>
        <v>0</v>
      </c>
      <c r="AE165" s="33">
        <f>IF($B165="","",ROUND(K165-U165,2))</f>
        <v>0</v>
      </c>
      <c r="AF165" s="33">
        <f>IF($B165="","",ROUND(L165-V165,2))</f>
        <v>0</v>
      </c>
      <c r="AG165" s="33">
        <f>IF($B165="","",ROUND(M165-W165,2))</f>
        <v>0</v>
      </c>
      <c r="AH165" s="33">
        <f>IF($B165="","",ROUND(N165-X165,2))</f>
        <v>0</v>
      </c>
      <c r="AI165" s="33">
        <f>IF($B165="","",ROUND(O165-Y165,2))</f>
        <v>0</v>
      </c>
      <c r="AJ165" s="33">
        <f>IF($B165="","",ROUND(P165-Z165,2))</f>
        <v>0</v>
      </c>
    </row>
    <row r="166" spans="2:36">
      <c r="B166" s="15">
        <f>IF(B165="","",IF(F165&gt;0.005,B165+1,""))</f>
        <v>0</v>
      </c>
      <c r="C166" s="46">
        <f>IF($B166="","",EDATE('Debt Payoff'!$D$23,$B166-1))</f>
        <v>0</v>
      </c>
      <c r="D166" s="47">
        <f>IF($B166="","",SUM(Q166:Z166))</f>
        <v>0</v>
      </c>
      <c r="E166" s="48">
        <f>IF($B166="","",SUM(G166:P166)-F165)</f>
        <v>0</v>
      </c>
      <c r="F166" s="47">
        <f>IF($B166="","",SUM(AA166:AJ166))</f>
        <v>0</v>
      </c>
      <c r="G166" s="48">
        <f>IF($B166="","",ROUND(N(AA165)*(1+$Q$8/12),2))</f>
        <v>0</v>
      </c>
      <c r="H166" s="48">
        <f>IF($B166="","",ROUND(N(AB165)*(1+$R$8/12),2))</f>
        <v>0</v>
      </c>
      <c r="I166" s="48">
        <f>IF($B166="","",ROUND(N(AC165)*(1+$S$8/12),2))</f>
        <v>0</v>
      </c>
      <c r="J166" s="48">
        <f>IF($B166="","",ROUND(N(AD165)*(1+$T$8/12),2))</f>
        <v>0</v>
      </c>
      <c r="K166" s="48">
        <f>IF($B166="","",ROUND(N(AE165)*(1+$U$8/12),2))</f>
        <v>0</v>
      </c>
      <c r="L166" s="48">
        <f>IF($B166="","",ROUND(N(AF165)*(1+$V$8/12),2))</f>
        <v>0</v>
      </c>
      <c r="M166" s="48">
        <f>IF($B166="","",ROUND(N(AG165)*(1+$W$8/12),2))</f>
        <v>0</v>
      </c>
      <c r="N166" s="48">
        <f>IF($B166="","",ROUND(N(AH165)*(1+$X$8/12),2))</f>
        <v>0</v>
      </c>
      <c r="O166" s="48">
        <f>IF($B166="","",ROUND(N(AI165)*(1+$Y$8/12),2))</f>
        <v>0</v>
      </c>
      <c r="P166" s="48">
        <f>IF($B166="","",ROUND(N(AJ165)*(1+$Z$8/12),2))</f>
        <v>0</v>
      </c>
      <c r="Q166" s="33">
        <f>IF($B166="","",MIN($Q$9,G166)+MIN(MAX(0,'Debt Payoff'!$D$24-0-SUMPRODUCT((G166:P166&lt;$Q$9:$Z$9)*G166:P166+(G166:P166&gt;=$Q$9:$Z$9)*$Q$9:$Z$9)),G166-MIN($Q$9,G166)))</f>
        <v>0</v>
      </c>
      <c r="R166" s="33">
        <f>IF($B166="","",MIN($R$9,H166)+MIN(MAX(0,'Debt Payoff'!$D$24-SUM(Q166:Q166)-SUMPRODUCT((H166:P166&lt;$R$9:$Z$9)*H166:P166+(H166:P166&gt;=$R$9:$Z$9)*$R$9:$Z$9)),H166-MIN($R$9,H166)))</f>
        <v>0</v>
      </c>
      <c r="S166" s="33">
        <f>IF($B166="","",MIN($S$9,I166)+MIN(MAX(0,'Debt Payoff'!$D$24-SUM(Q166:R166)-SUMPRODUCT((I166:P166&lt;$S$9:$Z$9)*I166:P166+(I166:P166&gt;=$S$9:$Z$9)*$S$9:$Z$9)),I166-MIN($S$9,I166)))</f>
        <v>0</v>
      </c>
      <c r="T166" s="33">
        <f>IF($B166="","",MIN($T$9,J166)+MIN(MAX(0,'Debt Payoff'!$D$24-SUM(Q166:S166)-SUMPRODUCT((J166:P166&lt;$T$9:$Z$9)*J166:P166+(J166:P166&gt;=$T$9:$Z$9)*$T$9:$Z$9)),J166-MIN($T$9,J166)))</f>
        <v>0</v>
      </c>
      <c r="U166" s="33">
        <f>IF($B166="","",MIN($U$9,K166)+MIN(MAX(0,'Debt Payoff'!$D$24-SUM(Q166:T166)-SUMPRODUCT((K166:P166&lt;$U$9:$Z$9)*K166:P166+(K166:P166&gt;=$U$9:$Z$9)*$U$9:$Z$9)),K166-MIN($U$9,K166)))</f>
        <v>0</v>
      </c>
      <c r="V166" s="33">
        <f>IF($B166="","",MIN($V$9,L166)+MIN(MAX(0,'Debt Payoff'!$D$24-SUM(Q166:U166)-SUMPRODUCT((L166:P166&lt;$V$9:$Z$9)*L166:P166+(L166:P166&gt;=$V$9:$Z$9)*$V$9:$Z$9)),L166-MIN($V$9,L166)))</f>
        <v>0</v>
      </c>
      <c r="W166" s="33">
        <f>IF($B166="","",MIN($W$9,M166)+MIN(MAX(0,'Debt Payoff'!$D$24-SUM(Q166:V166)-SUMPRODUCT((M166:P166&lt;$W$9:$Z$9)*M166:P166+(M166:P166&gt;=$W$9:$Z$9)*$W$9:$Z$9)),M166-MIN($W$9,M166)))</f>
        <v>0</v>
      </c>
      <c r="X166" s="33">
        <f>IF($B166="","",MIN($X$9,N166)+MIN(MAX(0,'Debt Payoff'!$D$24-SUM(Q166:W166)-SUMPRODUCT((N166:P166&lt;$X$9:$Z$9)*N166:P166+(N166:P166&gt;=$X$9:$Z$9)*$X$9:$Z$9)),N166-MIN($X$9,N166)))</f>
        <v>0</v>
      </c>
      <c r="Y166" s="33">
        <f>IF($B166="","",MIN($Y$9,O166)+MIN(MAX(0,'Debt Payoff'!$D$24-SUM(Q166:X166)-SUMPRODUCT((O166:P166&lt;$Y$9:$Z$9)*O166:P166+(O166:P166&gt;=$Y$9:$Z$9)*$Y$9:$Z$9)),O166-MIN($Y$9,O166)))</f>
        <v>0</v>
      </c>
      <c r="Z166" s="33">
        <f>IF($B166="","",MIN($Z$9,P166)+MIN(MAX(0,'Debt Payoff'!$D$24-SUM(Q166:Y166)-SUMPRODUCT((P166:P166&lt;$Z$9:$Z$9)*P166:P166+(P166:P166&gt;=$Z$9:$Z$9)*$Z$9:$Z$9)),P166-MIN($Z$9,P166)))</f>
        <v>0</v>
      </c>
      <c r="AA166" s="33">
        <f>IF($B166="","",ROUND(G166-Q166,2))</f>
        <v>0</v>
      </c>
      <c r="AB166" s="33">
        <f>IF($B166="","",ROUND(H166-R166,2))</f>
        <v>0</v>
      </c>
      <c r="AC166" s="33">
        <f>IF($B166="","",ROUND(I166-S166,2))</f>
        <v>0</v>
      </c>
      <c r="AD166" s="33">
        <f>IF($B166="","",ROUND(J166-T166,2))</f>
        <v>0</v>
      </c>
      <c r="AE166" s="33">
        <f>IF($B166="","",ROUND(K166-U166,2))</f>
        <v>0</v>
      </c>
      <c r="AF166" s="33">
        <f>IF($B166="","",ROUND(L166-V166,2))</f>
        <v>0</v>
      </c>
      <c r="AG166" s="33">
        <f>IF($B166="","",ROUND(M166-W166,2))</f>
        <v>0</v>
      </c>
      <c r="AH166" s="33">
        <f>IF($B166="","",ROUND(N166-X166,2))</f>
        <v>0</v>
      </c>
      <c r="AI166" s="33">
        <f>IF($B166="","",ROUND(O166-Y166,2))</f>
        <v>0</v>
      </c>
      <c r="AJ166" s="33">
        <f>IF($B166="","",ROUND(P166-Z166,2))</f>
        <v>0</v>
      </c>
    </row>
    <row r="167" spans="2:36">
      <c r="B167" s="15">
        <f>IF(B166="","",IF(F166&gt;0.005,B166+1,""))</f>
        <v>0</v>
      </c>
      <c r="C167" s="46">
        <f>IF($B167="","",EDATE('Debt Payoff'!$D$23,$B167-1))</f>
        <v>0</v>
      </c>
      <c r="D167" s="47">
        <f>IF($B167="","",SUM(Q167:Z167))</f>
        <v>0</v>
      </c>
      <c r="E167" s="48">
        <f>IF($B167="","",SUM(G167:P167)-F166)</f>
        <v>0</v>
      </c>
      <c r="F167" s="47">
        <f>IF($B167="","",SUM(AA167:AJ167))</f>
        <v>0</v>
      </c>
      <c r="G167" s="48">
        <f>IF($B167="","",ROUND(N(AA166)*(1+$Q$8/12),2))</f>
        <v>0</v>
      </c>
      <c r="H167" s="48">
        <f>IF($B167="","",ROUND(N(AB166)*(1+$R$8/12),2))</f>
        <v>0</v>
      </c>
      <c r="I167" s="48">
        <f>IF($B167="","",ROUND(N(AC166)*(1+$S$8/12),2))</f>
        <v>0</v>
      </c>
      <c r="J167" s="48">
        <f>IF($B167="","",ROUND(N(AD166)*(1+$T$8/12),2))</f>
        <v>0</v>
      </c>
      <c r="K167" s="48">
        <f>IF($B167="","",ROUND(N(AE166)*(1+$U$8/12),2))</f>
        <v>0</v>
      </c>
      <c r="L167" s="48">
        <f>IF($B167="","",ROUND(N(AF166)*(1+$V$8/12),2))</f>
        <v>0</v>
      </c>
      <c r="M167" s="48">
        <f>IF($B167="","",ROUND(N(AG166)*(1+$W$8/12),2))</f>
        <v>0</v>
      </c>
      <c r="N167" s="48">
        <f>IF($B167="","",ROUND(N(AH166)*(1+$X$8/12),2))</f>
        <v>0</v>
      </c>
      <c r="O167" s="48">
        <f>IF($B167="","",ROUND(N(AI166)*(1+$Y$8/12),2))</f>
        <v>0</v>
      </c>
      <c r="P167" s="48">
        <f>IF($B167="","",ROUND(N(AJ166)*(1+$Z$8/12),2))</f>
        <v>0</v>
      </c>
      <c r="Q167" s="33">
        <f>IF($B167="","",MIN($Q$9,G167)+MIN(MAX(0,'Debt Payoff'!$D$24-0-SUMPRODUCT((G167:P167&lt;$Q$9:$Z$9)*G167:P167+(G167:P167&gt;=$Q$9:$Z$9)*$Q$9:$Z$9)),G167-MIN($Q$9,G167)))</f>
        <v>0</v>
      </c>
      <c r="R167" s="33">
        <f>IF($B167="","",MIN($R$9,H167)+MIN(MAX(0,'Debt Payoff'!$D$24-SUM(Q167:Q167)-SUMPRODUCT((H167:P167&lt;$R$9:$Z$9)*H167:P167+(H167:P167&gt;=$R$9:$Z$9)*$R$9:$Z$9)),H167-MIN($R$9,H167)))</f>
        <v>0</v>
      </c>
      <c r="S167" s="33">
        <f>IF($B167="","",MIN($S$9,I167)+MIN(MAX(0,'Debt Payoff'!$D$24-SUM(Q167:R167)-SUMPRODUCT((I167:P167&lt;$S$9:$Z$9)*I167:P167+(I167:P167&gt;=$S$9:$Z$9)*$S$9:$Z$9)),I167-MIN($S$9,I167)))</f>
        <v>0</v>
      </c>
      <c r="T167" s="33">
        <f>IF($B167="","",MIN($T$9,J167)+MIN(MAX(0,'Debt Payoff'!$D$24-SUM(Q167:S167)-SUMPRODUCT((J167:P167&lt;$T$9:$Z$9)*J167:P167+(J167:P167&gt;=$T$9:$Z$9)*$T$9:$Z$9)),J167-MIN($T$9,J167)))</f>
        <v>0</v>
      </c>
      <c r="U167" s="33">
        <f>IF($B167="","",MIN($U$9,K167)+MIN(MAX(0,'Debt Payoff'!$D$24-SUM(Q167:T167)-SUMPRODUCT((K167:P167&lt;$U$9:$Z$9)*K167:P167+(K167:P167&gt;=$U$9:$Z$9)*$U$9:$Z$9)),K167-MIN($U$9,K167)))</f>
        <v>0</v>
      </c>
      <c r="V167" s="33">
        <f>IF($B167="","",MIN($V$9,L167)+MIN(MAX(0,'Debt Payoff'!$D$24-SUM(Q167:U167)-SUMPRODUCT((L167:P167&lt;$V$9:$Z$9)*L167:P167+(L167:P167&gt;=$V$9:$Z$9)*$V$9:$Z$9)),L167-MIN($V$9,L167)))</f>
        <v>0</v>
      </c>
      <c r="W167" s="33">
        <f>IF($B167="","",MIN($W$9,M167)+MIN(MAX(0,'Debt Payoff'!$D$24-SUM(Q167:V167)-SUMPRODUCT((M167:P167&lt;$W$9:$Z$9)*M167:P167+(M167:P167&gt;=$W$9:$Z$9)*$W$9:$Z$9)),M167-MIN($W$9,M167)))</f>
        <v>0</v>
      </c>
      <c r="X167" s="33">
        <f>IF($B167="","",MIN($X$9,N167)+MIN(MAX(0,'Debt Payoff'!$D$24-SUM(Q167:W167)-SUMPRODUCT((N167:P167&lt;$X$9:$Z$9)*N167:P167+(N167:P167&gt;=$X$9:$Z$9)*$X$9:$Z$9)),N167-MIN($X$9,N167)))</f>
        <v>0</v>
      </c>
      <c r="Y167" s="33">
        <f>IF($B167="","",MIN($Y$9,O167)+MIN(MAX(0,'Debt Payoff'!$D$24-SUM(Q167:X167)-SUMPRODUCT((O167:P167&lt;$Y$9:$Z$9)*O167:P167+(O167:P167&gt;=$Y$9:$Z$9)*$Y$9:$Z$9)),O167-MIN($Y$9,O167)))</f>
        <v>0</v>
      </c>
      <c r="Z167" s="33">
        <f>IF($B167="","",MIN($Z$9,P167)+MIN(MAX(0,'Debt Payoff'!$D$24-SUM(Q167:Y167)-SUMPRODUCT((P167:P167&lt;$Z$9:$Z$9)*P167:P167+(P167:P167&gt;=$Z$9:$Z$9)*$Z$9:$Z$9)),P167-MIN($Z$9,P167)))</f>
        <v>0</v>
      </c>
      <c r="AA167" s="33">
        <f>IF($B167="","",ROUND(G167-Q167,2))</f>
        <v>0</v>
      </c>
      <c r="AB167" s="33">
        <f>IF($B167="","",ROUND(H167-R167,2))</f>
        <v>0</v>
      </c>
      <c r="AC167" s="33">
        <f>IF($B167="","",ROUND(I167-S167,2))</f>
        <v>0</v>
      </c>
      <c r="AD167" s="33">
        <f>IF($B167="","",ROUND(J167-T167,2))</f>
        <v>0</v>
      </c>
      <c r="AE167" s="33">
        <f>IF($B167="","",ROUND(K167-U167,2))</f>
        <v>0</v>
      </c>
      <c r="AF167" s="33">
        <f>IF($B167="","",ROUND(L167-V167,2))</f>
        <v>0</v>
      </c>
      <c r="AG167" s="33">
        <f>IF($B167="","",ROUND(M167-W167,2))</f>
        <v>0</v>
      </c>
      <c r="AH167" s="33">
        <f>IF($B167="","",ROUND(N167-X167,2))</f>
        <v>0</v>
      </c>
      <c r="AI167" s="33">
        <f>IF($B167="","",ROUND(O167-Y167,2))</f>
        <v>0</v>
      </c>
      <c r="AJ167" s="33">
        <f>IF($B167="","",ROUND(P167-Z167,2))</f>
        <v>0</v>
      </c>
    </row>
    <row r="168" spans="2:36">
      <c r="B168" s="15">
        <f>IF(B167="","",IF(F167&gt;0.005,B167+1,""))</f>
        <v>0</v>
      </c>
      <c r="C168" s="46">
        <f>IF($B168="","",EDATE('Debt Payoff'!$D$23,$B168-1))</f>
        <v>0</v>
      </c>
      <c r="D168" s="47">
        <f>IF($B168="","",SUM(Q168:Z168))</f>
        <v>0</v>
      </c>
      <c r="E168" s="48">
        <f>IF($B168="","",SUM(G168:P168)-F167)</f>
        <v>0</v>
      </c>
      <c r="F168" s="47">
        <f>IF($B168="","",SUM(AA168:AJ168))</f>
        <v>0</v>
      </c>
      <c r="G168" s="48">
        <f>IF($B168="","",ROUND(N(AA167)*(1+$Q$8/12),2))</f>
        <v>0</v>
      </c>
      <c r="H168" s="48">
        <f>IF($B168="","",ROUND(N(AB167)*(1+$R$8/12),2))</f>
        <v>0</v>
      </c>
      <c r="I168" s="48">
        <f>IF($B168="","",ROUND(N(AC167)*(1+$S$8/12),2))</f>
        <v>0</v>
      </c>
      <c r="J168" s="48">
        <f>IF($B168="","",ROUND(N(AD167)*(1+$T$8/12),2))</f>
        <v>0</v>
      </c>
      <c r="K168" s="48">
        <f>IF($B168="","",ROUND(N(AE167)*(1+$U$8/12),2))</f>
        <v>0</v>
      </c>
      <c r="L168" s="48">
        <f>IF($B168="","",ROUND(N(AF167)*(1+$V$8/12),2))</f>
        <v>0</v>
      </c>
      <c r="M168" s="48">
        <f>IF($B168="","",ROUND(N(AG167)*(1+$W$8/12),2))</f>
        <v>0</v>
      </c>
      <c r="N168" s="48">
        <f>IF($B168="","",ROUND(N(AH167)*(1+$X$8/12),2))</f>
        <v>0</v>
      </c>
      <c r="O168" s="48">
        <f>IF($B168="","",ROUND(N(AI167)*(1+$Y$8/12),2))</f>
        <v>0</v>
      </c>
      <c r="P168" s="48">
        <f>IF($B168="","",ROUND(N(AJ167)*(1+$Z$8/12),2))</f>
        <v>0</v>
      </c>
      <c r="Q168" s="33">
        <f>IF($B168="","",MIN($Q$9,G168)+MIN(MAX(0,'Debt Payoff'!$D$24-0-SUMPRODUCT((G168:P168&lt;$Q$9:$Z$9)*G168:P168+(G168:P168&gt;=$Q$9:$Z$9)*$Q$9:$Z$9)),G168-MIN($Q$9,G168)))</f>
        <v>0</v>
      </c>
      <c r="R168" s="33">
        <f>IF($B168="","",MIN($R$9,H168)+MIN(MAX(0,'Debt Payoff'!$D$24-SUM(Q168:Q168)-SUMPRODUCT((H168:P168&lt;$R$9:$Z$9)*H168:P168+(H168:P168&gt;=$R$9:$Z$9)*$R$9:$Z$9)),H168-MIN($R$9,H168)))</f>
        <v>0</v>
      </c>
      <c r="S168" s="33">
        <f>IF($B168="","",MIN($S$9,I168)+MIN(MAX(0,'Debt Payoff'!$D$24-SUM(Q168:R168)-SUMPRODUCT((I168:P168&lt;$S$9:$Z$9)*I168:P168+(I168:P168&gt;=$S$9:$Z$9)*$S$9:$Z$9)),I168-MIN($S$9,I168)))</f>
        <v>0</v>
      </c>
      <c r="T168" s="33">
        <f>IF($B168="","",MIN($T$9,J168)+MIN(MAX(0,'Debt Payoff'!$D$24-SUM(Q168:S168)-SUMPRODUCT((J168:P168&lt;$T$9:$Z$9)*J168:P168+(J168:P168&gt;=$T$9:$Z$9)*$T$9:$Z$9)),J168-MIN($T$9,J168)))</f>
        <v>0</v>
      </c>
      <c r="U168" s="33">
        <f>IF($B168="","",MIN($U$9,K168)+MIN(MAX(0,'Debt Payoff'!$D$24-SUM(Q168:T168)-SUMPRODUCT((K168:P168&lt;$U$9:$Z$9)*K168:P168+(K168:P168&gt;=$U$9:$Z$9)*$U$9:$Z$9)),K168-MIN($U$9,K168)))</f>
        <v>0</v>
      </c>
      <c r="V168" s="33">
        <f>IF($B168="","",MIN($V$9,L168)+MIN(MAX(0,'Debt Payoff'!$D$24-SUM(Q168:U168)-SUMPRODUCT((L168:P168&lt;$V$9:$Z$9)*L168:P168+(L168:P168&gt;=$V$9:$Z$9)*$V$9:$Z$9)),L168-MIN($V$9,L168)))</f>
        <v>0</v>
      </c>
      <c r="W168" s="33">
        <f>IF($B168="","",MIN($W$9,M168)+MIN(MAX(0,'Debt Payoff'!$D$24-SUM(Q168:V168)-SUMPRODUCT((M168:P168&lt;$W$9:$Z$9)*M168:P168+(M168:P168&gt;=$W$9:$Z$9)*$W$9:$Z$9)),M168-MIN($W$9,M168)))</f>
        <v>0</v>
      </c>
      <c r="X168" s="33">
        <f>IF($B168="","",MIN($X$9,N168)+MIN(MAX(0,'Debt Payoff'!$D$24-SUM(Q168:W168)-SUMPRODUCT((N168:P168&lt;$X$9:$Z$9)*N168:P168+(N168:P168&gt;=$X$9:$Z$9)*$X$9:$Z$9)),N168-MIN($X$9,N168)))</f>
        <v>0</v>
      </c>
      <c r="Y168" s="33">
        <f>IF($B168="","",MIN($Y$9,O168)+MIN(MAX(0,'Debt Payoff'!$D$24-SUM(Q168:X168)-SUMPRODUCT((O168:P168&lt;$Y$9:$Z$9)*O168:P168+(O168:P168&gt;=$Y$9:$Z$9)*$Y$9:$Z$9)),O168-MIN($Y$9,O168)))</f>
        <v>0</v>
      </c>
      <c r="Z168" s="33">
        <f>IF($B168="","",MIN($Z$9,P168)+MIN(MAX(0,'Debt Payoff'!$D$24-SUM(Q168:Y168)-SUMPRODUCT((P168:P168&lt;$Z$9:$Z$9)*P168:P168+(P168:P168&gt;=$Z$9:$Z$9)*$Z$9:$Z$9)),P168-MIN($Z$9,P168)))</f>
        <v>0</v>
      </c>
      <c r="AA168" s="33">
        <f>IF($B168="","",ROUND(G168-Q168,2))</f>
        <v>0</v>
      </c>
      <c r="AB168" s="33">
        <f>IF($B168="","",ROUND(H168-R168,2))</f>
        <v>0</v>
      </c>
      <c r="AC168" s="33">
        <f>IF($B168="","",ROUND(I168-S168,2))</f>
        <v>0</v>
      </c>
      <c r="AD168" s="33">
        <f>IF($B168="","",ROUND(J168-T168,2))</f>
        <v>0</v>
      </c>
      <c r="AE168" s="33">
        <f>IF($B168="","",ROUND(K168-U168,2))</f>
        <v>0</v>
      </c>
      <c r="AF168" s="33">
        <f>IF($B168="","",ROUND(L168-V168,2))</f>
        <v>0</v>
      </c>
      <c r="AG168" s="33">
        <f>IF($B168="","",ROUND(M168-W168,2))</f>
        <v>0</v>
      </c>
      <c r="AH168" s="33">
        <f>IF($B168="","",ROUND(N168-X168,2))</f>
        <v>0</v>
      </c>
      <c r="AI168" s="33">
        <f>IF($B168="","",ROUND(O168-Y168,2))</f>
        <v>0</v>
      </c>
      <c r="AJ168" s="33">
        <f>IF($B168="","",ROUND(P168-Z168,2))</f>
        <v>0</v>
      </c>
    </row>
    <row r="169" spans="2:36">
      <c r="B169" s="15">
        <f>IF(B168="","",IF(F168&gt;0.005,B168+1,""))</f>
        <v>0</v>
      </c>
      <c r="C169" s="46">
        <f>IF($B169="","",EDATE('Debt Payoff'!$D$23,$B169-1))</f>
        <v>0</v>
      </c>
      <c r="D169" s="47">
        <f>IF($B169="","",SUM(Q169:Z169))</f>
        <v>0</v>
      </c>
      <c r="E169" s="48">
        <f>IF($B169="","",SUM(G169:P169)-F168)</f>
        <v>0</v>
      </c>
      <c r="F169" s="47">
        <f>IF($B169="","",SUM(AA169:AJ169))</f>
        <v>0</v>
      </c>
      <c r="G169" s="48">
        <f>IF($B169="","",ROUND(N(AA168)*(1+$Q$8/12),2))</f>
        <v>0</v>
      </c>
      <c r="H169" s="48">
        <f>IF($B169="","",ROUND(N(AB168)*(1+$R$8/12),2))</f>
        <v>0</v>
      </c>
      <c r="I169" s="48">
        <f>IF($B169="","",ROUND(N(AC168)*(1+$S$8/12),2))</f>
        <v>0</v>
      </c>
      <c r="J169" s="48">
        <f>IF($B169="","",ROUND(N(AD168)*(1+$T$8/12),2))</f>
        <v>0</v>
      </c>
      <c r="K169" s="48">
        <f>IF($B169="","",ROUND(N(AE168)*(1+$U$8/12),2))</f>
        <v>0</v>
      </c>
      <c r="L169" s="48">
        <f>IF($B169="","",ROUND(N(AF168)*(1+$V$8/12),2))</f>
        <v>0</v>
      </c>
      <c r="M169" s="48">
        <f>IF($B169="","",ROUND(N(AG168)*(1+$W$8/12),2))</f>
        <v>0</v>
      </c>
      <c r="N169" s="48">
        <f>IF($B169="","",ROUND(N(AH168)*(1+$X$8/12),2))</f>
        <v>0</v>
      </c>
      <c r="O169" s="48">
        <f>IF($B169="","",ROUND(N(AI168)*(1+$Y$8/12),2))</f>
        <v>0</v>
      </c>
      <c r="P169" s="48">
        <f>IF($B169="","",ROUND(N(AJ168)*(1+$Z$8/12),2))</f>
        <v>0</v>
      </c>
      <c r="Q169" s="33">
        <f>IF($B169="","",MIN($Q$9,G169)+MIN(MAX(0,'Debt Payoff'!$D$24-0-SUMPRODUCT((G169:P169&lt;$Q$9:$Z$9)*G169:P169+(G169:P169&gt;=$Q$9:$Z$9)*$Q$9:$Z$9)),G169-MIN($Q$9,G169)))</f>
        <v>0</v>
      </c>
      <c r="R169" s="33">
        <f>IF($B169="","",MIN($R$9,H169)+MIN(MAX(0,'Debt Payoff'!$D$24-SUM(Q169:Q169)-SUMPRODUCT((H169:P169&lt;$R$9:$Z$9)*H169:P169+(H169:P169&gt;=$R$9:$Z$9)*$R$9:$Z$9)),H169-MIN($R$9,H169)))</f>
        <v>0</v>
      </c>
      <c r="S169" s="33">
        <f>IF($B169="","",MIN($S$9,I169)+MIN(MAX(0,'Debt Payoff'!$D$24-SUM(Q169:R169)-SUMPRODUCT((I169:P169&lt;$S$9:$Z$9)*I169:P169+(I169:P169&gt;=$S$9:$Z$9)*$S$9:$Z$9)),I169-MIN($S$9,I169)))</f>
        <v>0</v>
      </c>
      <c r="T169" s="33">
        <f>IF($B169="","",MIN($T$9,J169)+MIN(MAX(0,'Debt Payoff'!$D$24-SUM(Q169:S169)-SUMPRODUCT((J169:P169&lt;$T$9:$Z$9)*J169:P169+(J169:P169&gt;=$T$9:$Z$9)*$T$9:$Z$9)),J169-MIN($T$9,J169)))</f>
        <v>0</v>
      </c>
      <c r="U169" s="33">
        <f>IF($B169="","",MIN($U$9,K169)+MIN(MAX(0,'Debt Payoff'!$D$24-SUM(Q169:T169)-SUMPRODUCT((K169:P169&lt;$U$9:$Z$9)*K169:P169+(K169:P169&gt;=$U$9:$Z$9)*$U$9:$Z$9)),K169-MIN($U$9,K169)))</f>
        <v>0</v>
      </c>
      <c r="V169" s="33">
        <f>IF($B169="","",MIN($V$9,L169)+MIN(MAX(0,'Debt Payoff'!$D$24-SUM(Q169:U169)-SUMPRODUCT((L169:P169&lt;$V$9:$Z$9)*L169:P169+(L169:P169&gt;=$V$9:$Z$9)*$V$9:$Z$9)),L169-MIN($V$9,L169)))</f>
        <v>0</v>
      </c>
      <c r="W169" s="33">
        <f>IF($B169="","",MIN($W$9,M169)+MIN(MAX(0,'Debt Payoff'!$D$24-SUM(Q169:V169)-SUMPRODUCT((M169:P169&lt;$W$9:$Z$9)*M169:P169+(M169:P169&gt;=$W$9:$Z$9)*$W$9:$Z$9)),M169-MIN($W$9,M169)))</f>
        <v>0</v>
      </c>
      <c r="X169" s="33">
        <f>IF($B169="","",MIN($X$9,N169)+MIN(MAX(0,'Debt Payoff'!$D$24-SUM(Q169:W169)-SUMPRODUCT((N169:P169&lt;$X$9:$Z$9)*N169:P169+(N169:P169&gt;=$X$9:$Z$9)*$X$9:$Z$9)),N169-MIN($X$9,N169)))</f>
        <v>0</v>
      </c>
      <c r="Y169" s="33">
        <f>IF($B169="","",MIN($Y$9,O169)+MIN(MAX(0,'Debt Payoff'!$D$24-SUM(Q169:X169)-SUMPRODUCT((O169:P169&lt;$Y$9:$Z$9)*O169:P169+(O169:P169&gt;=$Y$9:$Z$9)*$Y$9:$Z$9)),O169-MIN($Y$9,O169)))</f>
        <v>0</v>
      </c>
      <c r="Z169" s="33">
        <f>IF($B169="","",MIN($Z$9,P169)+MIN(MAX(0,'Debt Payoff'!$D$24-SUM(Q169:Y169)-SUMPRODUCT((P169:P169&lt;$Z$9:$Z$9)*P169:P169+(P169:P169&gt;=$Z$9:$Z$9)*$Z$9:$Z$9)),P169-MIN($Z$9,P169)))</f>
        <v>0</v>
      </c>
      <c r="AA169" s="33">
        <f>IF($B169="","",ROUND(G169-Q169,2))</f>
        <v>0</v>
      </c>
      <c r="AB169" s="33">
        <f>IF($B169="","",ROUND(H169-R169,2))</f>
        <v>0</v>
      </c>
      <c r="AC169" s="33">
        <f>IF($B169="","",ROUND(I169-S169,2))</f>
        <v>0</v>
      </c>
      <c r="AD169" s="33">
        <f>IF($B169="","",ROUND(J169-T169,2))</f>
        <v>0</v>
      </c>
      <c r="AE169" s="33">
        <f>IF($B169="","",ROUND(K169-U169,2))</f>
        <v>0</v>
      </c>
      <c r="AF169" s="33">
        <f>IF($B169="","",ROUND(L169-V169,2))</f>
        <v>0</v>
      </c>
      <c r="AG169" s="33">
        <f>IF($B169="","",ROUND(M169-W169,2))</f>
        <v>0</v>
      </c>
      <c r="AH169" s="33">
        <f>IF($B169="","",ROUND(N169-X169,2))</f>
        <v>0</v>
      </c>
      <c r="AI169" s="33">
        <f>IF($B169="","",ROUND(O169-Y169,2))</f>
        <v>0</v>
      </c>
      <c r="AJ169" s="33">
        <f>IF($B169="","",ROUND(P169-Z169,2))</f>
        <v>0</v>
      </c>
    </row>
    <row r="170" spans="2:36">
      <c r="B170" s="15">
        <f>IF(B169="","",IF(F169&gt;0.005,B169+1,""))</f>
        <v>0</v>
      </c>
      <c r="C170" s="46">
        <f>IF($B170="","",EDATE('Debt Payoff'!$D$23,$B170-1))</f>
        <v>0</v>
      </c>
      <c r="D170" s="47">
        <f>IF($B170="","",SUM(Q170:Z170))</f>
        <v>0</v>
      </c>
      <c r="E170" s="48">
        <f>IF($B170="","",SUM(G170:P170)-F169)</f>
        <v>0</v>
      </c>
      <c r="F170" s="47">
        <f>IF($B170="","",SUM(AA170:AJ170))</f>
        <v>0</v>
      </c>
      <c r="G170" s="48">
        <f>IF($B170="","",ROUND(N(AA169)*(1+$Q$8/12),2))</f>
        <v>0</v>
      </c>
      <c r="H170" s="48">
        <f>IF($B170="","",ROUND(N(AB169)*(1+$R$8/12),2))</f>
        <v>0</v>
      </c>
      <c r="I170" s="48">
        <f>IF($B170="","",ROUND(N(AC169)*(1+$S$8/12),2))</f>
        <v>0</v>
      </c>
      <c r="J170" s="48">
        <f>IF($B170="","",ROUND(N(AD169)*(1+$T$8/12),2))</f>
        <v>0</v>
      </c>
      <c r="K170" s="48">
        <f>IF($B170="","",ROUND(N(AE169)*(1+$U$8/12),2))</f>
        <v>0</v>
      </c>
      <c r="L170" s="48">
        <f>IF($B170="","",ROUND(N(AF169)*(1+$V$8/12),2))</f>
        <v>0</v>
      </c>
      <c r="M170" s="48">
        <f>IF($B170="","",ROUND(N(AG169)*(1+$W$8/12),2))</f>
        <v>0</v>
      </c>
      <c r="N170" s="48">
        <f>IF($B170="","",ROUND(N(AH169)*(1+$X$8/12),2))</f>
        <v>0</v>
      </c>
      <c r="O170" s="48">
        <f>IF($B170="","",ROUND(N(AI169)*(1+$Y$8/12),2))</f>
        <v>0</v>
      </c>
      <c r="P170" s="48">
        <f>IF($B170="","",ROUND(N(AJ169)*(1+$Z$8/12),2))</f>
        <v>0</v>
      </c>
      <c r="Q170" s="33">
        <f>IF($B170="","",MIN($Q$9,G170)+MIN(MAX(0,'Debt Payoff'!$D$24-0-SUMPRODUCT((G170:P170&lt;$Q$9:$Z$9)*G170:P170+(G170:P170&gt;=$Q$9:$Z$9)*$Q$9:$Z$9)),G170-MIN($Q$9,G170)))</f>
        <v>0</v>
      </c>
      <c r="R170" s="33">
        <f>IF($B170="","",MIN($R$9,H170)+MIN(MAX(0,'Debt Payoff'!$D$24-SUM(Q170:Q170)-SUMPRODUCT((H170:P170&lt;$R$9:$Z$9)*H170:P170+(H170:P170&gt;=$R$9:$Z$9)*$R$9:$Z$9)),H170-MIN($R$9,H170)))</f>
        <v>0</v>
      </c>
      <c r="S170" s="33">
        <f>IF($B170="","",MIN($S$9,I170)+MIN(MAX(0,'Debt Payoff'!$D$24-SUM(Q170:R170)-SUMPRODUCT((I170:P170&lt;$S$9:$Z$9)*I170:P170+(I170:P170&gt;=$S$9:$Z$9)*$S$9:$Z$9)),I170-MIN($S$9,I170)))</f>
        <v>0</v>
      </c>
      <c r="T170" s="33">
        <f>IF($B170="","",MIN($T$9,J170)+MIN(MAX(0,'Debt Payoff'!$D$24-SUM(Q170:S170)-SUMPRODUCT((J170:P170&lt;$T$9:$Z$9)*J170:P170+(J170:P170&gt;=$T$9:$Z$9)*$T$9:$Z$9)),J170-MIN($T$9,J170)))</f>
        <v>0</v>
      </c>
      <c r="U170" s="33">
        <f>IF($B170="","",MIN($U$9,K170)+MIN(MAX(0,'Debt Payoff'!$D$24-SUM(Q170:T170)-SUMPRODUCT((K170:P170&lt;$U$9:$Z$9)*K170:P170+(K170:P170&gt;=$U$9:$Z$9)*$U$9:$Z$9)),K170-MIN($U$9,K170)))</f>
        <v>0</v>
      </c>
      <c r="V170" s="33">
        <f>IF($B170="","",MIN($V$9,L170)+MIN(MAX(0,'Debt Payoff'!$D$24-SUM(Q170:U170)-SUMPRODUCT((L170:P170&lt;$V$9:$Z$9)*L170:P170+(L170:P170&gt;=$V$9:$Z$9)*$V$9:$Z$9)),L170-MIN($V$9,L170)))</f>
        <v>0</v>
      </c>
      <c r="W170" s="33">
        <f>IF($B170="","",MIN($W$9,M170)+MIN(MAX(0,'Debt Payoff'!$D$24-SUM(Q170:V170)-SUMPRODUCT((M170:P170&lt;$W$9:$Z$9)*M170:P170+(M170:P170&gt;=$W$9:$Z$9)*$W$9:$Z$9)),M170-MIN($W$9,M170)))</f>
        <v>0</v>
      </c>
      <c r="X170" s="33">
        <f>IF($B170="","",MIN($X$9,N170)+MIN(MAX(0,'Debt Payoff'!$D$24-SUM(Q170:W170)-SUMPRODUCT((N170:P170&lt;$X$9:$Z$9)*N170:P170+(N170:P170&gt;=$X$9:$Z$9)*$X$9:$Z$9)),N170-MIN($X$9,N170)))</f>
        <v>0</v>
      </c>
      <c r="Y170" s="33">
        <f>IF($B170="","",MIN($Y$9,O170)+MIN(MAX(0,'Debt Payoff'!$D$24-SUM(Q170:X170)-SUMPRODUCT((O170:P170&lt;$Y$9:$Z$9)*O170:P170+(O170:P170&gt;=$Y$9:$Z$9)*$Y$9:$Z$9)),O170-MIN($Y$9,O170)))</f>
        <v>0</v>
      </c>
      <c r="Z170" s="33">
        <f>IF($B170="","",MIN($Z$9,P170)+MIN(MAX(0,'Debt Payoff'!$D$24-SUM(Q170:Y170)-SUMPRODUCT((P170:P170&lt;$Z$9:$Z$9)*P170:P170+(P170:P170&gt;=$Z$9:$Z$9)*$Z$9:$Z$9)),P170-MIN($Z$9,P170)))</f>
        <v>0</v>
      </c>
      <c r="AA170" s="33">
        <f>IF($B170="","",ROUND(G170-Q170,2))</f>
        <v>0</v>
      </c>
      <c r="AB170" s="33">
        <f>IF($B170="","",ROUND(H170-R170,2))</f>
        <v>0</v>
      </c>
      <c r="AC170" s="33">
        <f>IF($B170="","",ROUND(I170-S170,2))</f>
        <v>0</v>
      </c>
      <c r="AD170" s="33">
        <f>IF($B170="","",ROUND(J170-T170,2))</f>
        <v>0</v>
      </c>
      <c r="AE170" s="33">
        <f>IF($B170="","",ROUND(K170-U170,2))</f>
        <v>0</v>
      </c>
      <c r="AF170" s="33">
        <f>IF($B170="","",ROUND(L170-V170,2))</f>
        <v>0</v>
      </c>
      <c r="AG170" s="33">
        <f>IF($B170="","",ROUND(M170-W170,2))</f>
        <v>0</v>
      </c>
      <c r="AH170" s="33">
        <f>IF($B170="","",ROUND(N170-X170,2))</f>
        <v>0</v>
      </c>
      <c r="AI170" s="33">
        <f>IF($B170="","",ROUND(O170-Y170,2))</f>
        <v>0</v>
      </c>
      <c r="AJ170" s="33">
        <f>IF($B170="","",ROUND(P170-Z170,2))</f>
        <v>0</v>
      </c>
    </row>
    <row r="171" spans="2:36">
      <c r="B171" s="15">
        <f>IF(B170="","",IF(F170&gt;0.005,B170+1,""))</f>
        <v>0</v>
      </c>
      <c r="C171" s="46">
        <f>IF($B171="","",EDATE('Debt Payoff'!$D$23,$B171-1))</f>
        <v>0</v>
      </c>
      <c r="D171" s="47">
        <f>IF($B171="","",SUM(Q171:Z171))</f>
        <v>0</v>
      </c>
      <c r="E171" s="48">
        <f>IF($B171="","",SUM(G171:P171)-F170)</f>
        <v>0</v>
      </c>
      <c r="F171" s="47">
        <f>IF($B171="","",SUM(AA171:AJ171))</f>
        <v>0</v>
      </c>
      <c r="G171" s="48">
        <f>IF($B171="","",ROUND(N(AA170)*(1+$Q$8/12),2))</f>
        <v>0</v>
      </c>
      <c r="H171" s="48">
        <f>IF($B171="","",ROUND(N(AB170)*(1+$R$8/12),2))</f>
        <v>0</v>
      </c>
      <c r="I171" s="48">
        <f>IF($B171="","",ROUND(N(AC170)*(1+$S$8/12),2))</f>
        <v>0</v>
      </c>
      <c r="J171" s="48">
        <f>IF($B171="","",ROUND(N(AD170)*(1+$T$8/12),2))</f>
        <v>0</v>
      </c>
      <c r="K171" s="48">
        <f>IF($B171="","",ROUND(N(AE170)*(1+$U$8/12),2))</f>
        <v>0</v>
      </c>
      <c r="L171" s="48">
        <f>IF($B171="","",ROUND(N(AF170)*(1+$V$8/12),2))</f>
        <v>0</v>
      </c>
      <c r="M171" s="48">
        <f>IF($B171="","",ROUND(N(AG170)*(1+$W$8/12),2))</f>
        <v>0</v>
      </c>
      <c r="N171" s="48">
        <f>IF($B171="","",ROUND(N(AH170)*(1+$X$8/12),2))</f>
        <v>0</v>
      </c>
      <c r="O171" s="48">
        <f>IF($B171="","",ROUND(N(AI170)*(1+$Y$8/12),2))</f>
        <v>0</v>
      </c>
      <c r="P171" s="48">
        <f>IF($B171="","",ROUND(N(AJ170)*(1+$Z$8/12),2))</f>
        <v>0</v>
      </c>
      <c r="Q171" s="33">
        <f>IF($B171="","",MIN($Q$9,G171)+MIN(MAX(0,'Debt Payoff'!$D$24-0-SUMPRODUCT((G171:P171&lt;$Q$9:$Z$9)*G171:P171+(G171:P171&gt;=$Q$9:$Z$9)*$Q$9:$Z$9)),G171-MIN($Q$9,G171)))</f>
        <v>0</v>
      </c>
      <c r="R171" s="33">
        <f>IF($B171="","",MIN($R$9,H171)+MIN(MAX(0,'Debt Payoff'!$D$24-SUM(Q171:Q171)-SUMPRODUCT((H171:P171&lt;$R$9:$Z$9)*H171:P171+(H171:P171&gt;=$R$9:$Z$9)*$R$9:$Z$9)),H171-MIN($R$9,H171)))</f>
        <v>0</v>
      </c>
      <c r="S171" s="33">
        <f>IF($B171="","",MIN($S$9,I171)+MIN(MAX(0,'Debt Payoff'!$D$24-SUM(Q171:R171)-SUMPRODUCT((I171:P171&lt;$S$9:$Z$9)*I171:P171+(I171:P171&gt;=$S$9:$Z$9)*$S$9:$Z$9)),I171-MIN($S$9,I171)))</f>
        <v>0</v>
      </c>
      <c r="T171" s="33">
        <f>IF($B171="","",MIN($T$9,J171)+MIN(MAX(0,'Debt Payoff'!$D$24-SUM(Q171:S171)-SUMPRODUCT((J171:P171&lt;$T$9:$Z$9)*J171:P171+(J171:P171&gt;=$T$9:$Z$9)*$T$9:$Z$9)),J171-MIN($T$9,J171)))</f>
        <v>0</v>
      </c>
      <c r="U171" s="33">
        <f>IF($B171="","",MIN($U$9,K171)+MIN(MAX(0,'Debt Payoff'!$D$24-SUM(Q171:T171)-SUMPRODUCT((K171:P171&lt;$U$9:$Z$9)*K171:P171+(K171:P171&gt;=$U$9:$Z$9)*$U$9:$Z$9)),K171-MIN($U$9,K171)))</f>
        <v>0</v>
      </c>
      <c r="V171" s="33">
        <f>IF($B171="","",MIN($V$9,L171)+MIN(MAX(0,'Debt Payoff'!$D$24-SUM(Q171:U171)-SUMPRODUCT((L171:P171&lt;$V$9:$Z$9)*L171:P171+(L171:P171&gt;=$V$9:$Z$9)*$V$9:$Z$9)),L171-MIN($V$9,L171)))</f>
        <v>0</v>
      </c>
      <c r="W171" s="33">
        <f>IF($B171="","",MIN($W$9,M171)+MIN(MAX(0,'Debt Payoff'!$D$24-SUM(Q171:V171)-SUMPRODUCT((M171:P171&lt;$W$9:$Z$9)*M171:P171+(M171:P171&gt;=$W$9:$Z$9)*$W$9:$Z$9)),M171-MIN($W$9,M171)))</f>
        <v>0</v>
      </c>
      <c r="X171" s="33">
        <f>IF($B171="","",MIN($X$9,N171)+MIN(MAX(0,'Debt Payoff'!$D$24-SUM(Q171:W171)-SUMPRODUCT((N171:P171&lt;$X$9:$Z$9)*N171:P171+(N171:P171&gt;=$X$9:$Z$9)*$X$9:$Z$9)),N171-MIN($X$9,N171)))</f>
        <v>0</v>
      </c>
      <c r="Y171" s="33">
        <f>IF($B171="","",MIN($Y$9,O171)+MIN(MAX(0,'Debt Payoff'!$D$24-SUM(Q171:X171)-SUMPRODUCT((O171:P171&lt;$Y$9:$Z$9)*O171:P171+(O171:P171&gt;=$Y$9:$Z$9)*$Y$9:$Z$9)),O171-MIN($Y$9,O171)))</f>
        <v>0</v>
      </c>
      <c r="Z171" s="33">
        <f>IF($B171="","",MIN($Z$9,P171)+MIN(MAX(0,'Debt Payoff'!$D$24-SUM(Q171:Y171)-SUMPRODUCT((P171:P171&lt;$Z$9:$Z$9)*P171:P171+(P171:P171&gt;=$Z$9:$Z$9)*$Z$9:$Z$9)),P171-MIN($Z$9,P171)))</f>
        <v>0</v>
      </c>
      <c r="AA171" s="33">
        <f>IF($B171="","",ROUND(G171-Q171,2))</f>
        <v>0</v>
      </c>
      <c r="AB171" s="33">
        <f>IF($B171="","",ROUND(H171-R171,2))</f>
        <v>0</v>
      </c>
      <c r="AC171" s="33">
        <f>IF($B171="","",ROUND(I171-S171,2))</f>
        <v>0</v>
      </c>
      <c r="AD171" s="33">
        <f>IF($B171="","",ROUND(J171-T171,2))</f>
        <v>0</v>
      </c>
      <c r="AE171" s="33">
        <f>IF($B171="","",ROUND(K171-U171,2))</f>
        <v>0</v>
      </c>
      <c r="AF171" s="33">
        <f>IF($B171="","",ROUND(L171-V171,2))</f>
        <v>0</v>
      </c>
      <c r="AG171" s="33">
        <f>IF($B171="","",ROUND(M171-W171,2))</f>
        <v>0</v>
      </c>
      <c r="AH171" s="33">
        <f>IF($B171="","",ROUND(N171-X171,2))</f>
        <v>0</v>
      </c>
      <c r="AI171" s="33">
        <f>IF($B171="","",ROUND(O171-Y171,2))</f>
        <v>0</v>
      </c>
      <c r="AJ171" s="33">
        <f>IF($B171="","",ROUND(P171-Z171,2))</f>
        <v>0</v>
      </c>
    </row>
    <row r="172" spans="2:36">
      <c r="B172" s="15">
        <f>IF(B171="","",IF(F171&gt;0.005,B171+1,""))</f>
        <v>0</v>
      </c>
      <c r="C172" s="46">
        <f>IF($B172="","",EDATE('Debt Payoff'!$D$23,$B172-1))</f>
        <v>0</v>
      </c>
      <c r="D172" s="47">
        <f>IF($B172="","",SUM(Q172:Z172))</f>
        <v>0</v>
      </c>
      <c r="E172" s="48">
        <f>IF($B172="","",SUM(G172:P172)-F171)</f>
        <v>0</v>
      </c>
      <c r="F172" s="47">
        <f>IF($B172="","",SUM(AA172:AJ172))</f>
        <v>0</v>
      </c>
      <c r="G172" s="48">
        <f>IF($B172="","",ROUND(N(AA171)*(1+$Q$8/12),2))</f>
        <v>0</v>
      </c>
      <c r="H172" s="48">
        <f>IF($B172="","",ROUND(N(AB171)*(1+$R$8/12),2))</f>
        <v>0</v>
      </c>
      <c r="I172" s="48">
        <f>IF($B172="","",ROUND(N(AC171)*(1+$S$8/12),2))</f>
        <v>0</v>
      </c>
      <c r="J172" s="48">
        <f>IF($B172="","",ROUND(N(AD171)*(1+$T$8/12),2))</f>
        <v>0</v>
      </c>
      <c r="K172" s="48">
        <f>IF($B172="","",ROUND(N(AE171)*(1+$U$8/12),2))</f>
        <v>0</v>
      </c>
      <c r="L172" s="48">
        <f>IF($B172="","",ROUND(N(AF171)*(1+$V$8/12),2))</f>
        <v>0</v>
      </c>
      <c r="M172" s="48">
        <f>IF($B172="","",ROUND(N(AG171)*(1+$W$8/12),2))</f>
        <v>0</v>
      </c>
      <c r="N172" s="48">
        <f>IF($B172="","",ROUND(N(AH171)*(1+$X$8/12),2))</f>
        <v>0</v>
      </c>
      <c r="O172" s="48">
        <f>IF($B172="","",ROUND(N(AI171)*(1+$Y$8/12),2))</f>
        <v>0</v>
      </c>
      <c r="P172" s="48">
        <f>IF($B172="","",ROUND(N(AJ171)*(1+$Z$8/12),2))</f>
        <v>0</v>
      </c>
      <c r="Q172" s="33">
        <f>IF($B172="","",MIN($Q$9,G172)+MIN(MAX(0,'Debt Payoff'!$D$24-0-SUMPRODUCT((G172:P172&lt;$Q$9:$Z$9)*G172:P172+(G172:P172&gt;=$Q$9:$Z$9)*$Q$9:$Z$9)),G172-MIN($Q$9,G172)))</f>
        <v>0</v>
      </c>
      <c r="R172" s="33">
        <f>IF($B172="","",MIN($R$9,H172)+MIN(MAX(0,'Debt Payoff'!$D$24-SUM(Q172:Q172)-SUMPRODUCT((H172:P172&lt;$R$9:$Z$9)*H172:P172+(H172:P172&gt;=$R$9:$Z$9)*$R$9:$Z$9)),H172-MIN($R$9,H172)))</f>
        <v>0</v>
      </c>
      <c r="S172" s="33">
        <f>IF($B172="","",MIN($S$9,I172)+MIN(MAX(0,'Debt Payoff'!$D$24-SUM(Q172:R172)-SUMPRODUCT((I172:P172&lt;$S$9:$Z$9)*I172:P172+(I172:P172&gt;=$S$9:$Z$9)*$S$9:$Z$9)),I172-MIN($S$9,I172)))</f>
        <v>0</v>
      </c>
      <c r="T172" s="33">
        <f>IF($B172="","",MIN($T$9,J172)+MIN(MAX(0,'Debt Payoff'!$D$24-SUM(Q172:S172)-SUMPRODUCT((J172:P172&lt;$T$9:$Z$9)*J172:P172+(J172:P172&gt;=$T$9:$Z$9)*$T$9:$Z$9)),J172-MIN($T$9,J172)))</f>
        <v>0</v>
      </c>
      <c r="U172" s="33">
        <f>IF($B172="","",MIN($U$9,K172)+MIN(MAX(0,'Debt Payoff'!$D$24-SUM(Q172:T172)-SUMPRODUCT((K172:P172&lt;$U$9:$Z$9)*K172:P172+(K172:P172&gt;=$U$9:$Z$9)*$U$9:$Z$9)),K172-MIN($U$9,K172)))</f>
        <v>0</v>
      </c>
      <c r="V172" s="33">
        <f>IF($B172="","",MIN($V$9,L172)+MIN(MAX(0,'Debt Payoff'!$D$24-SUM(Q172:U172)-SUMPRODUCT((L172:P172&lt;$V$9:$Z$9)*L172:P172+(L172:P172&gt;=$V$9:$Z$9)*$V$9:$Z$9)),L172-MIN($V$9,L172)))</f>
        <v>0</v>
      </c>
      <c r="W172" s="33">
        <f>IF($B172="","",MIN($W$9,M172)+MIN(MAX(0,'Debt Payoff'!$D$24-SUM(Q172:V172)-SUMPRODUCT((M172:P172&lt;$W$9:$Z$9)*M172:P172+(M172:P172&gt;=$W$9:$Z$9)*$W$9:$Z$9)),M172-MIN($W$9,M172)))</f>
        <v>0</v>
      </c>
      <c r="X172" s="33">
        <f>IF($B172="","",MIN($X$9,N172)+MIN(MAX(0,'Debt Payoff'!$D$24-SUM(Q172:W172)-SUMPRODUCT((N172:P172&lt;$X$9:$Z$9)*N172:P172+(N172:P172&gt;=$X$9:$Z$9)*$X$9:$Z$9)),N172-MIN($X$9,N172)))</f>
        <v>0</v>
      </c>
      <c r="Y172" s="33">
        <f>IF($B172="","",MIN($Y$9,O172)+MIN(MAX(0,'Debt Payoff'!$D$24-SUM(Q172:X172)-SUMPRODUCT((O172:P172&lt;$Y$9:$Z$9)*O172:P172+(O172:P172&gt;=$Y$9:$Z$9)*$Y$9:$Z$9)),O172-MIN($Y$9,O172)))</f>
        <v>0</v>
      </c>
      <c r="Z172" s="33">
        <f>IF($B172="","",MIN($Z$9,P172)+MIN(MAX(0,'Debt Payoff'!$D$24-SUM(Q172:Y172)-SUMPRODUCT((P172:P172&lt;$Z$9:$Z$9)*P172:P172+(P172:P172&gt;=$Z$9:$Z$9)*$Z$9:$Z$9)),P172-MIN($Z$9,P172)))</f>
        <v>0</v>
      </c>
      <c r="AA172" s="33">
        <f>IF($B172="","",ROUND(G172-Q172,2))</f>
        <v>0</v>
      </c>
      <c r="AB172" s="33">
        <f>IF($B172="","",ROUND(H172-R172,2))</f>
        <v>0</v>
      </c>
      <c r="AC172" s="33">
        <f>IF($B172="","",ROUND(I172-S172,2))</f>
        <v>0</v>
      </c>
      <c r="AD172" s="33">
        <f>IF($B172="","",ROUND(J172-T172,2))</f>
        <v>0</v>
      </c>
      <c r="AE172" s="33">
        <f>IF($B172="","",ROUND(K172-U172,2))</f>
        <v>0</v>
      </c>
      <c r="AF172" s="33">
        <f>IF($B172="","",ROUND(L172-V172,2))</f>
        <v>0</v>
      </c>
      <c r="AG172" s="33">
        <f>IF($B172="","",ROUND(M172-W172,2))</f>
        <v>0</v>
      </c>
      <c r="AH172" s="33">
        <f>IF($B172="","",ROUND(N172-X172,2))</f>
        <v>0</v>
      </c>
      <c r="AI172" s="33">
        <f>IF($B172="","",ROUND(O172-Y172,2))</f>
        <v>0</v>
      </c>
      <c r="AJ172" s="33">
        <f>IF($B172="","",ROUND(P172-Z172,2))</f>
        <v>0</v>
      </c>
    </row>
    <row r="173" spans="2:36">
      <c r="B173" s="15">
        <f>IF(B172="","",IF(F172&gt;0.005,B172+1,""))</f>
        <v>0</v>
      </c>
      <c r="C173" s="46">
        <f>IF($B173="","",EDATE('Debt Payoff'!$D$23,$B173-1))</f>
        <v>0</v>
      </c>
      <c r="D173" s="47">
        <f>IF($B173="","",SUM(Q173:Z173))</f>
        <v>0</v>
      </c>
      <c r="E173" s="48">
        <f>IF($B173="","",SUM(G173:P173)-F172)</f>
        <v>0</v>
      </c>
      <c r="F173" s="47">
        <f>IF($B173="","",SUM(AA173:AJ173))</f>
        <v>0</v>
      </c>
      <c r="G173" s="48">
        <f>IF($B173="","",ROUND(N(AA172)*(1+$Q$8/12),2))</f>
        <v>0</v>
      </c>
      <c r="H173" s="48">
        <f>IF($B173="","",ROUND(N(AB172)*(1+$R$8/12),2))</f>
        <v>0</v>
      </c>
      <c r="I173" s="48">
        <f>IF($B173="","",ROUND(N(AC172)*(1+$S$8/12),2))</f>
        <v>0</v>
      </c>
      <c r="J173" s="48">
        <f>IF($B173="","",ROUND(N(AD172)*(1+$T$8/12),2))</f>
        <v>0</v>
      </c>
      <c r="K173" s="48">
        <f>IF($B173="","",ROUND(N(AE172)*(1+$U$8/12),2))</f>
        <v>0</v>
      </c>
      <c r="L173" s="48">
        <f>IF($B173="","",ROUND(N(AF172)*(1+$V$8/12),2))</f>
        <v>0</v>
      </c>
      <c r="M173" s="48">
        <f>IF($B173="","",ROUND(N(AG172)*(1+$W$8/12),2))</f>
        <v>0</v>
      </c>
      <c r="N173" s="48">
        <f>IF($B173="","",ROUND(N(AH172)*(1+$X$8/12),2))</f>
        <v>0</v>
      </c>
      <c r="O173" s="48">
        <f>IF($B173="","",ROUND(N(AI172)*(1+$Y$8/12),2))</f>
        <v>0</v>
      </c>
      <c r="P173" s="48">
        <f>IF($B173="","",ROUND(N(AJ172)*(1+$Z$8/12),2))</f>
        <v>0</v>
      </c>
      <c r="Q173" s="33">
        <f>IF($B173="","",MIN($Q$9,G173)+MIN(MAX(0,'Debt Payoff'!$D$24-0-SUMPRODUCT((G173:P173&lt;$Q$9:$Z$9)*G173:P173+(G173:P173&gt;=$Q$9:$Z$9)*$Q$9:$Z$9)),G173-MIN($Q$9,G173)))</f>
        <v>0</v>
      </c>
      <c r="R173" s="33">
        <f>IF($B173="","",MIN($R$9,H173)+MIN(MAX(0,'Debt Payoff'!$D$24-SUM(Q173:Q173)-SUMPRODUCT((H173:P173&lt;$R$9:$Z$9)*H173:P173+(H173:P173&gt;=$R$9:$Z$9)*$R$9:$Z$9)),H173-MIN($R$9,H173)))</f>
        <v>0</v>
      </c>
      <c r="S173" s="33">
        <f>IF($B173="","",MIN($S$9,I173)+MIN(MAX(0,'Debt Payoff'!$D$24-SUM(Q173:R173)-SUMPRODUCT((I173:P173&lt;$S$9:$Z$9)*I173:P173+(I173:P173&gt;=$S$9:$Z$9)*$S$9:$Z$9)),I173-MIN($S$9,I173)))</f>
        <v>0</v>
      </c>
      <c r="T173" s="33">
        <f>IF($B173="","",MIN($T$9,J173)+MIN(MAX(0,'Debt Payoff'!$D$24-SUM(Q173:S173)-SUMPRODUCT((J173:P173&lt;$T$9:$Z$9)*J173:P173+(J173:P173&gt;=$T$9:$Z$9)*$T$9:$Z$9)),J173-MIN($T$9,J173)))</f>
        <v>0</v>
      </c>
      <c r="U173" s="33">
        <f>IF($B173="","",MIN($U$9,K173)+MIN(MAX(0,'Debt Payoff'!$D$24-SUM(Q173:T173)-SUMPRODUCT((K173:P173&lt;$U$9:$Z$9)*K173:P173+(K173:P173&gt;=$U$9:$Z$9)*$U$9:$Z$9)),K173-MIN($U$9,K173)))</f>
        <v>0</v>
      </c>
      <c r="V173" s="33">
        <f>IF($B173="","",MIN($V$9,L173)+MIN(MAX(0,'Debt Payoff'!$D$24-SUM(Q173:U173)-SUMPRODUCT((L173:P173&lt;$V$9:$Z$9)*L173:P173+(L173:P173&gt;=$V$9:$Z$9)*$V$9:$Z$9)),L173-MIN($V$9,L173)))</f>
        <v>0</v>
      </c>
      <c r="W173" s="33">
        <f>IF($B173="","",MIN($W$9,M173)+MIN(MAX(0,'Debt Payoff'!$D$24-SUM(Q173:V173)-SUMPRODUCT((M173:P173&lt;$W$9:$Z$9)*M173:P173+(M173:P173&gt;=$W$9:$Z$9)*$W$9:$Z$9)),M173-MIN($W$9,M173)))</f>
        <v>0</v>
      </c>
      <c r="X173" s="33">
        <f>IF($B173="","",MIN($X$9,N173)+MIN(MAX(0,'Debt Payoff'!$D$24-SUM(Q173:W173)-SUMPRODUCT((N173:P173&lt;$X$9:$Z$9)*N173:P173+(N173:P173&gt;=$X$9:$Z$9)*$X$9:$Z$9)),N173-MIN($X$9,N173)))</f>
        <v>0</v>
      </c>
      <c r="Y173" s="33">
        <f>IF($B173="","",MIN($Y$9,O173)+MIN(MAX(0,'Debt Payoff'!$D$24-SUM(Q173:X173)-SUMPRODUCT((O173:P173&lt;$Y$9:$Z$9)*O173:P173+(O173:P173&gt;=$Y$9:$Z$9)*$Y$9:$Z$9)),O173-MIN($Y$9,O173)))</f>
        <v>0</v>
      </c>
      <c r="Z173" s="33">
        <f>IF($B173="","",MIN($Z$9,P173)+MIN(MAX(0,'Debt Payoff'!$D$24-SUM(Q173:Y173)-SUMPRODUCT((P173:P173&lt;$Z$9:$Z$9)*P173:P173+(P173:P173&gt;=$Z$9:$Z$9)*$Z$9:$Z$9)),P173-MIN($Z$9,P173)))</f>
        <v>0</v>
      </c>
      <c r="AA173" s="33">
        <f>IF($B173="","",ROUND(G173-Q173,2))</f>
        <v>0</v>
      </c>
      <c r="AB173" s="33">
        <f>IF($B173="","",ROUND(H173-R173,2))</f>
        <v>0</v>
      </c>
      <c r="AC173" s="33">
        <f>IF($B173="","",ROUND(I173-S173,2))</f>
        <v>0</v>
      </c>
      <c r="AD173" s="33">
        <f>IF($B173="","",ROUND(J173-T173,2))</f>
        <v>0</v>
      </c>
      <c r="AE173" s="33">
        <f>IF($B173="","",ROUND(K173-U173,2))</f>
        <v>0</v>
      </c>
      <c r="AF173" s="33">
        <f>IF($B173="","",ROUND(L173-V173,2))</f>
        <v>0</v>
      </c>
      <c r="AG173" s="33">
        <f>IF($B173="","",ROUND(M173-W173,2))</f>
        <v>0</v>
      </c>
      <c r="AH173" s="33">
        <f>IF($B173="","",ROUND(N173-X173,2))</f>
        <v>0</v>
      </c>
      <c r="AI173" s="33">
        <f>IF($B173="","",ROUND(O173-Y173,2))</f>
        <v>0</v>
      </c>
      <c r="AJ173" s="33">
        <f>IF($B173="","",ROUND(P173-Z173,2))</f>
        <v>0</v>
      </c>
    </row>
    <row r="174" spans="2:36">
      <c r="B174" s="15">
        <f>IF(B173="","",IF(F173&gt;0.005,B173+1,""))</f>
        <v>0</v>
      </c>
      <c r="C174" s="46">
        <f>IF($B174="","",EDATE('Debt Payoff'!$D$23,$B174-1))</f>
        <v>0</v>
      </c>
      <c r="D174" s="47">
        <f>IF($B174="","",SUM(Q174:Z174))</f>
        <v>0</v>
      </c>
      <c r="E174" s="48">
        <f>IF($B174="","",SUM(G174:P174)-F173)</f>
        <v>0</v>
      </c>
      <c r="F174" s="47">
        <f>IF($B174="","",SUM(AA174:AJ174))</f>
        <v>0</v>
      </c>
      <c r="G174" s="48">
        <f>IF($B174="","",ROUND(N(AA173)*(1+$Q$8/12),2))</f>
        <v>0</v>
      </c>
      <c r="H174" s="48">
        <f>IF($B174="","",ROUND(N(AB173)*(1+$R$8/12),2))</f>
        <v>0</v>
      </c>
      <c r="I174" s="48">
        <f>IF($B174="","",ROUND(N(AC173)*(1+$S$8/12),2))</f>
        <v>0</v>
      </c>
      <c r="J174" s="48">
        <f>IF($B174="","",ROUND(N(AD173)*(1+$T$8/12),2))</f>
        <v>0</v>
      </c>
      <c r="K174" s="48">
        <f>IF($B174="","",ROUND(N(AE173)*(1+$U$8/12),2))</f>
        <v>0</v>
      </c>
      <c r="L174" s="48">
        <f>IF($B174="","",ROUND(N(AF173)*(1+$V$8/12),2))</f>
        <v>0</v>
      </c>
      <c r="M174" s="48">
        <f>IF($B174="","",ROUND(N(AG173)*(1+$W$8/12),2))</f>
        <v>0</v>
      </c>
      <c r="N174" s="48">
        <f>IF($B174="","",ROUND(N(AH173)*(1+$X$8/12),2))</f>
        <v>0</v>
      </c>
      <c r="O174" s="48">
        <f>IF($B174="","",ROUND(N(AI173)*(1+$Y$8/12),2))</f>
        <v>0</v>
      </c>
      <c r="P174" s="48">
        <f>IF($B174="","",ROUND(N(AJ173)*(1+$Z$8/12),2))</f>
        <v>0</v>
      </c>
      <c r="Q174" s="33">
        <f>IF($B174="","",MIN($Q$9,G174)+MIN(MAX(0,'Debt Payoff'!$D$24-0-SUMPRODUCT((G174:P174&lt;$Q$9:$Z$9)*G174:P174+(G174:P174&gt;=$Q$9:$Z$9)*$Q$9:$Z$9)),G174-MIN($Q$9,G174)))</f>
        <v>0</v>
      </c>
      <c r="R174" s="33">
        <f>IF($B174="","",MIN($R$9,H174)+MIN(MAX(0,'Debt Payoff'!$D$24-SUM(Q174:Q174)-SUMPRODUCT((H174:P174&lt;$R$9:$Z$9)*H174:P174+(H174:P174&gt;=$R$9:$Z$9)*$R$9:$Z$9)),H174-MIN($R$9,H174)))</f>
        <v>0</v>
      </c>
      <c r="S174" s="33">
        <f>IF($B174="","",MIN($S$9,I174)+MIN(MAX(0,'Debt Payoff'!$D$24-SUM(Q174:R174)-SUMPRODUCT((I174:P174&lt;$S$9:$Z$9)*I174:P174+(I174:P174&gt;=$S$9:$Z$9)*$S$9:$Z$9)),I174-MIN($S$9,I174)))</f>
        <v>0</v>
      </c>
      <c r="T174" s="33">
        <f>IF($B174="","",MIN($T$9,J174)+MIN(MAX(0,'Debt Payoff'!$D$24-SUM(Q174:S174)-SUMPRODUCT((J174:P174&lt;$T$9:$Z$9)*J174:P174+(J174:P174&gt;=$T$9:$Z$9)*$T$9:$Z$9)),J174-MIN($T$9,J174)))</f>
        <v>0</v>
      </c>
      <c r="U174" s="33">
        <f>IF($B174="","",MIN($U$9,K174)+MIN(MAX(0,'Debt Payoff'!$D$24-SUM(Q174:T174)-SUMPRODUCT((K174:P174&lt;$U$9:$Z$9)*K174:P174+(K174:P174&gt;=$U$9:$Z$9)*$U$9:$Z$9)),K174-MIN($U$9,K174)))</f>
        <v>0</v>
      </c>
      <c r="V174" s="33">
        <f>IF($B174="","",MIN($V$9,L174)+MIN(MAX(0,'Debt Payoff'!$D$24-SUM(Q174:U174)-SUMPRODUCT((L174:P174&lt;$V$9:$Z$9)*L174:P174+(L174:P174&gt;=$V$9:$Z$9)*$V$9:$Z$9)),L174-MIN($V$9,L174)))</f>
        <v>0</v>
      </c>
      <c r="W174" s="33">
        <f>IF($B174="","",MIN($W$9,M174)+MIN(MAX(0,'Debt Payoff'!$D$24-SUM(Q174:V174)-SUMPRODUCT((M174:P174&lt;$W$9:$Z$9)*M174:P174+(M174:P174&gt;=$W$9:$Z$9)*$W$9:$Z$9)),M174-MIN($W$9,M174)))</f>
        <v>0</v>
      </c>
      <c r="X174" s="33">
        <f>IF($B174="","",MIN($X$9,N174)+MIN(MAX(0,'Debt Payoff'!$D$24-SUM(Q174:W174)-SUMPRODUCT((N174:P174&lt;$X$9:$Z$9)*N174:P174+(N174:P174&gt;=$X$9:$Z$9)*$X$9:$Z$9)),N174-MIN($X$9,N174)))</f>
        <v>0</v>
      </c>
      <c r="Y174" s="33">
        <f>IF($B174="","",MIN($Y$9,O174)+MIN(MAX(0,'Debt Payoff'!$D$24-SUM(Q174:X174)-SUMPRODUCT((O174:P174&lt;$Y$9:$Z$9)*O174:P174+(O174:P174&gt;=$Y$9:$Z$9)*$Y$9:$Z$9)),O174-MIN($Y$9,O174)))</f>
        <v>0</v>
      </c>
      <c r="Z174" s="33">
        <f>IF($B174="","",MIN($Z$9,P174)+MIN(MAX(0,'Debt Payoff'!$D$24-SUM(Q174:Y174)-SUMPRODUCT((P174:P174&lt;$Z$9:$Z$9)*P174:P174+(P174:P174&gt;=$Z$9:$Z$9)*$Z$9:$Z$9)),P174-MIN($Z$9,P174)))</f>
        <v>0</v>
      </c>
      <c r="AA174" s="33">
        <f>IF($B174="","",ROUND(G174-Q174,2))</f>
        <v>0</v>
      </c>
      <c r="AB174" s="33">
        <f>IF($B174="","",ROUND(H174-R174,2))</f>
        <v>0</v>
      </c>
      <c r="AC174" s="33">
        <f>IF($B174="","",ROUND(I174-S174,2))</f>
        <v>0</v>
      </c>
      <c r="AD174" s="33">
        <f>IF($B174="","",ROUND(J174-T174,2))</f>
        <v>0</v>
      </c>
      <c r="AE174" s="33">
        <f>IF($B174="","",ROUND(K174-U174,2))</f>
        <v>0</v>
      </c>
      <c r="AF174" s="33">
        <f>IF($B174="","",ROUND(L174-V174,2))</f>
        <v>0</v>
      </c>
      <c r="AG174" s="33">
        <f>IF($B174="","",ROUND(M174-W174,2))</f>
        <v>0</v>
      </c>
      <c r="AH174" s="33">
        <f>IF($B174="","",ROUND(N174-X174,2))</f>
        <v>0</v>
      </c>
      <c r="AI174" s="33">
        <f>IF($B174="","",ROUND(O174-Y174,2))</f>
        <v>0</v>
      </c>
      <c r="AJ174" s="33">
        <f>IF($B174="","",ROUND(P174-Z174,2))</f>
        <v>0</v>
      </c>
    </row>
    <row r="175" spans="2:36">
      <c r="B175" s="15">
        <f>IF(B174="","",IF(F174&gt;0.005,B174+1,""))</f>
        <v>0</v>
      </c>
      <c r="C175" s="46">
        <f>IF($B175="","",EDATE('Debt Payoff'!$D$23,$B175-1))</f>
        <v>0</v>
      </c>
      <c r="D175" s="47">
        <f>IF($B175="","",SUM(Q175:Z175))</f>
        <v>0</v>
      </c>
      <c r="E175" s="48">
        <f>IF($B175="","",SUM(G175:P175)-F174)</f>
        <v>0</v>
      </c>
      <c r="F175" s="47">
        <f>IF($B175="","",SUM(AA175:AJ175))</f>
        <v>0</v>
      </c>
      <c r="G175" s="48">
        <f>IF($B175="","",ROUND(N(AA174)*(1+$Q$8/12),2))</f>
        <v>0</v>
      </c>
      <c r="H175" s="48">
        <f>IF($B175="","",ROUND(N(AB174)*(1+$R$8/12),2))</f>
        <v>0</v>
      </c>
      <c r="I175" s="48">
        <f>IF($B175="","",ROUND(N(AC174)*(1+$S$8/12),2))</f>
        <v>0</v>
      </c>
      <c r="J175" s="48">
        <f>IF($B175="","",ROUND(N(AD174)*(1+$T$8/12),2))</f>
        <v>0</v>
      </c>
      <c r="K175" s="48">
        <f>IF($B175="","",ROUND(N(AE174)*(1+$U$8/12),2))</f>
        <v>0</v>
      </c>
      <c r="L175" s="48">
        <f>IF($B175="","",ROUND(N(AF174)*(1+$V$8/12),2))</f>
        <v>0</v>
      </c>
      <c r="M175" s="48">
        <f>IF($B175="","",ROUND(N(AG174)*(1+$W$8/12),2))</f>
        <v>0</v>
      </c>
      <c r="N175" s="48">
        <f>IF($B175="","",ROUND(N(AH174)*(1+$X$8/12),2))</f>
        <v>0</v>
      </c>
      <c r="O175" s="48">
        <f>IF($B175="","",ROUND(N(AI174)*(1+$Y$8/12),2))</f>
        <v>0</v>
      </c>
      <c r="P175" s="48">
        <f>IF($B175="","",ROUND(N(AJ174)*(1+$Z$8/12),2))</f>
        <v>0</v>
      </c>
      <c r="Q175" s="33">
        <f>IF($B175="","",MIN($Q$9,G175)+MIN(MAX(0,'Debt Payoff'!$D$24-0-SUMPRODUCT((G175:P175&lt;$Q$9:$Z$9)*G175:P175+(G175:P175&gt;=$Q$9:$Z$9)*$Q$9:$Z$9)),G175-MIN($Q$9,G175)))</f>
        <v>0</v>
      </c>
      <c r="R175" s="33">
        <f>IF($B175="","",MIN($R$9,H175)+MIN(MAX(0,'Debt Payoff'!$D$24-SUM(Q175:Q175)-SUMPRODUCT((H175:P175&lt;$R$9:$Z$9)*H175:P175+(H175:P175&gt;=$R$9:$Z$9)*$R$9:$Z$9)),H175-MIN($R$9,H175)))</f>
        <v>0</v>
      </c>
      <c r="S175" s="33">
        <f>IF($B175="","",MIN($S$9,I175)+MIN(MAX(0,'Debt Payoff'!$D$24-SUM(Q175:R175)-SUMPRODUCT((I175:P175&lt;$S$9:$Z$9)*I175:P175+(I175:P175&gt;=$S$9:$Z$9)*$S$9:$Z$9)),I175-MIN($S$9,I175)))</f>
        <v>0</v>
      </c>
      <c r="T175" s="33">
        <f>IF($B175="","",MIN($T$9,J175)+MIN(MAX(0,'Debt Payoff'!$D$24-SUM(Q175:S175)-SUMPRODUCT((J175:P175&lt;$T$9:$Z$9)*J175:P175+(J175:P175&gt;=$T$9:$Z$9)*$T$9:$Z$9)),J175-MIN($T$9,J175)))</f>
        <v>0</v>
      </c>
      <c r="U175" s="33">
        <f>IF($B175="","",MIN($U$9,K175)+MIN(MAX(0,'Debt Payoff'!$D$24-SUM(Q175:T175)-SUMPRODUCT((K175:P175&lt;$U$9:$Z$9)*K175:P175+(K175:P175&gt;=$U$9:$Z$9)*$U$9:$Z$9)),K175-MIN($U$9,K175)))</f>
        <v>0</v>
      </c>
      <c r="V175" s="33">
        <f>IF($B175="","",MIN($V$9,L175)+MIN(MAX(0,'Debt Payoff'!$D$24-SUM(Q175:U175)-SUMPRODUCT((L175:P175&lt;$V$9:$Z$9)*L175:P175+(L175:P175&gt;=$V$9:$Z$9)*$V$9:$Z$9)),L175-MIN($V$9,L175)))</f>
        <v>0</v>
      </c>
      <c r="W175" s="33">
        <f>IF($B175="","",MIN($W$9,M175)+MIN(MAX(0,'Debt Payoff'!$D$24-SUM(Q175:V175)-SUMPRODUCT((M175:P175&lt;$W$9:$Z$9)*M175:P175+(M175:P175&gt;=$W$9:$Z$9)*$W$9:$Z$9)),M175-MIN($W$9,M175)))</f>
        <v>0</v>
      </c>
      <c r="X175" s="33">
        <f>IF($B175="","",MIN($X$9,N175)+MIN(MAX(0,'Debt Payoff'!$D$24-SUM(Q175:W175)-SUMPRODUCT((N175:P175&lt;$X$9:$Z$9)*N175:P175+(N175:P175&gt;=$X$9:$Z$9)*$X$9:$Z$9)),N175-MIN($X$9,N175)))</f>
        <v>0</v>
      </c>
      <c r="Y175" s="33">
        <f>IF($B175="","",MIN($Y$9,O175)+MIN(MAX(0,'Debt Payoff'!$D$24-SUM(Q175:X175)-SUMPRODUCT((O175:P175&lt;$Y$9:$Z$9)*O175:P175+(O175:P175&gt;=$Y$9:$Z$9)*$Y$9:$Z$9)),O175-MIN($Y$9,O175)))</f>
        <v>0</v>
      </c>
      <c r="Z175" s="33">
        <f>IF($B175="","",MIN($Z$9,P175)+MIN(MAX(0,'Debt Payoff'!$D$24-SUM(Q175:Y175)-SUMPRODUCT((P175:P175&lt;$Z$9:$Z$9)*P175:P175+(P175:P175&gt;=$Z$9:$Z$9)*$Z$9:$Z$9)),P175-MIN($Z$9,P175)))</f>
        <v>0</v>
      </c>
      <c r="AA175" s="33">
        <f>IF($B175="","",ROUND(G175-Q175,2))</f>
        <v>0</v>
      </c>
      <c r="AB175" s="33">
        <f>IF($B175="","",ROUND(H175-R175,2))</f>
        <v>0</v>
      </c>
      <c r="AC175" s="33">
        <f>IF($B175="","",ROUND(I175-S175,2))</f>
        <v>0</v>
      </c>
      <c r="AD175" s="33">
        <f>IF($B175="","",ROUND(J175-T175,2))</f>
        <v>0</v>
      </c>
      <c r="AE175" s="33">
        <f>IF($B175="","",ROUND(K175-U175,2))</f>
        <v>0</v>
      </c>
      <c r="AF175" s="33">
        <f>IF($B175="","",ROUND(L175-V175,2))</f>
        <v>0</v>
      </c>
      <c r="AG175" s="33">
        <f>IF($B175="","",ROUND(M175-W175,2))</f>
        <v>0</v>
      </c>
      <c r="AH175" s="33">
        <f>IF($B175="","",ROUND(N175-X175,2))</f>
        <v>0</v>
      </c>
      <c r="AI175" s="33">
        <f>IF($B175="","",ROUND(O175-Y175,2))</f>
        <v>0</v>
      </c>
      <c r="AJ175" s="33">
        <f>IF($B175="","",ROUND(P175-Z175,2))</f>
        <v>0</v>
      </c>
    </row>
    <row r="176" spans="2:36">
      <c r="B176" s="15">
        <f>IF(B175="","",IF(F175&gt;0.005,B175+1,""))</f>
        <v>0</v>
      </c>
      <c r="C176" s="46">
        <f>IF($B176="","",EDATE('Debt Payoff'!$D$23,$B176-1))</f>
        <v>0</v>
      </c>
      <c r="D176" s="47">
        <f>IF($B176="","",SUM(Q176:Z176))</f>
        <v>0</v>
      </c>
      <c r="E176" s="48">
        <f>IF($B176="","",SUM(G176:P176)-F175)</f>
        <v>0</v>
      </c>
      <c r="F176" s="47">
        <f>IF($B176="","",SUM(AA176:AJ176))</f>
        <v>0</v>
      </c>
      <c r="G176" s="48">
        <f>IF($B176="","",ROUND(N(AA175)*(1+$Q$8/12),2))</f>
        <v>0</v>
      </c>
      <c r="H176" s="48">
        <f>IF($B176="","",ROUND(N(AB175)*(1+$R$8/12),2))</f>
        <v>0</v>
      </c>
      <c r="I176" s="48">
        <f>IF($B176="","",ROUND(N(AC175)*(1+$S$8/12),2))</f>
        <v>0</v>
      </c>
      <c r="J176" s="48">
        <f>IF($B176="","",ROUND(N(AD175)*(1+$T$8/12),2))</f>
        <v>0</v>
      </c>
      <c r="K176" s="48">
        <f>IF($B176="","",ROUND(N(AE175)*(1+$U$8/12),2))</f>
        <v>0</v>
      </c>
      <c r="L176" s="48">
        <f>IF($B176="","",ROUND(N(AF175)*(1+$V$8/12),2))</f>
        <v>0</v>
      </c>
      <c r="M176" s="48">
        <f>IF($B176="","",ROUND(N(AG175)*(1+$W$8/12),2))</f>
        <v>0</v>
      </c>
      <c r="N176" s="48">
        <f>IF($B176="","",ROUND(N(AH175)*(1+$X$8/12),2))</f>
        <v>0</v>
      </c>
      <c r="O176" s="48">
        <f>IF($B176="","",ROUND(N(AI175)*(1+$Y$8/12),2))</f>
        <v>0</v>
      </c>
      <c r="P176" s="48">
        <f>IF($B176="","",ROUND(N(AJ175)*(1+$Z$8/12),2))</f>
        <v>0</v>
      </c>
      <c r="Q176" s="33">
        <f>IF($B176="","",MIN($Q$9,G176)+MIN(MAX(0,'Debt Payoff'!$D$24-0-SUMPRODUCT((G176:P176&lt;$Q$9:$Z$9)*G176:P176+(G176:P176&gt;=$Q$9:$Z$9)*$Q$9:$Z$9)),G176-MIN($Q$9,G176)))</f>
        <v>0</v>
      </c>
      <c r="R176" s="33">
        <f>IF($B176="","",MIN($R$9,H176)+MIN(MAX(0,'Debt Payoff'!$D$24-SUM(Q176:Q176)-SUMPRODUCT((H176:P176&lt;$R$9:$Z$9)*H176:P176+(H176:P176&gt;=$R$9:$Z$9)*$R$9:$Z$9)),H176-MIN($R$9,H176)))</f>
        <v>0</v>
      </c>
      <c r="S176" s="33">
        <f>IF($B176="","",MIN($S$9,I176)+MIN(MAX(0,'Debt Payoff'!$D$24-SUM(Q176:R176)-SUMPRODUCT((I176:P176&lt;$S$9:$Z$9)*I176:P176+(I176:P176&gt;=$S$9:$Z$9)*$S$9:$Z$9)),I176-MIN($S$9,I176)))</f>
        <v>0</v>
      </c>
      <c r="T176" s="33">
        <f>IF($B176="","",MIN($T$9,J176)+MIN(MAX(0,'Debt Payoff'!$D$24-SUM(Q176:S176)-SUMPRODUCT((J176:P176&lt;$T$9:$Z$9)*J176:P176+(J176:P176&gt;=$T$9:$Z$9)*$T$9:$Z$9)),J176-MIN($T$9,J176)))</f>
        <v>0</v>
      </c>
      <c r="U176" s="33">
        <f>IF($B176="","",MIN($U$9,K176)+MIN(MAX(0,'Debt Payoff'!$D$24-SUM(Q176:T176)-SUMPRODUCT((K176:P176&lt;$U$9:$Z$9)*K176:P176+(K176:P176&gt;=$U$9:$Z$9)*$U$9:$Z$9)),K176-MIN($U$9,K176)))</f>
        <v>0</v>
      </c>
      <c r="V176" s="33">
        <f>IF($B176="","",MIN($V$9,L176)+MIN(MAX(0,'Debt Payoff'!$D$24-SUM(Q176:U176)-SUMPRODUCT((L176:P176&lt;$V$9:$Z$9)*L176:P176+(L176:P176&gt;=$V$9:$Z$9)*$V$9:$Z$9)),L176-MIN($V$9,L176)))</f>
        <v>0</v>
      </c>
      <c r="W176" s="33">
        <f>IF($B176="","",MIN($W$9,M176)+MIN(MAX(0,'Debt Payoff'!$D$24-SUM(Q176:V176)-SUMPRODUCT((M176:P176&lt;$W$9:$Z$9)*M176:P176+(M176:P176&gt;=$W$9:$Z$9)*$W$9:$Z$9)),M176-MIN($W$9,M176)))</f>
        <v>0</v>
      </c>
      <c r="X176" s="33">
        <f>IF($B176="","",MIN($X$9,N176)+MIN(MAX(0,'Debt Payoff'!$D$24-SUM(Q176:W176)-SUMPRODUCT((N176:P176&lt;$X$9:$Z$9)*N176:P176+(N176:P176&gt;=$X$9:$Z$9)*$X$9:$Z$9)),N176-MIN($X$9,N176)))</f>
        <v>0</v>
      </c>
      <c r="Y176" s="33">
        <f>IF($B176="","",MIN($Y$9,O176)+MIN(MAX(0,'Debt Payoff'!$D$24-SUM(Q176:X176)-SUMPRODUCT((O176:P176&lt;$Y$9:$Z$9)*O176:P176+(O176:P176&gt;=$Y$9:$Z$9)*$Y$9:$Z$9)),O176-MIN($Y$9,O176)))</f>
        <v>0</v>
      </c>
      <c r="Z176" s="33">
        <f>IF($B176="","",MIN($Z$9,P176)+MIN(MAX(0,'Debt Payoff'!$D$24-SUM(Q176:Y176)-SUMPRODUCT((P176:P176&lt;$Z$9:$Z$9)*P176:P176+(P176:P176&gt;=$Z$9:$Z$9)*$Z$9:$Z$9)),P176-MIN($Z$9,P176)))</f>
        <v>0</v>
      </c>
      <c r="AA176" s="33">
        <f>IF($B176="","",ROUND(G176-Q176,2))</f>
        <v>0</v>
      </c>
      <c r="AB176" s="33">
        <f>IF($B176="","",ROUND(H176-R176,2))</f>
        <v>0</v>
      </c>
      <c r="AC176" s="33">
        <f>IF($B176="","",ROUND(I176-S176,2))</f>
        <v>0</v>
      </c>
      <c r="AD176" s="33">
        <f>IF($B176="","",ROUND(J176-T176,2))</f>
        <v>0</v>
      </c>
      <c r="AE176" s="33">
        <f>IF($B176="","",ROUND(K176-U176,2))</f>
        <v>0</v>
      </c>
      <c r="AF176" s="33">
        <f>IF($B176="","",ROUND(L176-V176,2))</f>
        <v>0</v>
      </c>
      <c r="AG176" s="33">
        <f>IF($B176="","",ROUND(M176-W176,2))</f>
        <v>0</v>
      </c>
      <c r="AH176" s="33">
        <f>IF($B176="","",ROUND(N176-X176,2))</f>
        <v>0</v>
      </c>
      <c r="AI176" s="33">
        <f>IF($B176="","",ROUND(O176-Y176,2))</f>
        <v>0</v>
      </c>
      <c r="AJ176" s="33">
        <f>IF($B176="","",ROUND(P176-Z176,2))</f>
        <v>0</v>
      </c>
    </row>
    <row r="177" spans="2:36">
      <c r="B177" s="15">
        <f>IF(B176="","",IF(F176&gt;0.005,B176+1,""))</f>
        <v>0</v>
      </c>
      <c r="C177" s="46">
        <f>IF($B177="","",EDATE('Debt Payoff'!$D$23,$B177-1))</f>
        <v>0</v>
      </c>
      <c r="D177" s="47">
        <f>IF($B177="","",SUM(Q177:Z177))</f>
        <v>0</v>
      </c>
      <c r="E177" s="48">
        <f>IF($B177="","",SUM(G177:P177)-F176)</f>
        <v>0</v>
      </c>
      <c r="F177" s="47">
        <f>IF($B177="","",SUM(AA177:AJ177))</f>
        <v>0</v>
      </c>
      <c r="G177" s="48">
        <f>IF($B177="","",ROUND(N(AA176)*(1+$Q$8/12),2))</f>
        <v>0</v>
      </c>
      <c r="H177" s="48">
        <f>IF($B177="","",ROUND(N(AB176)*(1+$R$8/12),2))</f>
        <v>0</v>
      </c>
      <c r="I177" s="48">
        <f>IF($B177="","",ROUND(N(AC176)*(1+$S$8/12),2))</f>
        <v>0</v>
      </c>
      <c r="J177" s="48">
        <f>IF($B177="","",ROUND(N(AD176)*(1+$T$8/12),2))</f>
        <v>0</v>
      </c>
      <c r="K177" s="48">
        <f>IF($B177="","",ROUND(N(AE176)*(1+$U$8/12),2))</f>
        <v>0</v>
      </c>
      <c r="L177" s="48">
        <f>IF($B177="","",ROUND(N(AF176)*(1+$V$8/12),2))</f>
        <v>0</v>
      </c>
      <c r="M177" s="48">
        <f>IF($B177="","",ROUND(N(AG176)*(1+$W$8/12),2))</f>
        <v>0</v>
      </c>
      <c r="N177" s="48">
        <f>IF($B177="","",ROUND(N(AH176)*(1+$X$8/12),2))</f>
        <v>0</v>
      </c>
      <c r="O177" s="48">
        <f>IF($B177="","",ROUND(N(AI176)*(1+$Y$8/12),2))</f>
        <v>0</v>
      </c>
      <c r="P177" s="48">
        <f>IF($B177="","",ROUND(N(AJ176)*(1+$Z$8/12),2))</f>
        <v>0</v>
      </c>
      <c r="Q177" s="33">
        <f>IF($B177="","",MIN($Q$9,G177)+MIN(MAX(0,'Debt Payoff'!$D$24-0-SUMPRODUCT((G177:P177&lt;$Q$9:$Z$9)*G177:P177+(G177:P177&gt;=$Q$9:$Z$9)*$Q$9:$Z$9)),G177-MIN($Q$9,G177)))</f>
        <v>0</v>
      </c>
      <c r="R177" s="33">
        <f>IF($B177="","",MIN($R$9,H177)+MIN(MAX(0,'Debt Payoff'!$D$24-SUM(Q177:Q177)-SUMPRODUCT((H177:P177&lt;$R$9:$Z$9)*H177:P177+(H177:P177&gt;=$R$9:$Z$9)*$R$9:$Z$9)),H177-MIN($R$9,H177)))</f>
        <v>0</v>
      </c>
      <c r="S177" s="33">
        <f>IF($B177="","",MIN($S$9,I177)+MIN(MAX(0,'Debt Payoff'!$D$24-SUM(Q177:R177)-SUMPRODUCT((I177:P177&lt;$S$9:$Z$9)*I177:P177+(I177:P177&gt;=$S$9:$Z$9)*$S$9:$Z$9)),I177-MIN($S$9,I177)))</f>
        <v>0</v>
      </c>
      <c r="T177" s="33">
        <f>IF($B177="","",MIN($T$9,J177)+MIN(MAX(0,'Debt Payoff'!$D$24-SUM(Q177:S177)-SUMPRODUCT((J177:P177&lt;$T$9:$Z$9)*J177:P177+(J177:P177&gt;=$T$9:$Z$9)*$T$9:$Z$9)),J177-MIN($T$9,J177)))</f>
        <v>0</v>
      </c>
      <c r="U177" s="33">
        <f>IF($B177="","",MIN($U$9,K177)+MIN(MAX(0,'Debt Payoff'!$D$24-SUM(Q177:T177)-SUMPRODUCT((K177:P177&lt;$U$9:$Z$9)*K177:P177+(K177:P177&gt;=$U$9:$Z$9)*$U$9:$Z$9)),K177-MIN($U$9,K177)))</f>
        <v>0</v>
      </c>
      <c r="V177" s="33">
        <f>IF($B177="","",MIN($V$9,L177)+MIN(MAX(0,'Debt Payoff'!$D$24-SUM(Q177:U177)-SUMPRODUCT((L177:P177&lt;$V$9:$Z$9)*L177:P177+(L177:P177&gt;=$V$9:$Z$9)*$V$9:$Z$9)),L177-MIN($V$9,L177)))</f>
        <v>0</v>
      </c>
      <c r="W177" s="33">
        <f>IF($B177="","",MIN($W$9,M177)+MIN(MAX(0,'Debt Payoff'!$D$24-SUM(Q177:V177)-SUMPRODUCT((M177:P177&lt;$W$9:$Z$9)*M177:P177+(M177:P177&gt;=$W$9:$Z$9)*$W$9:$Z$9)),M177-MIN($W$9,M177)))</f>
        <v>0</v>
      </c>
      <c r="X177" s="33">
        <f>IF($B177="","",MIN($X$9,N177)+MIN(MAX(0,'Debt Payoff'!$D$24-SUM(Q177:W177)-SUMPRODUCT((N177:P177&lt;$X$9:$Z$9)*N177:P177+(N177:P177&gt;=$X$9:$Z$9)*$X$9:$Z$9)),N177-MIN($X$9,N177)))</f>
        <v>0</v>
      </c>
      <c r="Y177" s="33">
        <f>IF($B177="","",MIN($Y$9,O177)+MIN(MAX(0,'Debt Payoff'!$D$24-SUM(Q177:X177)-SUMPRODUCT((O177:P177&lt;$Y$9:$Z$9)*O177:P177+(O177:P177&gt;=$Y$9:$Z$9)*$Y$9:$Z$9)),O177-MIN($Y$9,O177)))</f>
        <v>0</v>
      </c>
      <c r="Z177" s="33">
        <f>IF($B177="","",MIN($Z$9,P177)+MIN(MAX(0,'Debt Payoff'!$D$24-SUM(Q177:Y177)-SUMPRODUCT((P177:P177&lt;$Z$9:$Z$9)*P177:P177+(P177:P177&gt;=$Z$9:$Z$9)*$Z$9:$Z$9)),P177-MIN($Z$9,P177)))</f>
        <v>0</v>
      </c>
      <c r="AA177" s="33">
        <f>IF($B177="","",ROUND(G177-Q177,2))</f>
        <v>0</v>
      </c>
      <c r="AB177" s="33">
        <f>IF($B177="","",ROUND(H177-R177,2))</f>
        <v>0</v>
      </c>
      <c r="AC177" s="33">
        <f>IF($B177="","",ROUND(I177-S177,2))</f>
        <v>0</v>
      </c>
      <c r="AD177" s="33">
        <f>IF($B177="","",ROUND(J177-T177,2))</f>
        <v>0</v>
      </c>
      <c r="AE177" s="33">
        <f>IF($B177="","",ROUND(K177-U177,2))</f>
        <v>0</v>
      </c>
      <c r="AF177" s="33">
        <f>IF($B177="","",ROUND(L177-V177,2))</f>
        <v>0</v>
      </c>
      <c r="AG177" s="33">
        <f>IF($B177="","",ROUND(M177-W177,2))</f>
        <v>0</v>
      </c>
      <c r="AH177" s="33">
        <f>IF($B177="","",ROUND(N177-X177,2))</f>
        <v>0</v>
      </c>
      <c r="AI177" s="33">
        <f>IF($B177="","",ROUND(O177-Y177,2))</f>
        <v>0</v>
      </c>
      <c r="AJ177" s="33">
        <f>IF($B177="","",ROUND(P177-Z177,2))</f>
        <v>0</v>
      </c>
    </row>
    <row r="178" spans="2:36">
      <c r="B178" s="15">
        <f>IF(B177="","",IF(F177&gt;0.005,B177+1,""))</f>
        <v>0</v>
      </c>
      <c r="C178" s="46">
        <f>IF($B178="","",EDATE('Debt Payoff'!$D$23,$B178-1))</f>
        <v>0</v>
      </c>
      <c r="D178" s="47">
        <f>IF($B178="","",SUM(Q178:Z178))</f>
        <v>0</v>
      </c>
      <c r="E178" s="48">
        <f>IF($B178="","",SUM(G178:P178)-F177)</f>
        <v>0</v>
      </c>
      <c r="F178" s="47">
        <f>IF($B178="","",SUM(AA178:AJ178))</f>
        <v>0</v>
      </c>
      <c r="G178" s="48">
        <f>IF($B178="","",ROUND(N(AA177)*(1+$Q$8/12),2))</f>
        <v>0</v>
      </c>
      <c r="H178" s="48">
        <f>IF($B178="","",ROUND(N(AB177)*(1+$R$8/12),2))</f>
        <v>0</v>
      </c>
      <c r="I178" s="48">
        <f>IF($B178="","",ROUND(N(AC177)*(1+$S$8/12),2))</f>
        <v>0</v>
      </c>
      <c r="J178" s="48">
        <f>IF($B178="","",ROUND(N(AD177)*(1+$T$8/12),2))</f>
        <v>0</v>
      </c>
      <c r="K178" s="48">
        <f>IF($B178="","",ROUND(N(AE177)*(1+$U$8/12),2))</f>
        <v>0</v>
      </c>
      <c r="L178" s="48">
        <f>IF($B178="","",ROUND(N(AF177)*(1+$V$8/12),2))</f>
        <v>0</v>
      </c>
      <c r="M178" s="48">
        <f>IF($B178="","",ROUND(N(AG177)*(1+$W$8/12),2))</f>
        <v>0</v>
      </c>
      <c r="N178" s="48">
        <f>IF($B178="","",ROUND(N(AH177)*(1+$X$8/12),2))</f>
        <v>0</v>
      </c>
      <c r="O178" s="48">
        <f>IF($B178="","",ROUND(N(AI177)*(1+$Y$8/12),2))</f>
        <v>0</v>
      </c>
      <c r="P178" s="48">
        <f>IF($B178="","",ROUND(N(AJ177)*(1+$Z$8/12),2))</f>
        <v>0</v>
      </c>
      <c r="Q178" s="33">
        <f>IF($B178="","",MIN($Q$9,G178)+MIN(MAX(0,'Debt Payoff'!$D$24-0-SUMPRODUCT((G178:P178&lt;$Q$9:$Z$9)*G178:P178+(G178:P178&gt;=$Q$9:$Z$9)*$Q$9:$Z$9)),G178-MIN($Q$9,G178)))</f>
        <v>0</v>
      </c>
      <c r="R178" s="33">
        <f>IF($B178="","",MIN($R$9,H178)+MIN(MAX(0,'Debt Payoff'!$D$24-SUM(Q178:Q178)-SUMPRODUCT((H178:P178&lt;$R$9:$Z$9)*H178:P178+(H178:P178&gt;=$R$9:$Z$9)*$R$9:$Z$9)),H178-MIN($R$9,H178)))</f>
        <v>0</v>
      </c>
      <c r="S178" s="33">
        <f>IF($B178="","",MIN($S$9,I178)+MIN(MAX(0,'Debt Payoff'!$D$24-SUM(Q178:R178)-SUMPRODUCT((I178:P178&lt;$S$9:$Z$9)*I178:P178+(I178:P178&gt;=$S$9:$Z$9)*$S$9:$Z$9)),I178-MIN($S$9,I178)))</f>
        <v>0</v>
      </c>
      <c r="T178" s="33">
        <f>IF($B178="","",MIN($T$9,J178)+MIN(MAX(0,'Debt Payoff'!$D$24-SUM(Q178:S178)-SUMPRODUCT((J178:P178&lt;$T$9:$Z$9)*J178:P178+(J178:P178&gt;=$T$9:$Z$9)*$T$9:$Z$9)),J178-MIN($T$9,J178)))</f>
        <v>0</v>
      </c>
      <c r="U178" s="33">
        <f>IF($B178="","",MIN($U$9,K178)+MIN(MAX(0,'Debt Payoff'!$D$24-SUM(Q178:T178)-SUMPRODUCT((K178:P178&lt;$U$9:$Z$9)*K178:P178+(K178:P178&gt;=$U$9:$Z$9)*$U$9:$Z$9)),K178-MIN($U$9,K178)))</f>
        <v>0</v>
      </c>
      <c r="V178" s="33">
        <f>IF($B178="","",MIN($V$9,L178)+MIN(MAX(0,'Debt Payoff'!$D$24-SUM(Q178:U178)-SUMPRODUCT((L178:P178&lt;$V$9:$Z$9)*L178:P178+(L178:P178&gt;=$V$9:$Z$9)*$V$9:$Z$9)),L178-MIN($V$9,L178)))</f>
        <v>0</v>
      </c>
      <c r="W178" s="33">
        <f>IF($B178="","",MIN($W$9,M178)+MIN(MAX(0,'Debt Payoff'!$D$24-SUM(Q178:V178)-SUMPRODUCT((M178:P178&lt;$W$9:$Z$9)*M178:P178+(M178:P178&gt;=$W$9:$Z$9)*$W$9:$Z$9)),M178-MIN($W$9,M178)))</f>
        <v>0</v>
      </c>
      <c r="X178" s="33">
        <f>IF($B178="","",MIN($X$9,N178)+MIN(MAX(0,'Debt Payoff'!$D$24-SUM(Q178:W178)-SUMPRODUCT((N178:P178&lt;$X$9:$Z$9)*N178:P178+(N178:P178&gt;=$X$9:$Z$9)*$X$9:$Z$9)),N178-MIN($X$9,N178)))</f>
        <v>0</v>
      </c>
      <c r="Y178" s="33">
        <f>IF($B178="","",MIN($Y$9,O178)+MIN(MAX(0,'Debt Payoff'!$D$24-SUM(Q178:X178)-SUMPRODUCT((O178:P178&lt;$Y$9:$Z$9)*O178:P178+(O178:P178&gt;=$Y$9:$Z$9)*$Y$9:$Z$9)),O178-MIN($Y$9,O178)))</f>
        <v>0</v>
      </c>
      <c r="Z178" s="33">
        <f>IF($B178="","",MIN($Z$9,P178)+MIN(MAX(0,'Debt Payoff'!$D$24-SUM(Q178:Y178)-SUMPRODUCT((P178:P178&lt;$Z$9:$Z$9)*P178:P178+(P178:P178&gt;=$Z$9:$Z$9)*$Z$9:$Z$9)),P178-MIN($Z$9,P178)))</f>
        <v>0</v>
      </c>
      <c r="AA178" s="33">
        <f>IF($B178="","",ROUND(G178-Q178,2))</f>
        <v>0</v>
      </c>
      <c r="AB178" s="33">
        <f>IF($B178="","",ROUND(H178-R178,2))</f>
        <v>0</v>
      </c>
      <c r="AC178" s="33">
        <f>IF($B178="","",ROUND(I178-S178,2))</f>
        <v>0</v>
      </c>
      <c r="AD178" s="33">
        <f>IF($B178="","",ROUND(J178-T178,2))</f>
        <v>0</v>
      </c>
      <c r="AE178" s="33">
        <f>IF($B178="","",ROUND(K178-U178,2))</f>
        <v>0</v>
      </c>
      <c r="AF178" s="33">
        <f>IF($B178="","",ROUND(L178-V178,2))</f>
        <v>0</v>
      </c>
      <c r="AG178" s="33">
        <f>IF($B178="","",ROUND(M178-W178,2))</f>
        <v>0</v>
      </c>
      <c r="AH178" s="33">
        <f>IF($B178="","",ROUND(N178-X178,2))</f>
        <v>0</v>
      </c>
      <c r="AI178" s="33">
        <f>IF($B178="","",ROUND(O178-Y178,2))</f>
        <v>0</v>
      </c>
      <c r="AJ178" s="33">
        <f>IF($B178="","",ROUND(P178-Z178,2))</f>
        <v>0</v>
      </c>
    </row>
    <row r="179" spans="2:36">
      <c r="B179" s="15">
        <f>IF(B178="","",IF(F178&gt;0.005,B178+1,""))</f>
        <v>0</v>
      </c>
      <c r="C179" s="46">
        <f>IF($B179="","",EDATE('Debt Payoff'!$D$23,$B179-1))</f>
        <v>0</v>
      </c>
      <c r="D179" s="47">
        <f>IF($B179="","",SUM(Q179:Z179))</f>
        <v>0</v>
      </c>
      <c r="E179" s="48">
        <f>IF($B179="","",SUM(G179:P179)-F178)</f>
        <v>0</v>
      </c>
      <c r="F179" s="47">
        <f>IF($B179="","",SUM(AA179:AJ179))</f>
        <v>0</v>
      </c>
      <c r="G179" s="48">
        <f>IF($B179="","",ROUND(N(AA178)*(1+$Q$8/12),2))</f>
        <v>0</v>
      </c>
      <c r="H179" s="48">
        <f>IF($B179="","",ROUND(N(AB178)*(1+$R$8/12),2))</f>
        <v>0</v>
      </c>
      <c r="I179" s="48">
        <f>IF($B179="","",ROUND(N(AC178)*(1+$S$8/12),2))</f>
        <v>0</v>
      </c>
      <c r="J179" s="48">
        <f>IF($B179="","",ROUND(N(AD178)*(1+$T$8/12),2))</f>
        <v>0</v>
      </c>
      <c r="K179" s="48">
        <f>IF($B179="","",ROUND(N(AE178)*(1+$U$8/12),2))</f>
        <v>0</v>
      </c>
      <c r="L179" s="48">
        <f>IF($B179="","",ROUND(N(AF178)*(1+$V$8/12),2))</f>
        <v>0</v>
      </c>
      <c r="M179" s="48">
        <f>IF($B179="","",ROUND(N(AG178)*(1+$W$8/12),2))</f>
        <v>0</v>
      </c>
      <c r="N179" s="48">
        <f>IF($B179="","",ROUND(N(AH178)*(1+$X$8/12),2))</f>
        <v>0</v>
      </c>
      <c r="O179" s="48">
        <f>IF($B179="","",ROUND(N(AI178)*(1+$Y$8/12),2))</f>
        <v>0</v>
      </c>
      <c r="P179" s="48">
        <f>IF($B179="","",ROUND(N(AJ178)*(1+$Z$8/12),2))</f>
        <v>0</v>
      </c>
      <c r="Q179" s="33">
        <f>IF($B179="","",MIN($Q$9,G179)+MIN(MAX(0,'Debt Payoff'!$D$24-0-SUMPRODUCT((G179:P179&lt;$Q$9:$Z$9)*G179:P179+(G179:P179&gt;=$Q$9:$Z$9)*$Q$9:$Z$9)),G179-MIN($Q$9,G179)))</f>
        <v>0</v>
      </c>
      <c r="R179" s="33">
        <f>IF($B179="","",MIN($R$9,H179)+MIN(MAX(0,'Debt Payoff'!$D$24-SUM(Q179:Q179)-SUMPRODUCT((H179:P179&lt;$R$9:$Z$9)*H179:P179+(H179:P179&gt;=$R$9:$Z$9)*$R$9:$Z$9)),H179-MIN($R$9,H179)))</f>
        <v>0</v>
      </c>
      <c r="S179" s="33">
        <f>IF($B179="","",MIN($S$9,I179)+MIN(MAX(0,'Debt Payoff'!$D$24-SUM(Q179:R179)-SUMPRODUCT((I179:P179&lt;$S$9:$Z$9)*I179:P179+(I179:P179&gt;=$S$9:$Z$9)*$S$9:$Z$9)),I179-MIN($S$9,I179)))</f>
        <v>0</v>
      </c>
      <c r="T179" s="33">
        <f>IF($B179="","",MIN($T$9,J179)+MIN(MAX(0,'Debt Payoff'!$D$24-SUM(Q179:S179)-SUMPRODUCT((J179:P179&lt;$T$9:$Z$9)*J179:P179+(J179:P179&gt;=$T$9:$Z$9)*$T$9:$Z$9)),J179-MIN($T$9,J179)))</f>
        <v>0</v>
      </c>
      <c r="U179" s="33">
        <f>IF($B179="","",MIN($U$9,K179)+MIN(MAX(0,'Debt Payoff'!$D$24-SUM(Q179:T179)-SUMPRODUCT((K179:P179&lt;$U$9:$Z$9)*K179:P179+(K179:P179&gt;=$U$9:$Z$9)*$U$9:$Z$9)),K179-MIN($U$9,K179)))</f>
        <v>0</v>
      </c>
      <c r="V179" s="33">
        <f>IF($B179="","",MIN($V$9,L179)+MIN(MAX(0,'Debt Payoff'!$D$24-SUM(Q179:U179)-SUMPRODUCT((L179:P179&lt;$V$9:$Z$9)*L179:P179+(L179:P179&gt;=$V$9:$Z$9)*$V$9:$Z$9)),L179-MIN($V$9,L179)))</f>
        <v>0</v>
      </c>
      <c r="W179" s="33">
        <f>IF($B179="","",MIN($W$9,M179)+MIN(MAX(0,'Debt Payoff'!$D$24-SUM(Q179:V179)-SUMPRODUCT((M179:P179&lt;$W$9:$Z$9)*M179:P179+(M179:P179&gt;=$W$9:$Z$9)*$W$9:$Z$9)),M179-MIN($W$9,M179)))</f>
        <v>0</v>
      </c>
      <c r="X179" s="33">
        <f>IF($B179="","",MIN($X$9,N179)+MIN(MAX(0,'Debt Payoff'!$D$24-SUM(Q179:W179)-SUMPRODUCT((N179:P179&lt;$X$9:$Z$9)*N179:P179+(N179:P179&gt;=$X$9:$Z$9)*$X$9:$Z$9)),N179-MIN($X$9,N179)))</f>
        <v>0</v>
      </c>
      <c r="Y179" s="33">
        <f>IF($B179="","",MIN($Y$9,O179)+MIN(MAX(0,'Debt Payoff'!$D$24-SUM(Q179:X179)-SUMPRODUCT((O179:P179&lt;$Y$9:$Z$9)*O179:P179+(O179:P179&gt;=$Y$9:$Z$9)*$Y$9:$Z$9)),O179-MIN($Y$9,O179)))</f>
        <v>0</v>
      </c>
      <c r="Z179" s="33">
        <f>IF($B179="","",MIN($Z$9,P179)+MIN(MAX(0,'Debt Payoff'!$D$24-SUM(Q179:Y179)-SUMPRODUCT((P179:P179&lt;$Z$9:$Z$9)*P179:P179+(P179:P179&gt;=$Z$9:$Z$9)*$Z$9:$Z$9)),P179-MIN($Z$9,P179)))</f>
        <v>0</v>
      </c>
      <c r="AA179" s="33">
        <f>IF($B179="","",ROUND(G179-Q179,2))</f>
        <v>0</v>
      </c>
      <c r="AB179" s="33">
        <f>IF($B179="","",ROUND(H179-R179,2))</f>
        <v>0</v>
      </c>
      <c r="AC179" s="33">
        <f>IF($B179="","",ROUND(I179-S179,2))</f>
        <v>0</v>
      </c>
      <c r="AD179" s="33">
        <f>IF($B179="","",ROUND(J179-T179,2))</f>
        <v>0</v>
      </c>
      <c r="AE179" s="33">
        <f>IF($B179="","",ROUND(K179-U179,2))</f>
        <v>0</v>
      </c>
      <c r="AF179" s="33">
        <f>IF($B179="","",ROUND(L179-V179,2))</f>
        <v>0</v>
      </c>
      <c r="AG179" s="33">
        <f>IF($B179="","",ROUND(M179-W179,2))</f>
        <v>0</v>
      </c>
      <c r="AH179" s="33">
        <f>IF($B179="","",ROUND(N179-X179,2))</f>
        <v>0</v>
      </c>
      <c r="AI179" s="33">
        <f>IF($B179="","",ROUND(O179-Y179,2))</f>
        <v>0</v>
      </c>
      <c r="AJ179" s="33">
        <f>IF($B179="","",ROUND(P179-Z179,2))</f>
        <v>0</v>
      </c>
    </row>
    <row r="180" spans="2:36">
      <c r="B180" s="15">
        <f>IF(B179="","",IF(F179&gt;0.005,B179+1,""))</f>
        <v>0</v>
      </c>
      <c r="C180" s="46">
        <f>IF($B180="","",EDATE('Debt Payoff'!$D$23,$B180-1))</f>
        <v>0</v>
      </c>
      <c r="D180" s="47">
        <f>IF($B180="","",SUM(Q180:Z180))</f>
        <v>0</v>
      </c>
      <c r="E180" s="48">
        <f>IF($B180="","",SUM(G180:P180)-F179)</f>
        <v>0</v>
      </c>
      <c r="F180" s="47">
        <f>IF($B180="","",SUM(AA180:AJ180))</f>
        <v>0</v>
      </c>
      <c r="G180" s="48">
        <f>IF($B180="","",ROUND(N(AA179)*(1+$Q$8/12),2))</f>
        <v>0</v>
      </c>
      <c r="H180" s="48">
        <f>IF($B180="","",ROUND(N(AB179)*(1+$R$8/12),2))</f>
        <v>0</v>
      </c>
      <c r="I180" s="48">
        <f>IF($B180="","",ROUND(N(AC179)*(1+$S$8/12),2))</f>
        <v>0</v>
      </c>
      <c r="J180" s="48">
        <f>IF($B180="","",ROUND(N(AD179)*(1+$T$8/12),2))</f>
        <v>0</v>
      </c>
      <c r="K180" s="48">
        <f>IF($B180="","",ROUND(N(AE179)*(1+$U$8/12),2))</f>
        <v>0</v>
      </c>
      <c r="L180" s="48">
        <f>IF($B180="","",ROUND(N(AF179)*(1+$V$8/12),2))</f>
        <v>0</v>
      </c>
      <c r="M180" s="48">
        <f>IF($B180="","",ROUND(N(AG179)*(1+$W$8/12),2))</f>
        <v>0</v>
      </c>
      <c r="N180" s="48">
        <f>IF($B180="","",ROUND(N(AH179)*(1+$X$8/12),2))</f>
        <v>0</v>
      </c>
      <c r="O180" s="48">
        <f>IF($B180="","",ROUND(N(AI179)*(1+$Y$8/12),2))</f>
        <v>0</v>
      </c>
      <c r="P180" s="48">
        <f>IF($B180="","",ROUND(N(AJ179)*(1+$Z$8/12),2))</f>
        <v>0</v>
      </c>
      <c r="Q180" s="33">
        <f>IF($B180="","",MIN($Q$9,G180)+MIN(MAX(0,'Debt Payoff'!$D$24-0-SUMPRODUCT((G180:P180&lt;$Q$9:$Z$9)*G180:P180+(G180:P180&gt;=$Q$9:$Z$9)*$Q$9:$Z$9)),G180-MIN($Q$9,G180)))</f>
        <v>0</v>
      </c>
      <c r="R180" s="33">
        <f>IF($B180="","",MIN($R$9,H180)+MIN(MAX(0,'Debt Payoff'!$D$24-SUM(Q180:Q180)-SUMPRODUCT((H180:P180&lt;$R$9:$Z$9)*H180:P180+(H180:P180&gt;=$R$9:$Z$9)*$R$9:$Z$9)),H180-MIN($R$9,H180)))</f>
        <v>0</v>
      </c>
      <c r="S180" s="33">
        <f>IF($B180="","",MIN($S$9,I180)+MIN(MAX(0,'Debt Payoff'!$D$24-SUM(Q180:R180)-SUMPRODUCT((I180:P180&lt;$S$9:$Z$9)*I180:P180+(I180:P180&gt;=$S$9:$Z$9)*$S$9:$Z$9)),I180-MIN($S$9,I180)))</f>
        <v>0</v>
      </c>
      <c r="T180" s="33">
        <f>IF($B180="","",MIN($T$9,J180)+MIN(MAX(0,'Debt Payoff'!$D$24-SUM(Q180:S180)-SUMPRODUCT((J180:P180&lt;$T$9:$Z$9)*J180:P180+(J180:P180&gt;=$T$9:$Z$9)*$T$9:$Z$9)),J180-MIN($T$9,J180)))</f>
        <v>0</v>
      </c>
      <c r="U180" s="33">
        <f>IF($B180="","",MIN($U$9,K180)+MIN(MAX(0,'Debt Payoff'!$D$24-SUM(Q180:T180)-SUMPRODUCT((K180:P180&lt;$U$9:$Z$9)*K180:P180+(K180:P180&gt;=$U$9:$Z$9)*$U$9:$Z$9)),K180-MIN($U$9,K180)))</f>
        <v>0</v>
      </c>
      <c r="V180" s="33">
        <f>IF($B180="","",MIN($V$9,L180)+MIN(MAX(0,'Debt Payoff'!$D$24-SUM(Q180:U180)-SUMPRODUCT((L180:P180&lt;$V$9:$Z$9)*L180:P180+(L180:P180&gt;=$V$9:$Z$9)*$V$9:$Z$9)),L180-MIN($V$9,L180)))</f>
        <v>0</v>
      </c>
      <c r="W180" s="33">
        <f>IF($B180="","",MIN($W$9,M180)+MIN(MAX(0,'Debt Payoff'!$D$24-SUM(Q180:V180)-SUMPRODUCT((M180:P180&lt;$W$9:$Z$9)*M180:P180+(M180:P180&gt;=$W$9:$Z$9)*$W$9:$Z$9)),M180-MIN($W$9,M180)))</f>
        <v>0</v>
      </c>
      <c r="X180" s="33">
        <f>IF($B180="","",MIN($X$9,N180)+MIN(MAX(0,'Debt Payoff'!$D$24-SUM(Q180:W180)-SUMPRODUCT((N180:P180&lt;$X$9:$Z$9)*N180:P180+(N180:P180&gt;=$X$9:$Z$9)*$X$9:$Z$9)),N180-MIN($X$9,N180)))</f>
        <v>0</v>
      </c>
      <c r="Y180" s="33">
        <f>IF($B180="","",MIN($Y$9,O180)+MIN(MAX(0,'Debt Payoff'!$D$24-SUM(Q180:X180)-SUMPRODUCT((O180:P180&lt;$Y$9:$Z$9)*O180:P180+(O180:P180&gt;=$Y$9:$Z$9)*$Y$9:$Z$9)),O180-MIN($Y$9,O180)))</f>
        <v>0</v>
      </c>
      <c r="Z180" s="33">
        <f>IF($B180="","",MIN($Z$9,P180)+MIN(MAX(0,'Debt Payoff'!$D$24-SUM(Q180:Y180)-SUMPRODUCT((P180:P180&lt;$Z$9:$Z$9)*P180:P180+(P180:P180&gt;=$Z$9:$Z$9)*$Z$9:$Z$9)),P180-MIN($Z$9,P180)))</f>
        <v>0</v>
      </c>
      <c r="AA180" s="33">
        <f>IF($B180="","",ROUND(G180-Q180,2))</f>
        <v>0</v>
      </c>
      <c r="AB180" s="33">
        <f>IF($B180="","",ROUND(H180-R180,2))</f>
        <v>0</v>
      </c>
      <c r="AC180" s="33">
        <f>IF($B180="","",ROUND(I180-S180,2))</f>
        <v>0</v>
      </c>
      <c r="AD180" s="33">
        <f>IF($B180="","",ROUND(J180-T180,2))</f>
        <v>0</v>
      </c>
      <c r="AE180" s="33">
        <f>IF($B180="","",ROUND(K180-U180,2))</f>
        <v>0</v>
      </c>
      <c r="AF180" s="33">
        <f>IF($B180="","",ROUND(L180-V180,2))</f>
        <v>0</v>
      </c>
      <c r="AG180" s="33">
        <f>IF($B180="","",ROUND(M180-W180,2))</f>
        <v>0</v>
      </c>
      <c r="AH180" s="33">
        <f>IF($B180="","",ROUND(N180-X180,2))</f>
        <v>0</v>
      </c>
      <c r="AI180" s="33">
        <f>IF($B180="","",ROUND(O180-Y180,2))</f>
        <v>0</v>
      </c>
      <c r="AJ180" s="33">
        <f>IF($B180="","",ROUND(P180-Z180,2))</f>
        <v>0</v>
      </c>
    </row>
    <row r="181" spans="2:36">
      <c r="B181" s="15">
        <f>IF(B180="","",IF(F180&gt;0.005,B180+1,""))</f>
        <v>0</v>
      </c>
      <c r="C181" s="46">
        <f>IF($B181="","",EDATE('Debt Payoff'!$D$23,$B181-1))</f>
        <v>0</v>
      </c>
      <c r="D181" s="47">
        <f>IF($B181="","",SUM(Q181:Z181))</f>
        <v>0</v>
      </c>
      <c r="E181" s="48">
        <f>IF($B181="","",SUM(G181:P181)-F180)</f>
        <v>0</v>
      </c>
      <c r="F181" s="47">
        <f>IF($B181="","",SUM(AA181:AJ181))</f>
        <v>0</v>
      </c>
      <c r="G181" s="48">
        <f>IF($B181="","",ROUND(N(AA180)*(1+$Q$8/12),2))</f>
        <v>0</v>
      </c>
      <c r="H181" s="48">
        <f>IF($B181="","",ROUND(N(AB180)*(1+$R$8/12),2))</f>
        <v>0</v>
      </c>
      <c r="I181" s="48">
        <f>IF($B181="","",ROUND(N(AC180)*(1+$S$8/12),2))</f>
        <v>0</v>
      </c>
      <c r="J181" s="48">
        <f>IF($B181="","",ROUND(N(AD180)*(1+$T$8/12),2))</f>
        <v>0</v>
      </c>
      <c r="K181" s="48">
        <f>IF($B181="","",ROUND(N(AE180)*(1+$U$8/12),2))</f>
        <v>0</v>
      </c>
      <c r="L181" s="48">
        <f>IF($B181="","",ROUND(N(AF180)*(1+$V$8/12),2))</f>
        <v>0</v>
      </c>
      <c r="M181" s="48">
        <f>IF($B181="","",ROUND(N(AG180)*(1+$W$8/12),2))</f>
        <v>0</v>
      </c>
      <c r="N181" s="48">
        <f>IF($B181="","",ROUND(N(AH180)*(1+$X$8/12),2))</f>
        <v>0</v>
      </c>
      <c r="O181" s="48">
        <f>IF($B181="","",ROUND(N(AI180)*(1+$Y$8/12),2))</f>
        <v>0</v>
      </c>
      <c r="P181" s="48">
        <f>IF($B181="","",ROUND(N(AJ180)*(1+$Z$8/12),2))</f>
        <v>0</v>
      </c>
      <c r="Q181" s="33">
        <f>IF($B181="","",MIN($Q$9,G181)+MIN(MAX(0,'Debt Payoff'!$D$24-0-SUMPRODUCT((G181:P181&lt;$Q$9:$Z$9)*G181:P181+(G181:P181&gt;=$Q$9:$Z$9)*$Q$9:$Z$9)),G181-MIN($Q$9,G181)))</f>
        <v>0</v>
      </c>
      <c r="R181" s="33">
        <f>IF($B181="","",MIN($R$9,H181)+MIN(MAX(0,'Debt Payoff'!$D$24-SUM(Q181:Q181)-SUMPRODUCT((H181:P181&lt;$R$9:$Z$9)*H181:P181+(H181:P181&gt;=$R$9:$Z$9)*$R$9:$Z$9)),H181-MIN($R$9,H181)))</f>
        <v>0</v>
      </c>
      <c r="S181" s="33">
        <f>IF($B181="","",MIN($S$9,I181)+MIN(MAX(0,'Debt Payoff'!$D$24-SUM(Q181:R181)-SUMPRODUCT((I181:P181&lt;$S$9:$Z$9)*I181:P181+(I181:P181&gt;=$S$9:$Z$9)*$S$9:$Z$9)),I181-MIN($S$9,I181)))</f>
        <v>0</v>
      </c>
      <c r="T181" s="33">
        <f>IF($B181="","",MIN($T$9,J181)+MIN(MAX(0,'Debt Payoff'!$D$24-SUM(Q181:S181)-SUMPRODUCT((J181:P181&lt;$T$9:$Z$9)*J181:P181+(J181:P181&gt;=$T$9:$Z$9)*$T$9:$Z$9)),J181-MIN($T$9,J181)))</f>
        <v>0</v>
      </c>
      <c r="U181" s="33">
        <f>IF($B181="","",MIN($U$9,K181)+MIN(MAX(0,'Debt Payoff'!$D$24-SUM(Q181:T181)-SUMPRODUCT((K181:P181&lt;$U$9:$Z$9)*K181:P181+(K181:P181&gt;=$U$9:$Z$9)*$U$9:$Z$9)),K181-MIN($U$9,K181)))</f>
        <v>0</v>
      </c>
      <c r="V181" s="33">
        <f>IF($B181="","",MIN($V$9,L181)+MIN(MAX(0,'Debt Payoff'!$D$24-SUM(Q181:U181)-SUMPRODUCT((L181:P181&lt;$V$9:$Z$9)*L181:P181+(L181:P181&gt;=$V$9:$Z$9)*$V$9:$Z$9)),L181-MIN($V$9,L181)))</f>
        <v>0</v>
      </c>
      <c r="W181" s="33">
        <f>IF($B181="","",MIN($W$9,M181)+MIN(MAX(0,'Debt Payoff'!$D$24-SUM(Q181:V181)-SUMPRODUCT((M181:P181&lt;$W$9:$Z$9)*M181:P181+(M181:P181&gt;=$W$9:$Z$9)*$W$9:$Z$9)),M181-MIN($W$9,M181)))</f>
        <v>0</v>
      </c>
      <c r="X181" s="33">
        <f>IF($B181="","",MIN($X$9,N181)+MIN(MAX(0,'Debt Payoff'!$D$24-SUM(Q181:W181)-SUMPRODUCT((N181:P181&lt;$X$9:$Z$9)*N181:P181+(N181:P181&gt;=$X$9:$Z$9)*$X$9:$Z$9)),N181-MIN($X$9,N181)))</f>
        <v>0</v>
      </c>
      <c r="Y181" s="33">
        <f>IF($B181="","",MIN($Y$9,O181)+MIN(MAX(0,'Debt Payoff'!$D$24-SUM(Q181:X181)-SUMPRODUCT((O181:P181&lt;$Y$9:$Z$9)*O181:P181+(O181:P181&gt;=$Y$9:$Z$9)*$Y$9:$Z$9)),O181-MIN($Y$9,O181)))</f>
        <v>0</v>
      </c>
      <c r="Z181" s="33">
        <f>IF($B181="","",MIN($Z$9,P181)+MIN(MAX(0,'Debt Payoff'!$D$24-SUM(Q181:Y181)-SUMPRODUCT((P181:P181&lt;$Z$9:$Z$9)*P181:P181+(P181:P181&gt;=$Z$9:$Z$9)*$Z$9:$Z$9)),P181-MIN($Z$9,P181)))</f>
        <v>0</v>
      </c>
      <c r="AA181" s="33">
        <f>IF($B181="","",ROUND(G181-Q181,2))</f>
        <v>0</v>
      </c>
      <c r="AB181" s="33">
        <f>IF($B181="","",ROUND(H181-R181,2))</f>
        <v>0</v>
      </c>
      <c r="AC181" s="33">
        <f>IF($B181="","",ROUND(I181-S181,2))</f>
        <v>0</v>
      </c>
      <c r="AD181" s="33">
        <f>IF($B181="","",ROUND(J181-T181,2))</f>
        <v>0</v>
      </c>
      <c r="AE181" s="33">
        <f>IF($B181="","",ROUND(K181-U181,2))</f>
        <v>0</v>
      </c>
      <c r="AF181" s="33">
        <f>IF($B181="","",ROUND(L181-V181,2))</f>
        <v>0</v>
      </c>
      <c r="AG181" s="33">
        <f>IF($B181="","",ROUND(M181-W181,2))</f>
        <v>0</v>
      </c>
      <c r="AH181" s="33">
        <f>IF($B181="","",ROUND(N181-X181,2))</f>
        <v>0</v>
      </c>
      <c r="AI181" s="33">
        <f>IF($B181="","",ROUND(O181-Y181,2))</f>
        <v>0</v>
      </c>
      <c r="AJ181" s="33">
        <f>IF($B181="","",ROUND(P181-Z181,2))</f>
        <v>0</v>
      </c>
    </row>
    <row r="182" spans="2:36">
      <c r="B182" s="15">
        <f>IF(B181="","",IF(F181&gt;0.005,B181+1,""))</f>
        <v>0</v>
      </c>
      <c r="C182" s="46">
        <f>IF($B182="","",EDATE('Debt Payoff'!$D$23,$B182-1))</f>
        <v>0</v>
      </c>
      <c r="D182" s="47">
        <f>IF($B182="","",SUM(Q182:Z182))</f>
        <v>0</v>
      </c>
      <c r="E182" s="48">
        <f>IF($B182="","",SUM(G182:P182)-F181)</f>
        <v>0</v>
      </c>
      <c r="F182" s="47">
        <f>IF($B182="","",SUM(AA182:AJ182))</f>
        <v>0</v>
      </c>
      <c r="G182" s="48">
        <f>IF($B182="","",ROUND(N(AA181)*(1+$Q$8/12),2))</f>
        <v>0</v>
      </c>
      <c r="H182" s="48">
        <f>IF($B182="","",ROUND(N(AB181)*(1+$R$8/12),2))</f>
        <v>0</v>
      </c>
      <c r="I182" s="48">
        <f>IF($B182="","",ROUND(N(AC181)*(1+$S$8/12),2))</f>
        <v>0</v>
      </c>
      <c r="J182" s="48">
        <f>IF($B182="","",ROUND(N(AD181)*(1+$T$8/12),2))</f>
        <v>0</v>
      </c>
      <c r="K182" s="48">
        <f>IF($B182="","",ROUND(N(AE181)*(1+$U$8/12),2))</f>
        <v>0</v>
      </c>
      <c r="L182" s="48">
        <f>IF($B182="","",ROUND(N(AF181)*(1+$V$8/12),2))</f>
        <v>0</v>
      </c>
      <c r="M182" s="48">
        <f>IF($B182="","",ROUND(N(AG181)*(1+$W$8/12),2))</f>
        <v>0</v>
      </c>
      <c r="N182" s="48">
        <f>IF($B182="","",ROUND(N(AH181)*(1+$X$8/12),2))</f>
        <v>0</v>
      </c>
      <c r="O182" s="48">
        <f>IF($B182="","",ROUND(N(AI181)*(1+$Y$8/12),2))</f>
        <v>0</v>
      </c>
      <c r="P182" s="48">
        <f>IF($B182="","",ROUND(N(AJ181)*(1+$Z$8/12),2))</f>
        <v>0</v>
      </c>
      <c r="Q182" s="33">
        <f>IF($B182="","",MIN($Q$9,G182)+MIN(MAX(0,'Debt Payoff'!$D$24-0-SUMPRODUCT((G182:P182&lt;$Q$9:$Z$9)*G182:P182+(G182:P182&gt;=$Q$9:$Z$9)*$Q$9:$Z$9)),G182-MIN($Q$9,G182)))</f>
        <v>0</v>
      </c>
      <c r="R182" s="33">
        <f>IF($B182="","",MIN($R$9,H182)+MIN(MAX(0,'Debt Payoff'!$D$24-SUM(Q182:Q182)-SUMPRODUCT((H182:P182&lt;$R$9:$Z$9)*H182:P182+(H182:P182&gt;=$R$9:$Z$9)*$R$9:$Z$9)),H182-MIN($R$9,H182)))</f>
        <v>0</v>
      </c>
      <c r="S182" s="33">
        <f>IF($B182="","",MIN($S$9,I182)+MIN(MAX(0,'Debt Payoff'!$D$24-SUM(Q182:R182)-SUMPRODUCT((I182:P182&lt;$S$9:$Z$9)*I182:P182+(I182:P182&gt;=$S$9:$Z$9)*$S$9:$Z$9)),I182-MIN($S$9,I182)))</f>
        <v>0</v>
      </c>
      <c r="T182" s="33">
        <f>IF($B182="","",MIN($T$9,J182)+MIN(MAX(0,'Debt Payoff'!$D$24-SUM(Q182:S182)-SUMPRODUCT((J182:P182&lt;$T$9:$Z$9)*J182:P182+(J182:P182&gt;=$T$9:$Z$9)*$T$9:$Z$9)),J182-MIN($T$9,J182)))</f>
        <v>0</v>
      </c>
      <c r="U182" s="33">
        <f>IF($B182="","",MIN($U$9,K182)+MIN(MAX(0,'Debt Payoff'!$D$24-SUM(Q182:T182)-SUMPRODUCT((K182:P182&lt;$U$9:$Z$9)*K182:P182+(K182:P182&gt;=$U$9:$Z$9)*$U$9:$Z$9)),K182-MIN($U$9,K182)))</f>
        <v>0</v>
      </c>
      <c r="V182" s="33">
        <f>IF($B182="","",MIN($V$9,L182)+MIN(MAX(0,'Debt Payoff'!$D$24-SUM(Q182:U182)-SUMPRODUCT((L182:P182&lt;$V$9:$Z$9)*L182:P182+(L182:P182&gt;=$V$9:$Z$9)*$V$9:$Z$9)),L182-MIN($V$9,L182)))</f>
        <v>0</v>
      </c>
      <c r="W182" s="33">
        <f>IF($B182="","",MIN($W$9,M182)+MIN(MAX(0,'Debt Payoff'!$D$24-SUM(Q182:V182)-SUMPRODUCT((M182:P182&lt;$W$9:$Z$9)*M182:P182+(M182:P182&gt;=$W$9:$Z$9)*$W$9:$Z$9)),M182-MIN($W$9,M182)))</f>
        <v>0</v>
      </c>
      <c r="X182" s="33">
        <f>IF($B182="","",MIN($X$9,N182)+MIN(MAX(0,'Debt Payoff'!$D$24-SUM(Q182:W182)-SUMPRODUCT((N182:P182&lt;$X$9:$Z$9)*N182:P182+(N182:P182&gt;=$X$9:$Z$9)*$X$9:$Z$9)),N182-MIN($X$9,N182)))</f>
        <v>0</v>
      </c>
      <c r="Y182" s="33">
        <f>IF($B182="","",MIN($Y$9,O182)+MIN(MAX(0,'Debt Payoff'!$D$24-SUM(Q182:X182)-SUMPRODUCT((O182:P182&lt;$Y$9:$Z$9)*O182:P182+(O182:P182&gt;=$Y$9:$Z$9)*$Y$9:$Z$9)),O182-MIN($Y$9,O182)))</f>
        <v>0</v>
      </c>
      <c r="Z182" s="33">
        <f>IF($B182="","",MIN($Z$9,P182)+MIN(MAX(0,'Debt Payoff'!$D$24-SUM(Q182:Y182)-SUMPRODUCT((P182:P182&lt;$Z$9:$Z$9)*P182:P182+(P182:P182&gt;=$Z$9:$Z$9)*$Z$9:$Z$9)),P182-MIN($Z$9,P182)))</f>
        <v>0</v>
      </c>
      <c r="AA182" s="33">
        <f>IF($B182="","",ROUND(G182-Q182,2))</f>
        <v>0</v>
      </c>
      <c r="AB182" s="33">
        <f>IF($B182="","",ROUND(H182-R182,2))</f>
        <v>0</v>
      </c>
      <c r="AC182" s="33">
        <f>IF($B182="","",ROUND(I182-S182,2))</f>
        <v>0</v>
      </c>
      <c r="AD182" s="33">
        <f>IF($B182="","",ROUND(J182-T182,2))</f>
        <v>0</v>
      </c>
      <c r="AE182" s="33">
        <f>IF($B182="","",ROUND(K182-U182,2))</f>
        <v>0</v>
      </c>
      <c r="AF182" s="33">
        <f>IF($B182="","",ROUND(L182-V182,2))</f>
        <v>0</v>
      </c>
      <c r="AG182" s="33">
        <f>IF($B182="","",ROUND(M182-W182,2))</f>
        <v>0</v>
      </c>
      <c r="AH182" s="33">
        <f>IF($B182="","",ROUND(N182-X182,2))</f>
        <v>0</v>
      </c>
      <c r="AI182" s="33">
        <f>IF($B182="","",ROUND(O182-Y182,2))</f>
        <v>0</v>
      </c>
      <c r="AJ182" s="33">
        <f>IF($B182="","",ROUND(P182-Z182,2))</f>
        <v>0</v>
      </c>
    </row>
    <row r="183" spans="2:36">
      <c r="B183" s="15">
        <f>IF(B182="","",IF(F182&gt;0.005,B182+1,""))</f>
        <v>0</v>
      </c>
      <c r="C183" s="46">
        <f>IF($B183="","",EDATE('Debt Payoff'!$D$23,$B183-1))</f>
        <v>0</v>
      </c>
      <c r="D183" s="47">
        <f>IF($B183="","",SUM(Q183:Z183))</f>
        <v>0</v>
      </c>
      <c r="E183" s="48">
        <f>IF($B183="","",SUM(G183:P183)-F182)</f>
        <v>0</v>
      </c>
      <c r="F183" s="47">
        <f>IF($B183="","",SUM(AA183:AJ183))</f>
        <v>0</v>
      </c>
      <c r="G183" s="48">
        <f>IF($B183="","",ROUND(N(AA182)*(1+$Q$8/12),2))</f>
        <v>0</v>
      </c>
      <c r="H183" s="48">
        <f>IF($B183="","",ROUND(N(AB182)*(1+$R$8/12),2))</f>
        <v>0</v>
      </c>
      <c r="I183" s="48">
        <f>IF($B183="","",ROUND(N(AC182)*(1+$S$8/12),2))</f>
        <v>0</v>
      </c>
      <c r="J183" s="48">
        <f>IF($B183="","",ROUND(N(AD182)*(1+$T$8/12),2))</f>
        <v>0</v>
      </c>
      <c r="K183" s="48">
        <f>IF($B183="","",ROUND(N(AE182)*(1+$U$8/12),2))</f>
        <v>0</v>
      </c>
      <c r="L183" s="48">
        <f>IF($B183="","",ROUND(N(AF182)*(1+$V$8/12),2))</f>
        <v>0</v>
      </c>
      <c r="M183" s="48">
        <f>IF($B183="","",ROUND(N(AG182)*(1+$W$8/12),2))</f>
        <v>0</v>
      </c>
      <c r="N183" s="48">
        <f>IF($B183="","",ROUND(N(AH182)*(1+$X$8/12),2))</f>
        <v>0</v>
      </c>
      <c r="O183" s="48">
        <f>IF($B183="","",ROUND(N(AI182)*(1+$Y$8/12),2))</f>
        <v>0</v>
      </c>
      <c r="P183" s="48">
        <f>IF($B183="","",ROUND(N(AJ182)*(1+$Z$8/12),2))</f>
        <v>0</v>
      </c>
      <c r="Q183" s="33">
        <f>IF($B183="","",MIN($Q$9,G183)+MIN(MAX(0,'Debt Payoff'!$D$24-0-SUMPRODUCT((G183:P183&lt;$Q$9:$Z$9)*G183:P183+(G183:P183&gt;=$Q$9:$Z$9)*$Q$9:$Z$9)),G183-MIN($Q$9,G183)))</f>
        <v>0</v>
      </c>
      <c r="R183" s="33">
        <f>IF($B183="","",MIN($R$9,H183)+MIN(MAX(0,'Debt Payoff'!$D$24-SUM(Q183:Q183)-SUMPRODUCT((H183:P183&lt;$R$9:$Z$9)*H183:P183+(H183:P183&gt;=$R$9:$Z$9)*$R$9:$Z$9)),H183-MIN($R$9,H183)))</f>
        <v>0</v>
      </c>
      <c r="S183" s="33">
        <f>IF($B183="","",MIN($S$9,I183)+MIN(MAX(0,'Debt Payoff'!$D$24-SUM(Q183:R183)-SUMPRODUCT((I183:P183&lt;$S$9:$Z$9)*I183:P183+(I183:P183&gt;=$S$9:$Z$9)*$S$9:$Z$9)),I183-MIN($S$9,I183)))</f>
        <v>0</v>
      </c>
      <c r="T183" s="33">
        <f>IF($B183="","",MIN($T$9,J183)+MIN(MAX(0,'Debt Payoff'!$D$24-SUM(Q183:S183)-SUMPRODUCT((J183:P183&lt;$T$9:$Z$9)*J183:P183+(J183:P183&gt;=$T$9:$Z$9)*$T$9:$Z$9)),J183-MIN($T$9,J183)))</f>
        <v>0</v>
      </c>
      <c r="U183" s="33">
        <f>IF($B183="","",MIN($U$9,K183)+MIN(MAX(0,'Debt Payoff'!$D$24-SUM(Q183:T183)-SUMPRODUCT((K183:P183&lt;$U$9:$Z$9)*K183:P183+(K183:P183&gt;=$U$9:$Z$9)*$U$9:$Z$9)),K183-MIN($U$9,K183)))</f>
        <v>0</v>
      </c>
      <c r="V183" s="33">
        <f>IF($B183="","",MIN($V$9,L183)+MIN(MAX(0,'Debt Payoff'!$D$24-SUM(Q183:U183)-SUMPRODUCT((L183:P183&lt;$V$9:$Z$9)*L183:P183+(L183:P183&gt;=$V$9:$Z$9)*$V$9:$Z$9)),L183-MIN($V$9,L183)))</f>
        <v>0</v>
      </c>
      <c r="W183" s="33">
        <f>IF($B183="","",MIN($W$9,M183)+MIN(MAX(0,'Debt Payoff'!$D$24-SUM(Q183:V183)-SUMPRODUCT((M183:P183&lt;$W$9:$Z$9)*M183:P183+(M183:P183&gt;=$W$9:$Z$9)*$W$9:$Z$9)),M183-MIN($W$9,M183)))</f>
        <v>0</v>
      </c>
      <c r="X183" s="33">
        <f>IF($B183="","",MIN($X$9,N183)+MIN(MAX(0,'Debt Payoff'!$D$24-SUM(Q183:W183)-SUMPRODUCT((N183:P183&lt;$X$9:$Z$9)*N183:P183+(N183:P183&gt;=$X$9:$Z$9)*$X$9:$Z$9)),N183-MIN($X$9,N183)))</f>
        <v>0</v>
      </c>
      <c r="Y183" s="33">
        <f>IF($B183="","",MIN($Y$9,O183)+MIN(MAX(0,'Debt Payoff'!$D$24-SUM(Q183:X183)-SUMPRODUCT((O183:P183&lt;$Y$9:$Z$9)*O183:P183+(O183:P183&gt;=$Y$9:$Z$9)*$Y$9:$Z$9)),O183-MIN($Y$9,O183)))</f>
        <v>0</v>
      </c>
      <c r="Z183" s="33">
        <f>IF($B183="","",MIN($Z$9,P183)+MIN(MAX(0,'Debt Payoff'!$D$24-SUM(Q183:Y183)-SUMPRODUCT((P183:P183&lt;$Z$9:$Z$9)*P183:P183+(P183:P183&gt;=$Z$9:$Z$9)*$Z$9:$Z$9)),P183-MIN($Z$9,P183)))</f>
        <v>0</v>
      </c>
      <c r="AA183" s="33">
        <f>IF($B183="","",ROUND(G183-Q183,2))</f>
        <v>0</v>
      </c>
      <c r="AB183" s="33">
        <f>IF($B183="","",ROUND(H183-R183,2))</f>
        <v>0</v>
      </c>
      <c r="AC183" s="33">
        <f>IF($B183="","",ROUND(I183-S183,2))</f>
        <v>0</v>
      </c>
      <c r="AD183" s="33">
        <f>IF($B183="","",ROUND(J183-T183,2))</f>
        <v>0</v>
      </c>
      <c r="AE183" s="33">
        <f>IF($B183="","",ROUND(K183-U183,2))</f>
        <v>0</v>
      </c>
      <c r="AF183" s="33">
        <f>IF($B183="","",ROUND(L183-V183,2))</f>
        <v>0</v>
      </c>
      <c r="AG183" s="33">
        <f>IF($B183="","",ROUND(M183-W183,2))</f>
        <v>0</v>
      </c>
      <c r="AH183" s="33">
        <f>IF($B183="","",ROUND(N183-X183,2))</f>
        <v>0</v>
      </c>
      <c r="AI183" s="33">
        <f>IF($B183="","",ROUND(O183-Y183,2))</f>
        <v>0</v>
      </c>
      <c r="AJ183" s="33">
        <f>IF($B183="","",ROUND(P183-Z183,2))</f>
        <v>0</v>
      </c>
    </row>
    <row r="184" spans="2:36">
      <c r="B184" s="15">
        <f>IF(B183="","",IF(F183&gt;0.005,B183+1,""))</f>
        <v>0</v>
      </c>
      <c r="C184" s="46">
        <f>IF($B184="","",EDATE('Debt Payoff'!$D$23,$B184-1))</f>
        <v>0</v>
      </c>
      <c r="D184" s="47">
        <f>IF($B184="","",SUM(Q184:Z184))</f>
        <v>0</v>
      </c>
      <c r="E184" s="48">
        <f>IF($B184="","",SUM(G184:P184)-F183)</f>
        <v>0</v>
      </c>
      <c r="F184" s="47">
        <f>IF($B184="","",SUM(AA184:AJ184))</f>
        <v>0</v>
      </c>
      <c r="G184" s="48">
        <f>IF($B184="","",ROUND(N(AA183)*(1+$Q$8/12),2))</f>
        <v>0</v>
      </c>
      <c r="H184" s="48">
        <f>IF($B184="","",ROUND(N(AB183)*(1+$R$8/12),2))</f>
        <v>0</v>
      </c>
      <c r="I184" s="48">
        <f>IF($B184="","",ROUND(N(AC183)*(1+$S$8/12),2))</f>
        <v>0</v>
      </c>
      <c r="J184" s="48">
        <f>IF($B184="","",ROUND(N(AD183)*(1+$T$8/12),2))</f>
        <v>0</v>
      </c>
      <c r="K184" s="48">
        <f>IF($B184="","",ROUND(N(AE183)*(1+$U$8/12),2))</f>
        <v>0</v>
      </c>
      <c r="L184" s="48">
        <f>IF($B184="","",ROUND(N(AF183)*(1+$V$8/12),2))</f>
        <v>0</v>
      </c>
      <c r="M184" s="48">
        <f>IF($B184="","",ROUND(N(AG183)*(1+$W$8/12),2))</f>
        <v>0</v>
      </c>
      <c r="N184" s="48">
        <f>IF($B184="","",ROUND(N(AH183)*(1+$X$8/12),2))</f>
        <v>0</v>
      </c>
      <c r="O184" s="48">
        <f>IF($B184="","",ROUND(N(AI183)*(1+$Y$8/12),2))</f>
        <v>0</v>
      </c>
      <c r="P184" s="48">
        <f>IF($B184="","",ROUND(N(AJ183)*(1+$Z$8/12),2))</f>
        <v>0</v>
      </c>
      <c r="Q184" s="33">
        <f>IF($B184="","",MIN($Q$9,G184)+MIN(MAX(0,'Debt Payoff'!$D$24-0-SUMPRODUCT((G184:P184&lt;$Q$9:$Z$9)*G184:P184+(G184:P184&gt;=$Q$9:$Z$9)*$Q$9:$Z$9)),G184-MIN($Q$9,G184)))</f>
        <v>0</v>
      </c>
      <c r="R184" s="33">
        <f>IF($B184="","",MIN($R$9,H184)+MIN(MAX(0,'Debt Payoff'!$D$24-SUM(Q184:Q184)-SUMPRODUCT((H184:P184&lt;$R$9:$Z$9)*H184:P184+(H184:P184&gt;=$R$9:$Z$9)*$R$9:$Z$9)),H184-MIN($R$9,H184)))</f>
        <v>0</v>
      </c>
      <c r="S184" s="33">
        <f>IF($B184="","",MIN($S$9,I184)+MIN(MAX(0,'Debt Payoff'!$D$24-SUM(Q184:R184)-SUMPRODUCT((I184:P184&lt;$S$9:$Z$9)*I184:P184+(I184:P184&gt;=$S$9:$Z$9)*$S$9:$Z$9)),I184-MIN($S$9,I184)))</f>
        <v>0</v>
      </c>
      <c r="T184" s="33">
        <f>IF($B184="","",MIN($T$9,J184)+MIN(MAX(0,'Debt Payoff'!$D$24-SUM(Q184:S184)-SUMPRODUCT((J184:P184&lt;$T$9:$Z$9)*J184:P184+(J184:P184&gt;=$T$9:$Z$9)*$T$9:$Z$9)),J184-MIN($T$9,J184)))</f>
        <v>0</v>
      </c>
      <c r="U184" s="33">
        <f>IF($B184="","",MIN($U$9,K184)+MIN(MAX(0,'Debt Payoff'!$D$24-SUM(Q184:T184)-SUMPRODUCT((K184:P184&lt;$U$9:$Z$9)*K184:P184+(K184:P184&gt;=$U$9:$Z$9)*$U$9:$Z$9)),K184-MIN($U$9,K184)))</f>
        <v>0</v>
      </c>
      <c r="V184" s="33">
        <f>IF($B184="","",MIN($V$9,L184)+MIN(MAX(0,'Debt Payoff'!$D$24-SUM(Q184:U184)-SUMPRODUCT((L184:P184&lt;$V$9:$Z$9)*L184:P184+(L184:P184&gt;=$V$9:$Z$9)*$V$9:$Z$9)),L184-MIN($V$9,L184)))</f>
        <v>0</v>
      </c>
      <c r="W184" s="33">
        <f>IF($B184="","",MIN($W$9,M184)+MIN(MAX(0,'Debt Payoff'!$D$24-SUM(Q184:V184)-SUMPRODUCT((M184:P184&lt;$W$9:$Z$9)*M184:P184+(M184:P184&gt;=$W$9:$Z$9)*$W$9:$Z$9)),M184-MIN($W$9,M184)))</f>
        <v>0</v>
      </c>
      <c r="X184" s="33">
        <f>IF($B184="","",MIN($X$9,N184)+MIN(MAX(0,'Debt Payoff'!$D$24-SUM(Q184:W184)-SUMPRODUCT((N184:P184&lt;$X$9:$Z$9)*N184:P184+(N184:P184&gt;=$X$9:$Z$9)*$X$9:$Z$9)),N184-MIN($X$9,N184)))</f>
        <v>0</v>
      </c>
      <c r="Y184" s="33">
        <f>IF($B184="","",MIN($Y$9,O184)+MIN(MAX(0,'Debt Payoff'!$D$24-SUM(Q184:X184)-SUMPRODUCT((O184:P184&lt;$Y$9:$Z$9)*O184:P184+(O184:P184&gt;=$Y$9:$Z$9)*$Y$9:$Z$9)),O184-MIN($Y$9,O184)))</f>
        <v>0</v>
      </c>
      <c r="Z184" s="33">
        <f>IF($B184="","",MIN($Z$9,P184)+MIN(MAX(0,'Debt Payoff'!$D$24-SUM(Q184:Y184)-SUMPRODUCT((P184:P184&lt;$Z$9:$Z$9)*P184:P184+(P184:P184&gt;=$Z$9:$Z$9)*$Z$9:$Z$9)),P184-MIN($Z$9,P184)))</f>
        <v>0</v>
      </c>
      <c r="AA184" s="33">
        <f>IF($B184="","",ROUND(G184-Q184,2))</f>
        <v>0</v>
      </c>
      <c r="AB184" s="33">
        <f>IF($B184="","",ROUND(H184-R184,2))</f>
        <v>0</v>
      </c>
      <c r="AC184" s="33">
        <f>IF($B184="","",ROUND(I184-S184,2))</f>
        <v>0</v>
      </c>
      <c r="AD184" s="33">
        <f>IF($B184="","",ROUND(J184-T184,2))</f>
        <v>0</v>
      </c>
      <c r="AE184" s="33">
        <f>IF($B184="","",ROUND(K184-U184,2))</f>
        <v>0</v>
      </c>
      <c r="AF184" s="33">
        <f>IF($B184="","",ROUND(L184-V184,2))</f>
        <v>0</v>
      </c>
      <c r="AG184" s="33">
        <f>IF($B184="","",ROUND(M184-W184,2))</f>
        <v>0</v>
      </c>
      <c r="AH184" s="33">
        <f>IF($B184="","",ROUND(N184-X184,2))</f>
        <v>0</v>
      </c>
      <c r="AI184" s="33">
        <f>IF($B184="","",ROUND(O184-Y184,2))</f>
        <v>0</v>
      </c>
      <c r="AJ184" s="33">
        <f>IF($B184="","",ROUND(P184-Z184,2))</f>
        <v>0</v>
      </c>
    </row>
    <row r="185" spans="2:36">
      <c r="B185" s="15">
        <f>IF(B184="","",IF(F184&gt;0.005,B184+1,""))</f>
        <v>0</v>
      </c>
      <c r="C185" s="46">
        <f>IF($B185="","",EDATE('Debt Payoff'!$D$23,$B185-1))</f>
        <v>0</v>
      </c>
      <c r="D185" s="47">
        <f>IF($B185="","",SUM(Q185:Z185))</f>
        <v>0</v>
      </c>
      <c r="E185" s="48">
        <f>IF($B185="","",SUM(G185:P185)-F184)</f>
        <v>0</v>
      </c>
      <c r="F185" s="47">
        <f>IF($B185="","",SUM(AA185:AJ185))</f>
        <v>0</v>
      </c>
      <c r="G185" s="48">
        <f>IF($B185="","",ROUND(N(AA184)*(1+$Q$8/12),2))</f>
        <v>0</v>
      </c>
      <c r="H185" s="48">
        <f>IF($B185="","",ROUND(N(AB184)*(1+$R$8/12),2))</f>
        <v>0</v>
      </c>
      <c r="I185" s="48">
        <f>IF($B185="","",ROUND(N(AC184)*(1+$S$8/12),2))</f>
        <v>0</v>
      </c>
      <c r="J185" s="48">
        <f>IF($B185="","",ROUND(N(AD184)*(1+$T$8/12),2))</f>
        <v>0</v>
      </c>
      <c r="K185" s="48">
        <f>IF($B185="","",ROUND(N(AE184)*(1+$U$8/12),2))</f>
        <v>0</v>
      </c>
      <c r="L185" s="48">
        <f>IF($B185="","",ROUND(N(AF184)*(1+$V$8/12),2))</f>
        <v>0</v>
      </c>
      <c r="M185" s="48">
        <f>IF($B185="","",ROUND(N(AG184)*(1+$W$8/12),2))</f>
        <v>0</v>
      </c>
      <c r="N185" s="48">
        <f>IF($B185="","",ROUND(N(AH184)*(1+$X$8/12),2))</f>
        <v>0</v>
      </c>
      <c r="O185" s="48">
        <f>IF($B185="","",ROUND(N(AI184)*(1+$Y$8/12),2))</f>
        <v>0</v>
      </c>
      <c r="P185" s="48">
        <f>IF($B185="","",ROUND(N(AJ184)*(1+$Z$8/12),2))</f>
        <v>0</v>
      </c>
      <c r="Q185" s="33">
        <f>IF($B185="","",MIN($Q$9,G185)+MIN(MAX(0,'Debt Payoff'!$D$24-0-SUMPRODUCT((G185:P185&lt;$Q$9:$Z$9)*G185:P185+(G185:P185&gt;=$Q$9:$Z$9)*$Q$9:$Z$9)),G185-MIN($Q$9,G185)))</f>
        <v>0</v>
      </c>
      <c r="R185" s="33">
        <f>IF($B185="","",MIN($R$9,H185)+MIN(MAX(0,'Debt Payoff'!$D$24-SUM(Q185:Q185)-SUMPRODUCT((H185:P185&lt;$R$9:$Z$9)*H185:P185+(H185:P185&gt;=$R$9:$Z$9)*$R$9:$Z$9)),H185-MIN($R$9,H185)))</f>
        <v>0</v>
      </c>
      <c r="S185" s="33">
        <f>IF($B185="","",MIN($S$9,I185)+MIN(MAX(0,'Debt Payoff'!$D$24-SUM(Q185:R185)-SUMPRODUCT((I185:P185&lt;$S$9:$Z$9)*I185:P185+(I185:P185&gt;=$S$9:$Z$9)*$S$9:$Z$9)),I185-MIN($S$9,I185)))</f>
        <v>0</v>
      </c>
      <c r="T185" s="33">
        <f>IF($B185="","",MIN($T$9,J185)+MIN(MAX(0,'Debt Payoff'!$D$24-SUM(Q185:S185)-SUMPRODUCT((J185:P185&lt;$T$9:$Z$9)*J185:P185+(J185:P185&gt;=$T$9:$Z$9)*$T$9:$Z$9)),J185-MIN($T$9,J185)))</f>
        <v>0</v>
      </c>
      <c r="U185" s="33">
        <f>IF($B185="","",MIN($U$9,K185)+MIN(MAX(0,'Debt Payoff'!$D$24-SUM(Q185:T185)-SUMPRODUCT((K185:P185&lt;$U$9:$Z$9)*K185:P185+(K185:P185&gt;=$U$9:$Z$9)*$U$9:$Z$9)),K185-MIN($U$9,K185)))</f>
        <v>0</v>
      </c>
      <c r="V185" s="33">
        <f>IF($B185="","",MIN($V$9,L185)+MIN(MAX(0,'Debt Payoff'!$D$24-SUM(Q185:U185)-SUMPRODUCT((L185:P185&lt;$V$9:$Z$9)*L185:P185+(L185:P185&gt;=$V$9:$Z$9)*$V$9:$Z$9)),L185-MIN($V$9,L185)))</f>
        <v>0</v>
      </c>
      <c r="W185" s="33">
        <f>IF($B185="","",MIN($W$9,M185)+MIN(MAX(0,'Debt Payoff'!$D$24-SUM(Q185:V185)-SUMPRODUCT((M185:P185&lt;$W$9:$Z$9)*M185:P185+(M185:P185&gt;=$W$9:$Z$9)*$W$9:$Z$9)),M185-MIN($W$9,M185)))</f>
        <v>0</v>
      </c>
      <c r="X185" s="33">
        <f>IF($B185="","",MIN($X$9,N185)+MIN(MAX(0,'Debt Payoff'!$D$24-SUM(Q185:W185)-SUMPRODUCT((N185:P185&lt;$X$9:$Z$9)*N185:P185+(N185:P185&gt;=$X$9:$Z$9)*$X$9:$Z$9)),N185-MIN($X$9,N185)))</f>
        <v>0</v>
      </c>
      <c r="Y185" s="33">
        <f>IF($B185="","",MIN($Y$9,O185)+MIN(MAX(0,'Debt Payoff'!$D$24-SUM(Q185:X185)-SUMPRODUCT((O185:P185&lt;$Y$9:$Z$9)*O185:P185+(O185:P185&gt;=$Y$9:$Z$9)*$Y$9:$Z$9)),O185-MIN($Y$9,O185)))</f>
        <v>0</v>
      </c>
      <c r="Z185" s="33">
        <f>IF($B185="","",MIN($Z$9,P185)+MIN(MAX(0,'Debt Payoff'!$D$24-SUM(Q185:Y185)-SUMPRODUCT((P185:P185&lt;$Z$9:$Z$9)*P185:P185+(P185:P185&gt;=$Z$9:$Z$9)*$Z$9:$Z$9)),P185-MIN($Z$9,P185)))</f>
        <v>0</v>
      </c>
      <c r="AA185" s="33">
        <f>IF($B185="","",ROUND(G185-Q185,2))</f>
        <v>0</v>
      </c>
      <c r="AB185" s="33">
        <f>IF($B185="","",ROUND(H185-R185,2))</f>
        <v>0</v>
      </c>
      <c r="AC185" s="33">
        <f>IF($B185="","",ROUND(I185-S185,2))</f>
        <v>0</v>
      </c>
      <c r="AD185" s="33">
        <f>IF($B185="","",ROUND(J185-T185,2))</f>
        <v>0</v>
      </c>
      <c r="AE185" s="33">
        <f>IF($B185="","",ROUND(K185-U185,2))</f>
        <v>0</v>
      </c>
      <c r="AF185" s="33">
        <f>IF($B185="","",ROUND(L185-V185,2))</f>
        <v>0</v>
      </c>
      <c r="AG185" s="33">
        <f>IF($B185="","",ROUND(M185-W185,2))</f>
        <v>0</v>
      </c>
      <c r="AH185" s="33">
        <f>IF($B185="","",ROUND(N185-X185,2))</f>
        <v>0</v>
      </c>
      <c r="AI185" s="33">
        <f>IF($B185="","",ROUND(O185-Y185,2))</f>
        <v>0</v>
      </c>
      <c r="AJ185" s="33">
        <f>IF($B185="","",ROUND(P185-Z185,2))</f>
        <v>0</v>
      </c>
    </row>
    <row r="186" spans="2:36">
      <c r="B186" s="15">
        <f>IF(B185="","",IF(F185&gt;0.005,B185+1,""))</f>
        <v>0</v>
      </c>
      <c r="C186" s="46">
        <f>IF($B186="","",EDATE('Debt Payoff'!$D$23,$B186-1))</f>
        <v>0</v>
      </c>
      <c r="D186" s="47">
        <f>IF($B186="","",SUM(Q186:Z186))</f>
        <v>0</v>
      </c>
      <c r="E186" s="48">
        <f>IF($B186="","",SUM(G186:P186)-F185)</f>
        <v>0</v>
      </c>
      <c r="F186" s="47">
        <f>IF($B186="","",SUM(AA186:AJ186))</f>
        <v>0</v>
      </c>
      <c r="G186" s="48">
        <f>IF($B186="","",ROUND(N(AA185)*(1+$Q$8/12),2))</f>
        <v>0</v>
      </c>
      <c r="H186" s="48">
        <f>IF($B186="","",ROUND(N(AB185)*(1+$R$8/12),2))</f>
        <v>0</v>
      </c>
      <c r="I186" s="48">
        <f>IF($B186="","",ROUND(N(AC185)*(1+$S$8/12),2))</f>
        <v>0</v>
      </c>
      <c r="J186" s="48">
        <f>IF($B186="","",ROUND(N(AD185)*(1+$T$8/12),2))</f>
        <v>0</v>
      </c>
      <c r="K186" s="48">
        <f>IF($B186="","",ROUND(N(AE185)*(1+$U$8/12),2))</f>
        <v>0</v>
      </c>
      <c r="L186" s="48">
        <f>IF($B186="","",ROUND(N(AF185)*(1+$V$8/12),2))</f>
        <v>0</v>
      </c>
      <c r="M186" s="48">
        <f>IF($B186="","",ROUND(N(AG185)*(1+$W$8/12),2))</f>
        <v>0</v>
      </c>
      <c r="N186" s="48">
        <f>IF($B186="","",ROUND(N(AH185)*(1+$X$8/12),2))</f>
        <v>0</v>
      </c>
      <c r="O186" s="48">
        <f>IF($B186="","",ROUND(N(AI185)*(1+$Y$8/12),2))</f>
        <v>0</v>
      </c>
      <c r="P186" s="48">
        <f>IF($B186="","",ROUND(N(AJ185)*(1+$Z$8/12),2))</f>
        <v>0</v>
      </c>
      <c r="Q186" s="33">
        <f>IF($B186="","",MIN($Q$9,G186)+MIN(MAX(0,'Debt Payoff'!$D$24-0-SUMPRODUCT((G186:P186&lt;$Q$9:$Z$9)*G186:P186+(G186:P186&gt;=$Q$9:$Z$9)*$Q$9:$Z$9)),G186-MIN($Q$9,G186)))</f>
        <v>0</v>
      </c>
      <c r="R186" s="33">
        <f>IF($B186="","",MIN($R$9,H186)+MIN(MAX(0,'Debt Payoff'!$D$24-SUM(Q186:Q186)-SUMPRODUCT((H186:P186&lt;$R$9:$Z$9)*H186:P186+(H186:P186&gt;=$R$9:$Z$9)*$R$9:$Z$9)),H186-MIN($R$9,H186)))</f>
        <v>0</v>
      </c>
      <c r="S186" s="33">
        <f>IF($B186="","",MIN($S$9,I186)+MIN(MAX(0,'Debt Payoff'!$D$24-SUM(Q186:R186)-SUMPRODUCT((I186:P186&lt;$S$9:$Z$9)*I186:P186+(I186:P186&gt;=$S$9:$Z$9)*$S$9:$Z$9)),I186-MIN($S$9,I186)))</f>
        <v>0</v>
      </c>
      <c r="T186" s="33">
        <f>IF($B186="","",MIN($T$9,J186)+MIN(MAX(0,'Debt Payoff'!$D$24-SUM(Q186:S186)-SUMPRODUCT((J186:P186&lt;$T$9:$Z$9)*J186:P186+(J186:P186&gt;=$T$9:$Z$9)*$T$9:$Z$9)),J186-MIN($T$9,J186)))</f>
        <v>0</v>
      </c>
      <c r="U186" s="33">
        <f>IF($B186="","",MIN($U$9,K186)+MIN(MAX(0,'Debt Payoff'!$D$24-SUM(Q186:T186)-SUMPRODUCT((K186:P186&lt;$U$9:$Z$9)*K186:P186+(K186:P186&gt;=$U$9:$Z$9)*$U$9:$Z$9)),K186-MIN($U$9,K186)))</f>
        <v>0</v>
      </c>
      <c r="V186" s="33">
        <f>IF($B186="","",MIN($V$9,L186)+MIN(MAX(0,'Debt Payoff'!$D$24-SUM(Q186:U186)-SUMPRODUCT((L186:P186&lt;$V$9:$Z$9)*L186:P186+(L186:P186&gt;=$V$9:$Z$9)*$V$9:$Z$9)),L186-MIN($V$9,L186)))</f>
        <v>0</v>
      </c>
      <c r="W186" s="33">
        <f>IF($B186="","",MIN($W$9,M186)+MIN(MAX(0,'Debt Payoff'!$D$24-SUM(Q186:V186)-SUMPRODUCT((M186:P186&lt;$W$9:$Z$9)*M186:P186+(M186:P186&gt;=$W$9:$Z$9)*$W$9:$Z$9)),M186-MIN($W$9,M186)))</f>
        <v>0</v>
      </c>
      <c r="X186" s="33">
        <f>IF($B186="","",MIN($X$9,N186)+MIN(MAX(0,'Debt Payoff'!$D$24-SUM(Q186:W186)-SUMPRODUCT((N186:P186&lt;$X$9:$Z$9)*N186:P186+(N186:P186&gt;=$X$9:$Z$9)*$X$9:$Z$9)),N186-MIN($X$9,N186)))</f>
        <v>0</v>
      </c>
      <c r="Y186" s="33">
        <f>IF($B186="","",MIN($Y$9,O186)+MIN(MAX(0,'Debt Payoff'!$D$24-SUM(Q186:X186)-SUMPRODUCT((O186:P186&lt;$Y$9:$Z$9)*O186:P186+(O186:P186&gt;=$Y$9:$Z$9)*$Y$9:$Z$9)),O186-MIN($Y$9,O186)))</f>
        <v>0</v>
      </c>
      <c r="Z186" s="33">
        <f>IF($B186="","",MIN($Z$9,P186)+MIN(MAX(0,'Debt Payoff'!$D$24-SUM(Q186:Y186)-SUMPRODUCT((P186:P186&lt;$Z$9:$Z$9)*P186:P186+(P186:P186&gt;=$Z$9:$Z$9)*$Z$9:$Z$9)),P186-MIN($Z$9,P186)))</f>
        <v>0</v>
      </c>
      <c r="AA186" s="33">
        <f>IF($B186="","",ROUND(G186-Q186,2))</f>
        <v>0</v>
      </c>
      <c r="AB186" s="33">
        <f>IF($B186="","",ROUND(H186-R186,2))</f>
        <v>0</v>
      </c>
      <c r="AC186" s="33">
        <f>IF($B186="","",ROUND(I186-S186,2))</f>
        <v>0</v>
      </c>
      <c r="AD186" s="33">
        <f>IF($B186="","",ROUND(J186-T186,2))</f>
        <v>0</v>
      </c>
      <c r="AE186" s="33">
        <f>IF($B186="","",ROUND(K186-U186,2))</f>
        <v>0</v>
      </c>
      <c r="AF186" s="33">
        <f>IF($B186="","",ROUND(L186-V186,2))</f>
        <v>0</v>
      </c>
      <c r="AG186" s="33">
        <f>IF($B186="","",ROUND(M186-W186,2))</f>
        <v>0</v>
      </c>
      <c r="AH186" s="33">
        <f>IF($B186="","",ROUND(N186-X186,2))</f>
        <v>0</v>
      </c>
      <c r="AI186" s="33">
        <f>IF($B186="","",ROUND(O186-Y186,2))</f>
        <v>0</v>
      </c>
      <c r="AJ186" s="33">
        <f>IF($B186="","",ROUND(P186-Z186,2))</f>
        <v>0</v>
      </c>
    </row>
    <row r="187" spans="2:36">
      <c r="B187" s="15">
        <f>IF(B186="","",IF(F186&gt;0.005,B186+1,""))</f>
        <v>0</v>
      </c>
      <c r="C187" s="46">
        <f>IF($B187="","",EDATE('Debt Payoff'!$D$23,$B187-1))</f>
        <v>0</v>
      </c>
      <c r="D187" s="47">
        <f>IF($B187="","",SUM(Q187:Z187))</f>
        <v>0</v>
      </c>
      <c r="E187" s="48">
        <f>IF($B187="","",SUM(G187:P187)-F186)</f>
        <v>0</v>
      </c>
      <c r="F187" s="47">
        <f>IF($B187="","",SUM(AA187:AJ187))</f>
        <v>0</v>
      </c>
      <c r="G187" s="48">
        <f>IF($B187="","",ROUND(N(AA186)*(1+$Q$8/12),2))</f>
        <v>0</v>
      </c>
      <c r="H187" s="48">
        <f>IF($B187="","",ROUND(N(AB186)*(1+$R$8/12),2))</f>
        <v>0</v>
      </c>
      <c r="I187" s="48">
        <f>IF($B187="","",ROUND(N(AC186)*(1+$S$8/12),2))</f>
        <v>0</v>
      </c>
      <c r="J187" s="48">
        <f>IF($B187="","",ROUND(N(AD186)*(1+$T$8/12),2))</f>
        <v>0</v>
      </c>
      <c r="K187" s="48">
        <f>IF($B187="","",ROUND(N(AE186)*(1+$U$8/12),2))</f>
        <v>0</v>
      </c>
      <c r="L187" s="48">
        <f>IF($B187="","",ROUND(N(AF186)*(1+$V$8/12),2))</f>
        <v>0</v>
      </c>
      <c r="M187" s="48">
        <f>IF($B187="","",ROUND(N(AG186)*(1+$W$8/12),2))</f>
        <v>0</v>
      </c>
      <c r="N187" s="48">
        <f>IF($B187="","",ROUND(N(AH186)*(1+$X$8/12),2))</f>
        <v>0</v>
      </c>
      <c r="O187" s="48">
        <f>IF($B187="","",ROUND(N(AI186)*(1+$Y$8/12),2))</f>
        <v>0</v>
      </c>
      <c r="P187" s="48">
        <f>IF($B187="","",ROUND(N(AJ186)*(1+$Z$8/12),2))</f>
        <v>0</v>
      </c>
      <c r="Q187" s="33">
        <f>IF($B187="","",MIN($Q$9,G187)+MIN(MAX(0,'Debt Payoff'!$D$24-0-SUMPRODUCT((G187:P187&lt;$Q$9:$Z$9)*G187:P187+(G187:P187&gt;=$Q$9:$Z$9)*$Q$9:$Z$9)),G187-MIN($Q$9,G187)))</f>
        <v>0</v>
      </c>
      <c r="R187" s="33">
        <f>IF($B187="","",MIN($R$9,H187)+MIN(MAX(0,'Debt Payoff'!$D$24-SUM(Q187:Q187)-SUMPRODUCT((H187:P187&lt;$R$9:$Z$9)*H187:P187+(H187:P187&gt;=$R$9:$Z$9)*$R$9:$Z$9)),H187-MIN($R$9,H187)))</f>
        <v>0</v>
      </c>
      <c r="S187" s="33">
        <f>IF($B187="","",MIN($S$9,I187)+MIN(MAX(0,'Debt Payoff'!$D$24-SUM(Q187:R187)-SUMPRODUCT((I187:P187&lt;$S$9:$Z$9)*I187:P187+(I187:P187&gt;=$S$9:$Z$9)*$S$9:$Z$9)),I187-MIN($S$9,I187)))</f>
        <v>0</v>
      </c>
      <c r="T187" s="33">
        <f>IF($B187="","",MIN($T$9,J187)+MIN(MAX(0,'Debt Payoff'!$D$24-SUM(Q187:S187)-SUMPRODUCT((J187:P187&lt;$T$9:$Z$9)*J187:P187+(J187:P187&gt;=$T$9:$Z$9)*$T$9:$Z$9)),J187-MIN($T$9,J187)))</f>
        <v>0</v>
      </c>
      <c r="U187" s="33">
        <f>IF($B187="","",MIN($U$9,K187)+MIN(MAX(0,'Debt Payoff'!$D$24-SUM(Q187:T187)-SUMPRODUCT((K187:P187&lt;$U$9:$Z$9)*K187:P187+(K187:P187&gt;=$U$9:$Z$9)*$U$9:$Z$9)),K187-MIN($U$9,K187)))</f>
        <v>0</v>
      </c>
      <c r="V187" s="33">
        <f>IF($B187="","",MIN($V$9,L187)+MIN(MAX(0,'Debt Payoff'!$D$24-SUM(Q187:U187)-SUMPRODUCT((L187:P187&lt;$V$9:$Z$9)*L187:P187+(L187:P187&gt;=$V$9:$Z$9)*$V$9:$Z$9)),L187-MIN($V$9,L187)))</f>
        <v>0</v>
      </c>
      <c r="W187" s="33">
        <f>IF($B187="","",MIN($W$9,M187)+MIN(MAX(0,'Debt Payoff'!$D$24-SUM(Q187:V187)-SUMPRODUCT((M187:P187&lt;$W$9:$Z$9)*M187:P187+(M187:P187&gt;=$W$9:$Z$9)*$W$9:$Z$9)),M187-MIN($W$9,M187)))</f>
        <v>0</v>
      </c>
      <c r="X187" s="33">
        <f>IF($B187="","",MIN($X$9,N187)+MIN(MAX(0,'Debt Payoff'!$D$24-SUM(Q187:W187)-SUMPRODUCT((N187:P187&lt;$X$9:$Z$9)*N187:P187+(N187:P187&gt;=$X$9:$Z$9)*$X$9:$Z$9)),N187-MIN($X$9,N187)))</f>
        <v>0</v>
      </c>
      <c r="Y187" s="33">
        <f>IF($B187="","",MIN($Y$9,O187)+MIN(MAX(0,'Debt Payoff'!$D$24-SUM(Q187:X187)-SUMPRODUCT((O187:P187&lt;$Y$9:$Z$9)*O187:P187+(O187:P187&gt;=$Y$9:$Z$9)*$Y$9:$Z$9)),O187-MIN($Y$9,O187)))</f>
        <v>0</v>
      </c>
      <c r="Z187" s="33">
        <f>IF($B187="","",MIN($Z$9,P187)+MIN(MAX(0,'Debt Payoff'!$D$24-SUM(Q187:Y187)-SUMPRODUCT((P187:P187&lt;$Z$9:$Z$9)*P187:P187+(P187:P187&gt;=$Z$9:$Z$9)*$Z$9:$Z$9)),P187-MIN($Z$9,P187)))</f>
        <v>0</v>
      </c>
      <c r="AA187" s="33">
        <f>IF($B187="","",ROUND(G187-Q187,2))</f>
        <v>0</v>
      </c>
      <c r="AB187" s="33">
        <f>IF($B187="","",ROUND(H187-R187,2))</f>
        <v>0</v>
      </c>
      <c r="AC187" s="33">
        <f>IF($B187="","",ROUND(I187-S187,2))</f>
        <v>0</v>
      </c>
      <c r="AD187" s="33">
        <f>IF($B187="","",ROUND(J187-T187,2))</f>
        <v>0</v>
      </c>
      <c r="AE187" s="33">
        <f>IF($B187="","",ROUND(K187-U187,2))</f>
        <v>0</v>
      </c>
      <c r="AF187" s="33">
        <f>IF($B187="","",ROUND(L187-V187,2))</f>
        <v>0</v>
      </c>
      <c r="AG187" s="33">
        <f>IF($B187="","",ROUND(M187-W187,2))</f>
        <v>0</v>
      </c>
      <c r="AH187" s="33">
        <f>IF($B187="","",ROUND(N187-X187,2))</f>
        <v>0</v>
      </c>
      <c r="AI187" s="33">
        <f>IF($B187="","",ROUND(O187-Y187,2))</f>
        <v>0</v>
      </c>
      <c r="AJ187" s="33">
        <f>IF($B187="","",ROUND(P187-Z187,2))</f>
        <v>0</v>
      </c>
    </row>
    <row r="188" spans="2:36">
      <c r="B188" s="15">
        <f>IF(B187="","",IF(F187&gt;0.005,B187+1,""))</f>
        <v>0</v>
      </c>
      <c r="C188" s="46">
        <f>IF($B188="","",EDATE('Debt Payoff'!$D$23,$B188-1))</f>
        <v>0</v>
      </c>
      <c r="D188" s="47">
        <f>IF($B188="","",SUM(Q188:Z188))</f>
        <v>0</v>
      </c>
      <c r="E188" s="48">
        <f>IF($B188="","",SUM(G188:P188)-F187)</f>
        <v>0</v>
      </c>
      <c r="F188" s="47">
        <f>IF($B188="","",SUM(AA188:AJ188))</f>
        <v>0</v>
      </c>
      <c r="G188" s="48">
        <f>IF($B188="","",ROUND(N(AA187)*(1+$Q$8/12),2))</f>
        <v>0</v>
      </c>
      <c r="H188" s="48">
        <f>IF($B188="","",ROUND(N(AB187)*(1+$R$8/12),2))</f>
        <v>0</v>
      </c>
      <c r="I188" s="48">
        <f>IF($B188="","",ROUND(N(AC187)*(1+$S$8/12),2))</f>
        <v>0</v>
      </c>
      <c r="J188" s="48">
        <f>IF($B188="","",ROUND(N(AD187)*(1+$T$8/12),2))</f>
        <v>0</v>
      </c>
      <c r="K188" s="48">
        <f>IF($B188="","",ROUND(N(AE187)*(1+$U$8/12),2))</f>
        <v>0</v>
      </c>
      <c r="L188" s="48">
        <f>IF($B188="","",ROUND(N(AF187)*(1+$V$8/12),2))</f>
        <v>0</v>
      </c>
      <c r="M188" s="48">
        <f>IF($B188="","",ROUND(N(AG187)*(1+$W$8/12),2))</f>
        <v>0</v>
      </c>
      <c r="N188" s="48">
        <f>IF($B188="","",ROUND(N(AH187)*(1+$X$8/12),2))</f>
        <v>0</v>
      </c>
      <c r="O188" s="48">
        <f>IF($B188="","",ROUND(N(AI187)*(1+$Y$8/12),2))</f>
        <v>0</v>
      </c>
      <c r="P188" s="48">
        <f>IF($B188="","",ROUND(N(AJ187)*(1+$Z$8/12),2))</f>
        <v>0</v>
      </c>
      <c r="Q188" s="33">
        <f>IF($B188="","",MIN($Q$9,G188)+MIN(MAX(0,'Debt Payoff'!$D$24-0-SUMPRODUCT((G188:P188&lt;$Q$9:$Z$9)*G188:P188+(G188:P188&gt;=$Q$9:$Z$9)*$Q$9:$Z$9)),G188-MIN($Q$9,G188)))</f>
        <v>0</v>
      </c>
      <c r="R188" s="33">
        <f>IF($B188="","",MIN($R$9,H188)+MIN(MAX(0,'Debt Payoff'!$D$24-SUM(Q188:Q188)-SUMPRODUCT((H188:P188&lt;$R$9:$Z$9)*H188:P188+(H188:P188&gt;=$R$9:$Z$9)*$R$9:$Z$9)),H188-MIN($R$9,H188)))</f>
        <v>0</v>
      </c>
      <c r="S188" s="33">
        <f>IF($B188="","",MIN($S$9,I188)+MIN(MAX(0,'Debt Payoff'!$D$24-SUM(Q188:R188)-SUMPRODUCT((I188:P188&lt;$S$9:$Z$9)*I188:P188+(I188:P188&gt;=$S$9:$Z$9)*$S$9:$Z$9)),I188-MIN($S$9,I188)))</f>
        <v>0</v>
      </c>
      <c r="T188" s="33">
        <f>IF($B188="","",MIN($T$9,J188)+MIN(MAX(0,'Debt Payoff'!$D$24-SUM(Q188:S188)-SUMPRODUCT((J188:P188&lt;$T$9:$Z$9)*J188:P188+(J188:P188&gt;=$T$9:$Z$9)*$T$9:$Z$9)),J188-MIN($T$9,J188)))</f>
        <v>0</v>
      </c>
      <c r="U188" s="33">
        <f>IF($B188="","",MIN($U$9,K188)+MIN(MAX(0,'Debt Payoff'!$D$24-SUM(Q188:T188)-SUMPRODUCT((K188:P188&lt;$U$9:$Z$9)*K188:P188+(K188:P188&gt;=$U$9:$Z$9)*$U$9:$Z$9)),K188-MIN($U$9,K188)))</f>
        <v>0</v>
      </c>
      <c r="V188" s="33">
        <f>IF($B188="","",MIN($V$9,L188)+MIN(MAX(0,'Debt Payoff'!$D$24-SUM(Q188:U188)-SUMPRODUCT((L188:P188&lt;$V$9:$Z$9)*L188:P188+(L188:P188&gt;=$V$9:$Z$9)*$V$9:$Z$9)),L188-MIN($V$9,L188)))</f>
        <v>0</v>
      </c>
      <c r="W188" s="33">
        <f>IF($B188="","",MIN($W$9,M188)+MIN(MAX(0,'Debt Payoff'!$D$24-SUM(Q188:V188)-SUMPRODUCT((M188:P188&lt;$W$9:$Z$9)*M188:P188+(M188:P188&gt;=$W$9:$Z$9)*$W$9:$Z$9)),M188-MIN($W$9,M188)))</f>
        <v>0</v>
      </c>
      <c r="X188" s="33">
        <f>IF($B188="","",MIN($X$9,N188)+MIN(MAX(0,'Debt Payoff'!$D$24-SUM(Q188:W188)-SUMPRODUCT((N188:P188&lt;$X$9:$Z$9)*N188:P188+(N188:P188&gt;=$X$9:$Z$9)*$X$9:$Z$9)),N188-MIN($X$9,N188)))</f>
        <v>0</v>
      </c>
      <c r="Y188" s="33">
        <f>IF($B188="","",MIN($Y$9,O188)+MIN(MAX(0,'Debt Payoff'!$D$24-SUM(Q188:X188)-SUMPRODUCT((O188:P188&lt;$Y$9:$Z$9)*O188:P188+(O188:P188&gt;=$Y$9:$Z$9)*$Y$9:$Z$9)),O188-MIN($Y$9,O188)))</f>
        <v>0</v>
      </c>
      <c r="Z188" s="33">
        <f>IF($B188="","",MIN($Z$9,P188)+MIN(MAX(0,'Debt Payoff'!$D$24-SUM(Q188:Y188)-SUMPRODUCT((P188:P188&lt;$Z$9:$Z$9)*P188:P188+(P188:P188&gt;=$Z$9:$Z$9)*$Z$9:$Z$9)),P188-MIN($Z$9,P188)))</f>
        <v>0</v>
      </c>
      <c r="AA188" s="33">
        <f>IF($B188="","",ROUND(G188-Q188,2))</f>
        <v>0</v>
      </c>
      <c r="AB188" s="33">
        <f>IF($B188="","",ROUND(H188-R188,2))</f>
        <v>0</v>
      </c>
      <c r="AC188" s="33">
        <f>IF($B188="","",ROUND(I188-S188,2))</f>
        <v>0</v>
      </c>
      <c r="AD188" s="33">
        <f>IF($B188="","",ROUND(J188-T188,2))</f>
        <v>0</v>
      </c>
      <c r="AE188" s="33">
        <f>IF($B188="","",ROUND(K188-U188,2))</f>
        <v>0</v>
      </c>
      <c r="AF188" s="33">
        <f>IF($B188="","",ROUND(L188-V188,2))</f>
        <v>0</v>
      </c>
      <c r="AG188" s="33">
        <f>IF($B188="","",ROUND(M188-W188,2))</f>
        <v>0</v>
      </c>
      <c r="AH188" s="33">
        <f>IF($B188="","",ROUND(N188-X188,2))</f>
        <v>0</v>
      </c>
      <c r="AI188" s="33">
        <f>IF($B188="","",ROUND(O188-Y188,2))</f>
        <v>0</v>
      </c>
      <c r="AJ188" s="33">
        <f>IF($B188="","",ROUND(P188-Z188,2))</f>
        <v>0</v>
      </c>
    </row>
    <row r="189" spans="2:36">
      <c r="B189" s="15">
        <f>IF(B188="","",IF(F188&gt;0.005,B188+1,""))</f>
        <v>0</v>
      </c>
      <c r="C189" s="46">
        <f>IF($B189="","",EDATE('Debt Payoff'!$D$23,$B189-1))</f>
        <v>0</v>
      </c>
      <c r="D189" s="47">
        <f>IF($B189="","",SUM(Q189:Z189))</f>
        <v>0</v>
      </c>
      <c r="E189" s="48">
        <f>IF($B189="","",SUM(G189:P189)-F188)</f>
        <v>0</v>
      </c>
      <c r="F189" s="47">
        <f>IF($B189="","",SUM(AA189:AJ189))</f>
        <v>0</v>
      </c>
      <c r="G189" s="48">
        <f>IF($B189="","",ROUND(N(AA188)*(1+$Q$8/12),2))</f>
        <v>0</v>
      </c>
      <c r="H189" s="48">
        <f>IF($B189="","",ROUND(N(AB188)*(1+$R$8/12),2))</f>
        <v>0</v>
      </c>
      <c r="I189" s="48">
        <f>IF($B189="","",ROUND(N(AC188)*(1+$S$8/12),2))</f>
        <v>0</v>
      </c>
      <c r="J189" s="48">
        <f>IF($B189="","",ROUND(N(AD188)*(1+$T$8/12),2))</f>
        <v>0</v>
      </c>
      <c r="K189" s="48">
        <f>IF($B189="","",ROUND(N(AE188)*(1+$U$8/12),2))</f>
        <v>0</v>
      </c>
      <c r="L189" s="48">
        <f>IF($B189="","",ROUND(N(AF188)*(1+$V$8/12),2))</f>
        <v>0</v>
      </c>
      <c r="M189" s="48">
        <f>IF($B189="","",ROUND(N(AG188)*(1+$W$8/12),2))</f>
        <v>0</v>
      </c>
      <c r="N189" s="48">
        <f>IF($B189="","",ROUND(N(AH188)*(1+$X$8/12),2))</f>
        <v>0</v>
      </c>
      <c r="O189" s="48">
        <f>IF($B189="","",ROUND(N(AI188)*(1+$Y$8/12),2))</f>
        <v>0</v>
      </c>
      <c r="P189" s="48">
        <f>IF($B189="","",ROUND(N(AJ188)*(1+$Z$8/12),2))</f>
        <v>0</v>
      </c>
      <c r="Q189" s="33">
        <f>IF($B189="","",MIN($Q$9,G189)+MIN(MAX(0,'Debt Payoff'!$D$24-0-SUMPRODUCT((G189:P189&lt;$Q$9:$Z$9)*G189:P189+(G189:P189&gt;=$Q$9:$Z$9)*$Q$9:$Z$9)),G189-MIN($Q$9,G189)))</f>
        <v>0</v>
      </c>
      <c r="R189" s="33">
        <f>IF($B189="","",MIN($R$9,H189)+MIN(MAX(0,'Debt Payoff'!$D$24-SUM(Q189:Q189)-SUMPRODUCT((H189:P189&lt;$R$9:$Z$9)*H189:P189+(H189:P189&gt;=$R$9:$Z$9)*$R$9:$Z$9)),H189-MIN($R$9,H189)))</f>
        <v>0</v>
      </c>
      <c r="S189" s="33">
        <f>IF($B189="","",MIN($S$9,I189)+MIN(MAX(0,'Debt Payoff'!$D$24-SUM(Q189:R189)-SUMPRODUCT((I189:P189&lt;$S$9:$Z$9)*I189:P189+(I189:P189&gt;=$S$9:$Z$9)*$S$9:$Z$9)),I189-MIN($S$9,I189)))</f>
        <v>0</v>
      </c>
      <c r="T189" s="33">
        <f>IF($B189="","",MIN($T$9,J189)+MIN(MAX(0,'Debt Payoff'!$D$24-SUM(Q189:S189)-SUMPRODUCT((J189:P189&lt;$T$9:$Z$9)*J189:P189+(J189:P189&gt;=$T$9:$Z$9)*$T$9:$Z$9)),J189-MIN($T$9,J189)))</f>
        <v>0</v>
      </c>
      <c r="U189" s="33">
        <f>IF($B189="","",MIN($U$9,K189)+MIN(MAX(0,'Debt Payoff'!$D$24-SUM(Q189:T189)-SUMPRODUCT((K189:P189&lt;$U$9:$Z$9)*K189:P189+(K189:P189&gt;=$U$9:$Z$9)*$U$9:$Z$9)),K189-MIN($U$9,K189)))</f>
        <v>0</v>
      </c>
      <c r="V189" s="33">
        <f>IF($B189="","",MIN($V$9,L189)+MIN(MAX(0,'Debt Payoff'!$D$24-SUM(Q189:U189)-SUMPRODUCT((L189:P189&lt;$V$9:$Z$9)*L189:P189+(L189:P189&gt;=$V$9:$Z$9)*$V$9:$Z$9)),L189-MIN($V$9,L189)))</f>
        <v>0</v>
      </c>
      <c r="W189" s="33">
        <f>IF($B189="","",MIN($W$9,M189)+MIN(MAX(0,'Debt Payoff'!$D$24-SUM(Q189:V189)-SUMPRODUCT((M189:P189&lt;$W$9:$Z$9)*M189:P189+(M189:P189&gt;=$W$9:$Z$9)*$W$9:$Z$9)),M189-MIN($W$9,M189)))</f>
        <v>0</v>
      </c>
      <c r="X189" s="33">
        <f>IF($B189="","",MIN($X$9,N189)+MIN(MAX(0,'Debt Payoff'!$D$24-SUM(Q189:W189)-SUMPRODUCT((N189:P189&lt;$X$9:$Z$9)*N189:P189+(N189:P189&gt;=$X$9:$Z$9)*$X$9:$Z$9)),N189-MIN($X$9,N189)))</f>
        <v>0</v>
      </c>
      <c r="Y189" s="33">
        <f>IF($B189="","",MIN($Y$9,O189)+MIN(MAX(0,'Debt Payoff'!$D$24-SUM(Q189:X189)-SUMPRODUCT((O189:P189&lt;$Y$9:$Z$9)*O189:P189+(O189:P189&gt;=$Y$9:$Z$9)*$Y$9:$Z$9)),O189-MIN($Y$9,O189)))</f>
        <v>0</v>
      </c>
      <c r="Z189" s="33">
        <f>IF($B189="","",MIN($Z$9,P189)+MIN(MAX(0,'Debt Payoff'!$D$24-SUM(Q189:Y189)-SUMPRODUCT((P189:P189&lt;$Z$9:$Z$9)*P189:P189+(P189:P189&gt;=$Z$9:$Z$9)*$Z$9:$Z$9)),P189-MIN($Z$9,P189)))</f>
        <v>0</v>
      </c>
      <c r="AA189" s="33">
        <f>IF($B189="","",ROUND(G189-Q189,2))</f>
        <v>0</v>
      </c>
      <c r="AB189" s="33">
        <f>IF($B189="","",ROUND(H189-R189,2))</f>
        <v>0</v>
      </c>
      <c r="AC189" s="33">
        <f>IF($B189="","",ROUND(I189-S189,2))</f>
        <v>0</v>
      </c>
      <c r="AD189" s="33">
        <f>IF($B189="","",ROUND(J189-T189,2))</f>
        <v>0</v>
      </c>
      <c r="AE189" s="33">
        <f>IF($B189="","",ROUND(K189-U189,2))</f>
        <v>0</v>
      </c>
      <c r="AF189" s="33">
        <f>IF($B189="","",ROUND(L189-V189,2))</f>
        <v>0</v>
      </c>
      <c r="AG189" s="33">
        <f>IF($B189="","",ROUND(M189-W189,2))</f>
        <v>0</v>
      </c>
      <c r="AH189" s="33">
        <f>IF($B189="","",ROUND(N189-X189,2))</f>
        <v>0</v>
      </c>
      <c r="AI189" s="33">
        <f>IF($B189="","",ROUND(O189-Y189,2))</f>
        <v>0</v>
      </c>
      <c r="AJ189" s="33">
        <f>IF($B189="","",ROUND(P189-Z189,2))</f>
        <v>0</v>
      </c>
    </row>
    <row r="190" spans="2:36">
      <c r="B190" s="15">
        <f>IF(B189="","",IF(F189&gt;0.005,B189+1,""))</f>
        <v>0</v>
      </c>
      <c r="C190" s="46">
        <f>IF($B190="","",EDATE('Debt Payoff'!$D$23,$B190-1))</f>
        <v>0</v>
      </c>
      <c r="D190" s="47">
        <f>IF($B190="","",SUM(Q190:Z190))</f>
        <v>0</v>
      </c>
      <c r="E190" s="48">
        <f>IF($B190="","",SUM(G190:P190)-F189)</f>
        <v>0</v>
      </c>
      <c r="F190" s="47">
        <f>IF($B190="","",SUM(AA190:AJ190))</f>
        <v>0</v>
      </c>
      <c r="G190" s="48">
        <f>IF($B190="","",ROUND(N(AA189)*(1+$Q$8/12),2))</f>
        <v>0</v>
      </c>
      <c r="H190" s="48">
        <f>IF($B190="","",ROUND(N(AB189)*(1+$R$8/12),2))</f>
        <v>0</v>
      </c>
      <c r="I190" s="48">
        <f>IF($B190="","",ROUND(N(AC189)*(1+$S$8/12),2))</f>
        <v>0</v>
      </c>
      <c r="J190" s="48">
        <f>IF($B190="","",ROUND(N(AD189)*(1+$T$8/12),2))</f>
        <v>0</v>
      </c>
      <c r="K190" s="48">
        <f>IF($B190="","",ROUND(N(AE189)*(1+$U$8/12),2))</f>
        <v>0</v>
      </c>
      <c r="L190" s="48">
        <f>IF($B190="","",ROUND(N(AF189)*(1+$V$8/12),2))</f>
        <v>0</v>
      </c>
      <c r="M190" s="48">
        <f>IF($B190="","",ROUND(N(AG189)*(1+$W$8/12),2))</f>
        <v>0</v>
      </c>
      <c r="N190" s="48">
        <f>IF($B190="","",ROUND(N(AH189)*(1+$X$8/12),2))</f>
        <v>0</v>
      </c>
      <c r="O190" s="48">
        <f>IF($B190="","",ROUND(N(AI189)*(1+$Y$8/12),2))</f>
        <v>0</v>
      </c>
      <c r="P190" s="48">
        <f>IF($B190="","",ROUND(N(AJ189)*(1+$Z$8/12),2))</f>
        <v>0</v>
      </c>
      <c r="Q190" s="33">
        <f>IF($B190="","",MIN($Q$9,G190)+MIN(MAX(0,'Debt Payoff'!$D$24-0-SUMPRODUCT((G190:P190&lt;$Q$9:$Z$9)*G190:P190+(G190:P190&gt;=$Q$9:$Z$9)*$Q$9:$Z$9)),G190-MIN($Q$9,G190)))</f>
        <v>0</v>
      </c>
      <c r="R190" s="33">
        <f>IF($B190="","",MIN($R$9,H190)+MIN(MAX(0,'Debt Payoff'!$D$24-SUM(Q190:Q190)-SUMPRODUCT((H190:P190&lt;$R$9:$Z$9)*H190:P190+(H190:P190&gt;=$R$9:$Z$9)*$R$9:$Z$9)),H190-MIN($R$9,H190)))</f>
        <v>0</v>
      </c>
      <c r="S190" s="33">
        <f>IF($B190="","",MIN($S$9,I190)+MIN(MAX(0,'Debt Payoff'!$D$24-SUM(Q190:R190)-SUMPRODUCT((I190:P190&lt;$S$9:$Z$9)*I190:P190+(I190:P190&gt;=$S$9:$Z$9)*$S$9:$Z$9)),I190-MIN($S$9,I190)))</f>
        <v>0</v>
      </c>
      <c r="T190" s="33">
        <f>IF($B190="","",MIN($T$9,J190)+MIN(MAX(0,'Debt Payoff'!$D$24-SUM(Q190:S190)-SUMPRODUCT((J190:P190&lt;$T$9:$Z$9)*J190:P190+(J190:P190&gt;=$T$9:$Z$9)*$T$9:$Z$9)),J190-MIN($T$9,J190)))</f>
        <v>0</v>
      </c>
      <c r="U190" s="33">
        <f>IF($B190="","",MIN($U$9,K190)+MIN(MAX(0,'Debt Payoff'!$D$24-SUM(Q190:T190)-SUMPRODUCT((K190:P190&lt;$U$9:$Z$9)*K190:P190+(K190:P190&gt;=$U$9:$Z$9)*$U$9:$Z$9)),K190-MIN($U$9,K190)))</f>
        <v>0</v>
      </c>
      <c r="V190" s="33">
        <f>IF($B190="","",MIN($V$9,L190)+MIN(MAX(0,'Debt Payoff'!$D$24-SUM(Q190:U190)-SUMPRODUCT((L190:P190&lt;$V$9:$Z$9)*L190:P190+(L190:P190&gt;=$V$9:$Z$9)*$V$9:$Z$9)),L190-MIN($V$9,L190)))</f>
        <v>0</v>
      </c>
      <c r="W190" s="33">
        <f>IF($B190="","",MIN($W$9,M190)+MIN(MAX(0,'Debt Payoff'!$D$24-SUM(Q190:V190)-SUMPRODUCT((M190:P190&lt;$W$9:$Z$9)*M190:P190+(M190:P190&gt;=$W$9:$Z$9)*$W$9:$Z$9)),M190-MIN($W$9,M190)))</f>
        <v>0</v>
      </c>
      <c r="X190" s="33">
        <f>IF($B190="","",MIN($X$9,N190)+MIN(MAX(0,'Debt Payoff'!$D$24-SUM(Q190:W190)-SUMPRODUCT((N190:P190&lt;$X$9:$Z$9)*N190:P190+(N190:P190&gt;=$X$9:$Z$9)*$X$9:$Z$9)),N190-MIN($X$9,N190)))</f>
        <v>0</v>
      </c>
      <c r="Y190" s="33">
        <f>IF($B190="","",MIN($Y$9,O190)+MIN(MAX(0,'Debt Payoff'!$D$24-SUM(Q190:X190)-SUMPRODUCT((O190:P190&lt;$Y$9:$Z$9)*O190:P190+(O190:P190&gt;=$Y$9:$Z$9)*$Y$9:$Z$9)),O190-MIN($Y$9,O190)))</f>
        <v>0</v>
      </c>
      <c r="Z190" s="33">
        <f>IF($B190="","",MIN($Z$9,P190)+MIN(MAX(0,'Debt Payoff'!$D$24-SUM(Q190:Y190)-SUMPRODUCT((P190:P190&lt;$Z$9:$Z$9)*P190:P190+(P190:P190&gt;=$Z$9:$Z$9)*$Z$9:$Z$9)),P190-MIN($Z$9,P190)))</f>
        <v>0</v>
      </c>
      <c r="AA190" s="33">
        <f>IF($B190="","",ROUND(G190-Q190,2))</f>
        <v>0</v>
      </c>
      <c r="AB190" s="33">
        <f>IF($B190="","",ROUND(H190-R190,2))</f>
        <v>0</v>
      </c>
      <c r="AC190" s="33">
        <f>IF($B190="","",ROUND(I190-S190,2))</f>
        <v>0</v>
      </c>
      <c r="AD190" s="33">
        <f>IF($B190="","",ROUND(J190-T190,2))</f>
        <v>0</v>
      </c>
      <c r="AE190" s="33">
        <f>IF($B190="","",ROUND(K190-U190,2))</f>
        <v>0</v>
      </c>
      <c r="AF190" s="33">
        <f>IF($B190="","",ROUND(L190-V190,2))</f>
        <v>0</v>
      </c>
      <c r="AG190" s="33">
        <f>IF($B190="","",ROUND(M190-W190,2))</f>
        <v>0</v>
      </c>
      <c r="AH190" s="33">
        <f>IF($B190="","",ROUND(N190-X190,2))</f>
        <v>0</v>
      </c>
      <c r="AI190" s="33">
        <f>IF($B190="","",ROUND(O190-Y190,2))</f>
        <v>0</v>
      </c>
      <c r="AJ190" s="33">
        <f>IF($B190="","",ROUND(P190-Z190,2))</f>
        <v>0</v>
      </c>
    </row>
    <row r="191" spans="2:36">
      <c r="B191" s="15">
        <f>IF(B190="","",IF(F190&gt;0.005,B190+1,""))</f>
        <v>0</v>
      </c>
      <c r="C191" s="46">
        <f>IF($B191="","",EDATE('Debt Payoff'!$D$23,$B191-1))</f>
        <v>0</v>
      </c>
      <c r="D191" s="47">
        <f>IF($B191="","",SUM(Q191:Z191))</f>
        <v>0</v>
      </c>
      <c r="E191" s="48">
        <f>IF($B191="","",SUM(G191:P191)-F190)</f>
        <v>0</v>
      </c>
      <c r="F191" s="47">
        <f>IF($B191="","",SUM(AA191:AJ191))</f>
        <v>0</v>
      </c>
      <c r="G191" s="48">
        <f>IF($B191="","",ROUND(N(AA190)*(1+$Q$8/12),2))</f>
        <v>0</v>
      </c>
      <c r="H191" s="48">
        <f>IF($B191="","",ROUND(N(AB190)*(1+$R$8/12),2))</f>
        <v>0</v>
      </c>
      <c r="I191" s="48">
        <f>IF($B191="","",ROUND(N(AC190)*(1+$S$8/12),2))</f>
        <v>0</v>
      </c>
      <c r="J191" s="48">
        <f>IF($B191="","",ROUND(N(AD190)*(1+$T$8/12),2))</f>
        <v>0</v>
      </c>
      <c r="K191" s="48">
        <f>IF($B191="","",ROUND(N(AE190)*(1+$U$8/12),2))</f>
        <v>0</v>
      </c>
      <c r="L191" s="48">
        <f>IF($B191="","",ROUND(N(AF190)*(1+$V$8/12),2))</f>
        <v>0</v>
      </c>
      <c r="M191" s="48">
        <f>IF($B191="","",ROUND(N(AG190)*(1+$W$8/12),2))</f>
        <v>0</v>
      </c>
      <c r="N191" s="48">
        <f>IF($B191="","",ROUND(N(AH190)*(1+$X$8/12),2))</f>
        <v>0</v>
      </c>
      <c r="O191" s="48">
        <f>IF($B191="","",ROUND(N(AI190)*(1+$Y$8/12),2))</f>
        <v>0</v>
      </c>
      <c r="P191" s="48">
        <f>IF($B191="","",ROUND(N(AJ190)*(1+$Z$8/12),2))</f>
        <v>0</v>
      </c>
      <c r="Q191" s="33">
        <f>IF($B191="","",MIN($Q$9,G191)+MIN(MAX(0,'Debt Payoff'!$D$24-0-SUMPRODUCT((G191:P191&lt;$Q$9:$Z$9)*G191:P191+(G191:P191&gt;=$Q$9:$Z$9)*$Q$9:$Z$9)),G191-MIN($Q$9,G191)))</f>
        <v>0</v>
      </c>
      <c r="R191" s="33">
        <f>IF($B191="","",MIN($R$9,H191)+MIN(MAX(0,'Debt Payoff'!$D$24-SUM(Q191:Q191)-SUMPRODUCT((H191:P191&lt;$R$9:$Z$9)*H191:P191+(H191:P191&gt;=$R$9:$Z$9)*$R$9:$Z$9)),H191-MIN($R$9,H191)))</f>
        <v>0</v>
      </c>
      <c r="S191" s="33">
        <f>IF($B191="","",MIN($S$9,I191)+MIN(MAX(0,'Debt Payoff'!$D$24-SUM(Q191:R191)-SUMPRODUCT((I191:P191&lt;$S$9:$Z$9)*I191:P191+(I191:P191&gt;=$S$9:$Z$9)*$S$9:$Z$9)),I191-MIN($S$9,I191)))</f>
        <v>0</v>
      </c>
      <c r="T191" s="33">
        <f>IF($B191="","",MIN($T$9,J191)+MIN(MAX(0,'Debt Payoff'!$D$24-SUM(Q191:S191)-SUMPRODUCT((J191:P191&lt;$T$9:$Z$9)*J191:P191+(J191:P191&gt;=$T$9:$Z$9)*$T$9:$Z$9)),J191-MIN($T$9,J191)))</f>
        <v>0</v>
      </c>
      <c r="U191" s="33">
        <f>IF($B191="","",MIN($U$9,K191)+MIN(MAX(0,'Debt Payoff'!$D$24-SUM(Q191:T191)-SUMPRODUCT((K191:P191&lt;$U$9:$Z$9)*K191:P191+(K191:P191&gt;=$U$9:$Z$9)*$U$9:$Z$9)),K191-MIN($U$9,K191)))</f>
        <v>0</v>
      </c>
      <c r="V191" s="33">
        <f>IF($B191="","",MIN($V$9,L191)+MIN(MAX(0,'Debt Payoff'!$D$24-SUM(Q191:U191)-SUMPRODUCT((L191:P191&lt;$V$9:$Z$9)*L191:P191+(L191:P191&gt;=$V$9:$Z$9)*$V$9:$Z$9)),L191-MIN($V$9,L191)))</f>
        <v>0</v>
      </c>
      <c r="W191" s="33">
        <f>IF($B191="","",MIN($W$9,M191)+MIN(MAX(0,'Debt Payoff'!$D$24-SUM(Q191:V191)-SUMPRODUCT((M191:P191&lt;$W$9:$Z$9)*M191:P191+(M191:P191&gt;=$W$9:$Z$9)*$W$9:$Z$9)),M191-MIN($W$9,M191)))</f>
        <v>0</v>
      </c>
      <c r="X191" s="33">
        <f>IF($B191="","",MIN($X$9,N191)+MIN(MAX(0,'Debt Payoff'!$D$24-SUM(Q191:W191)-SUMPRODUCT((N191:P191&lt;$X$9:$Z$9)*N191:P191+(N191:P191&gt;=$X$9:$Z$9)*$X$9:$Z$9)),N191-MIN($X$9,N191)))</f>
        <v>0</v>
      </c>
      <c r="Y191" s="33">
        <f>IF($B191="","",MIN($Y$9,O191)+MIN(MAX(0,'Debt Payoff'!$D$24-SUM(Q191:X191)-SUMPRODUCT((O191:P191&lt;$Y$9:$Z$9)*O191:P191+(O191:P191&gt;=$Y$9:$Z$9)*$Y$9:$Z$9)),O191-MIN($Y$9,O191)))</f>
        <v>0</v>
      </c>
      <c r="Z191" s="33">
        <f>IF($B191="","",MIN($Z$9,P191)+MIN(MAX(0,'Debt Payoff'!$D$24-SUM(Q191:Y191)-SUMPRODUCT((P191:P191&lt;$Z$9:$Z$9)*P191:P191+(P191:P191&gt;=$Z$9:$Z$9)*$Z$9:$Z$9)),P191-MIN($Z$9,P191)))</f>
        <v>0</v>
      </c>
      <c r="AA191" s="33">
        <f>IF($B191="","",ROUND(G191-Q191,2))</f>
        <v>0</v>
      </c>
      <c r="AB191" s="33">
        <f>IF($B191="","",ROUND(H191-R191,2))</f>
        <v>0</v>
      </c>
      <c r="AC191" s="33">
        <f>IF($B191="","",ROUND(I191-S191,2))</f>
        <v>0</v>
      </c>
      <c r="AD191" s="33">
        <f>IF($B191="","",ROUND(J191-T191,2))</f>
        <v>0</v>
      </c>
      <c r="AE191" s="33">
        <f>IF($B191="","",ROUND(K191-U191,2))</f>
        <v>0</v>
      </c>
      <c r="AF191" s="33">
        <f>IF($B191="","",ROUND(L191-V191,2))</f>
        <v>0</v>
      </c>
      <c r="AG191" s="33">
        <f>IF($B191="","",ROUND(M191-W191,2))</f>
        <v>0</v>
      </c>
      <c r="AH191" s="33">
        <f>IF($B191="","",ROUND(N191-X191,2))</f>
        <v>0</v>
      </c>
      <c r="AI191" s="33">
        <f>IF($B191="","",ROUND(O191-Y191,2))</f>
        <v>0</v>
      </c>
      <c r="AJ191" s="33">
        <f>IF($B191="","",ROUND(P191-Z191,2))</f>
        <v>0</v>
      </c>
    </row>
    <row r="192" spans="2:36">
      <c r="B192" s="15">
        <f>IF(B191="","",IF(F191&gt;0.005,B191+1,""))</f>
        <v>0</v>
      </c>
      <c r="C192" s="46">
        <f>IF($B192="","",EDATE('Debt Payoff'!$D$23,$B192-1))</f>
        <v>0</v>
      </c>
      <c r="D192" s="47">
        <f>IF($B192="","",SUM(Q192:Z192))</f>
        <v>0</v>
      </c>
      <c r="E192" s="48">
        <f>IF($B192="","",SUM(G192:P192)-F191)</f>
        <v>0</v>
      </c>
      <c r="F192" s="47">
        <f>IF($B192="","",SUM(AA192:AJ192))</f>
        <v>0</v>
      </c>
      <c r="G192" s="48">
        <f>IF($B192="","",ROUND(N(AA191)*(1+$Q$8/12),2))</f>
        <v>0</v>
      </c>
      <c r="H192" s="48">
        <f>IF($B192="","",ROUND(N(AB191)*(1+$R$8/12),2))</f>
        <v>0</v>
      </c>
      <c r="I192" s="48">
        <f>IF($B192="","",ROUND(N(AC191)*(1+$S$8/12),2))</f>
        <v>0</v>
      </c>
      <c r="J192" s="48">
        <f>IF($B192="","",ROUND(N(AD191)*(1+$T$8/12),2))</f>
        <v>0</v>
      </c>
      <c r="K192" s="48">
        <f>IF($B192="","",ROUND(N(AE191)*(1+$U$8/12),2))</f>
        <v>0</v>
      </c>
      <c r="L192" s="48">
        <f>IF($B192="","",ROUND(N(AF191)*(1+$V$8/12),2))</f>
        <v>0</v>
      </c>
      <c r="M192" s="48">
        <f>IF($B192="","",ROUND(N(AG191)*(1+$W$8/12),2))</f>
        <v>0</v>
      </c>
      <c r="N192" s="48">
        <f>IF($B192="","",ROUND(N(AH191)*(1+$X$8/12),2))</f>
        <v>0</v>
      </c>
      <c r="O192" s="48">
        <f>IF($B192="","",ROUND(N(AI191)*(1+$Y$8/12),2))</f>
        <v>0</v>
      </c>
      <c r="P192" s="48">
        <f>IF($B192="","",ROUND(N(AJ191)*(1+$Z$8/12),2))</f>
        <v>0</v>
      </c>
      <c r="Q192" s="33">
        <f>IF($B192="","",MIN($Q$9,G192)+MIN(MAX(0,'Debt Payoff'!$D$24-0-SUMPRODUCT((G192:P192&lt;$Q$9:$Z$9)*G192:P192+(G192:P192&gt;=$Q$9:$Z$9)*$Q$9:$Z$9)),G192-MIN($Q$9,G192)))</f>
        <v>0</v>
      </c>
      <c r="R192" s="33">
        <f>IF($B192="","",MIN($R$9,H192)+MIN(MAX(0,'Debt Payoff'!$D$24-SUM(Q192:Q192)-SUMPRODUCT((H192:P192&lt;$R$9:$Z$9)*H192:P192+(H192:P192&gt;=$R$9:$Z$9)*$R$9:$Z$9)),H192-MIN($R$9,H192)))</f>
        <v>0</v>
      </c>
      <c r="S192" s="33">
        <f>IF($B192="","",MIN($S$9,I192)+MIN(MAX(0,'Debt Payoff'!$D$24-SUM(Q192:R192)-SUMPRODUCT((I192:P192&lt;$S$9:$Z$9)*I192:P192+(I192:P192&gt;=$S$9:$Z$9)*$S$9:$Z$9)),I192-MIN($S$9,I192)))</f>
        <v>0</v>
      </c>
      <c r="T192" s="33">
        <f>IF($B192="","",MIN($T$9,J192)+MIN(MAX(0,'Debt Payoff'!$D$24-SUM(Q192:S192)-SUMPRODUCT((J192:P192&lt;$T$9:$Z$9)*J192:P192+(J192:P192&gt;=$T$9:$Z$9)*$T$9:$Z$9)),J192-MIN($T$9,J192)))</f>
        <v>0</v>
      </c>
      <c r="U192" s="33">
        <f>IF($B192="","",MIN($U$9,K192)+MIN(MAX(0,'Debt Payoff'!$D$24-SUM(Q192:T192)-SUMPRODUCT((K192:P192&lt;$U$9:$Z$9)*K192:P192+(K192:P192&gt;=$U$9:$Z$9)*$U$9:$Z$9)),K192-MIN($U$9,K192)))</f>
        <v>0</v>
      </c>
      <c r="V192" s="33">
        <f>IF($B192="","",MIN($V$9,L192)+MIN(MAX(0,'Debt Payoff'!$D$24-SUM(Q192:U192)-SUMPRODUCT((L192:P192&lt;$V$9:$Z$9)*L192:P192+(L192:P192&gt;=$V$9:$Z$9)*$V$9:$Z$9)),L192-MIN($V$9,L192)))</f>
        <v>0</v>
      </c>
      <c r="W192" s="33">
        <f>IF($B192="","",MIN($W$9,M192)+MIN(MAX(0,'Debt Payoff'!$D$24-SUM(Q192:V192)-SUMPRODUCT((M192:P192&lt;$W$9:$Z$9)*M192:P192+(M192:P192&gt;=$W$9:$Z$9)*$W$9:$Z$9)),M192-MIN($W$9,M192)))</f>
        <v>0</v>
      </c>
      <c r="X192" s="33">
        <f>IF($B192="","",MIN($X$9,N192)+MIN(MAX(0,'Debt Payoff'!$D$24-SUM(Q192:W192)-SUMPRODUCT((N192:P192&lt;$X$9:$Z$9)*N192:P192+(N192:P192&gt;=$X$9:$Z$9)*$X$9:$Z$9)),N192-MIN($X$9,N192)))</f>
        <v>0</v>
      </c>
      <c r="Y192" s="33">
        <f>IF($B192="","",MIN($Y$9,O192)+MIN(MAX(0,'Debt Payoff'!$D$24-SUM(Q192:X192)-SUMPRODUCT((O192:P192&lt;$Y$9:$Z$9)*O192:P192+(O192:P192&gt;=$Y$9:$Z$9)*$Y$9:$Z$9)),O192-MIN($Y$9,O192)))</f>
        <v>0</v>
      </c>
      <c r="Z192" s="33">
        <f>IF($B192="","",MIN($Z$9,P192)+MIN(MAX(0,'Debt Payoff'!$D$24-SUM(Q192:Y192)-SUMPRODUCT((P192:P192&lt;$Z$9:$Z$9)*P192:P192+(P192:P192&gt;=$Z$9:$Z$9)*$Z$9:$Z$9)),P192-MIN($Z$9,P192)))</f>
        <v>0</v>
      </c>
      <c r="AA192" s="33">
        <f>IF($B192="","",ROUND(G192-Q192,2))</f>
        <v>0</v>
      </c>
      <c r="AB192" s="33">
        <f>IF($B192="","",ROUND(H192-R192,2))</f>
        <v>0</v>
      </c>
      <c r="AC192" s="33">
        <f>IF($B192="","",ROUND(I192-S192,2))</f>
        <v>0</v>
      </c>
      <c r="AD192" s="33">
        <f>IF($B192="","",ROUND(J192-T192,2))</f>
        <v>0</v>
      </c>
      <c r="AE192" s="33">
        <f>IF($B192="","",ROUND(K192-U192,2))</f>
        <v>0</v>
      </c>
      <c r="AF192" s="33">
        <f>IF($B192="","",ROUND(L192-V192,2))</f>
        <v>0</v>
      </c>
      <c r="AG192" s="33">
        <f>IF($B192="","",ROUND(M192-W192,2))</f>
        <v>0</v>
      </c>
      <c r="AH192" s="33">
        <f>IF($B192="","",ROUND(N192-X192,2))</f>
        <v>0</v>
      </c>
      <c r="AI192" s="33">
        <f>IF($B192="","",ROUND(O192-Y192,2))</f>
        <v>0</v>
      </c>
      <c r="AJ192" s="33">
        <f>IF($B192="","",ROUND(P192-Z192,2))</f>
        <v>0</v>
      </c>
    </row>
    <row r="193" spans="2:36">
      <c r="B193" s="15">
        <f>IF(B192="","",IF(F192&gt;0.005,B192+1,""))</f>
        <v>0</v>
      </c>
      <c r="C193" s="46">
        <f>IF($B193="","",EDATE('Debt Payoff'!$D$23,$B193-1))</f>
        <v>0</v>
      </c>
      <c r="D193" s="47">
        <f>IF($B193="","",SUM(Q193:Z193))</f>
        <v>0</v>
      </c>
      <c r="E193" s="48">
        <f>IF($B193="","",SUM(G193:P193)-F192)</f>
        <v>0</v>
      </c>
      <c r="F193" s="47">
        <f>IF($B193="","",SUM(AA193:AJ193))</f>
        <v>0</v>
      </c>
      <c r="G193" s="48">
        <f>IF($B193="","",ROUND(N(AA192)*(1+$Q$8/12),2))</f>
        <v>0</v>
      </c>
      <c r="H193" s="48">
        <f>IF($B193="","",ROUND(N(AB192)*(1+$R$8/12),2))</f>
        <v>0</v>
      </c>
      <c r="I193" s="48">
        <f>IF($B193="","",ROUND(N(AC192)*(1+$S$8/12),2))</f>
        <v>0</v>
      </c>
      <c r="J193" s="48">
        <f>IF($B193="","",ROUND(N(AD192)*(1+$T$8/12),2))</f>
        <v>0</v>
      </c>
      <c r="K193" s="48">
        <f>IF($B193="","",ROUND(N(AE192)*(1+$U$8/12),2))</f>
        <v>0</v>
      </c>
      <c r="L193" s="48">
        <f>IF($B193="","",ROUND(N(AF192)*(1+$V$8/12),2))</f>
        <v>0</v>
      </c>
      <c r="M193" s="48">
        <f>IF($B193="","",ROUND(N(AG192)*(1+$W$8/12),2))</f>
        <v>0</v>
      </c>
      <c r="N193" s="48">
        <f>IF($B193="","",ROUND(N(AH192)*(1+$X$8/12),2))</f>
        <v>0</v>
      </c>
      <c r="O193" s="48">
        <f>IF($B193="","",ROUND(N(AI192)*(1+$Y$8/12),2))</f>
        <v>0</v>
      </c>
      <c r="P193" s="48">
        <f>IF($B193="","",ROUND(N(AJ192)*(1+$Z$8/12),2))</f>
        <v>0</v>
      </c>
      <c r="Q193" s="33">
        <f>IF($B193="","",MIN($Q$9,G193)+MIN(MAX(0,'Debt Payoff'!$D$24-0-SUMPRODUCT((G193:P193&lt;$Q$9:$Z$9)*G193:P193+(G193:P193&gt;=$Q$9:$Z$9)*$Q$9:$Z$9)),G193-MIN($Q$9,G193)))</f>
        <v>0</v>
      </c>
      <c r="R193" s="33">
        <f>IF($B193="","",MIN($R$9,H193)+MIN(MAX(0,'Debt Payoff'!$D$24-SUM(Q193:Q193)-SUMPRODUCT((H193:P193&lt;$R$9:$Z$9)*H193:P193+(H193:P193&gt;=$R$9:$Z$9)*$R$9:$Z$9)),H193-MIN($R$9,H193)))</f>
        <v>0</v>
      </c>
      <c r="S193" s="33">
        <f>IF($B193="","",MIN($S$9,I193)+MIN(MAX(0,'Debt Payoff'!$D$24-SUM(Q193:R193)-SUMPRODUCT((I193:P193&lt;$S$9:$Z$9)*I193:P193+(I193:P193&gt;=$S$9:$Z$9)*$S$9:$Z$9)),I193-MIN($S$9,I193)))</f>
        <v>0</v>
      </c>
      <c r="T193" s="33">
        <f>IF($B193="","",MIN($T$9,J193)+MIN(MAX(0,'Debt Payoff'!$D$24-SUM(Q193:S193)-SUMPRODUCT((J193:P193&lt;$T$9:$Z$9)*J193:P193+(J193:P193&gt;=$T$9:$Z$9)*$T$9:$Z$9)),J193-MIN($T$9,J193)))</f>
        <v>0</v>
      </c>
      <c r="U193" s="33">
        <f>IF($B193="","",MIN($U$9,K193)+MIN(MAX(0,'Debt Payoff'!$D$24-SUM(Q193:T193)-SUMPRODUCT((K193:P193&lt;$U$9:$Z$9)*K193:P193+(K193:P193&gt;=$U$9:$Z$9)*$U$9:$Z$9)),K193-MIN($U$9,K193)))</f>
        <v>0</v>
      </c>
      <c r="V193" s="33">
        <f>IF($B193="","",MIN($V$9,L193)+MIN(MAX(0,'Debt Payoff'!$D$24-SUM(Q193:U193)-SUMPRODUCT((L193:P193&lt;$V$9:$Z$9)*L193:P193+(L193:P193&gt;=$V$9:$Z$9)*$V$9:$Z$9)),L193-MIN($V$9,L193)))</f>
        <v>0</v>
      </c>
      <c r="W193" s="33">
        <f>IF($B193="","",MIN($W$9,M193)+MIN(MAX(0,'Debt Payoff'!$D$24-SUM(Q193:V193)-SUMPRODUCT((M193:P193&lt;$W$9:$Z$9)*M193:P193+(M193:P193&gt;=$W$9:$Z$9)*$W$9:$Z$9)),M193-MIN($W$9,M193)))</f>
        <v>0</v>
      </c>
      <c r="X193" s="33">
        <f>IF($B193="","",MIN($X$9,N193)+MIN(MAX(0,'Debt Payoff'!$D$24-SUM(Q193:W193)-SUMPRODUCT((N193:P193&lt;$X$9:$Z$9)*N193:P193+(N193:P193&gt;=$X$9:$Z$9)*$X$9:$Z$9)),N193-MIN($X$9,N193)))</f>
        <v>0</v>
      </c>
      <c r="Y193" s="33">
        <f>IF($B193="","",MIN($Y$9,O193)+MIN(MAX(0,'Debt Payoff'!$D$24-SUM(Q193:X193)-SUMPRODUCT((O193:P193&lt;$Y$9:$Z$9)*O193:P193+(O193:P193&gt;=$Y$9:$Z$9)*$Y$9:$Z$9)),O193-MIN($Y$9,O193)))</f>
        <v>0</v>
      </c>
      <c r="Z193" s="33">
        <f>IF($B193="","",MIN($Z$9,P193)+MIN(MAX(0,'Debt Payoff'!$D$24-SUM(Q193:Y193)-SUMPRODUCT((P193:P193&lt;$Z$9:$Z$9)*P193:P193+(P193:P193&gt;=$Z$9:$Z$9)*$Z$9:$Z$9)),P193-MIN($Z$9,P193)))</f>
        <v>0</v>
      </c>
      <c r="AA193" s="33">
        <f>IF($B193="","",ROUND(G193-Q193,2))</f>
        <v>0</v>
      </c>
      <c r="AB193" s="33">
        <f>IF($B193="","",ROUND(H193-R193,2))</f>
        <v>0</v>
      </c>
      <c r="AC193" s="33">
        <f>IF($B193="","",ROUND(I193-S193,2))</f>
        <v>0</v>
      </c>
      <c r="AD193" s="33">
        <f>IF($B193="","",ROUND(J193-T193,2))</f>
        <v>0</v>
      </c>
      <c r="AE193" s="33">
        <f>IF($B193="","",ROUND(K193-U193,2))</f>
        <v>0</v>
      </c>
      <c r="AF193" s="33">
        <f>IF($B193="","",ROUND(L193-V193,2))</f>
        <v>0</v>
      </c>
      <c r="AG193" s="33">
        <f>IF($B193="","",ROUND(M193-W193,2))</f>
        <v>0</v>
      </c>
      <c r="AH193" s="33">
        <f>IF($B193="","",ROUND(N193-X193,2))</f>
        <v>0</v>
      </c>
      <c r="AI193" s="33">
        <f>IF($B193="","",ROUND(O193-Y193,2))</f>
        <v>0</v>
      </c>
      <c r="AJ193" s="33">
        <f>IF($B193="","",ROUND(P193-Z193,2))</f>
        <v>0</v>
      </c>
    </row>
    <row r="194" spans="2:36">
      <c r="B194" s="15">
        <f>IF(B193="","",IF(F193&gt;0.005,B193+1,""))</f>
        <v>0</v>
      </c>
      <c r="C194" s="46">
        <f>IF($B194="","",EDATE('Debt Payoff'!$D$23,$B194-1))</f>
        <v>0</v>
      </c>
      <c r="D194" s="47">
        <f>IF($B194="","",SUM(Q194:Z194))</f>
        <v>0</v>
      </c>
      <c r="E194" s="48">
        <f>IF($B194="","",SUM(G194:P194)-F193)</f>
        <v>0</v>
      </c>
      <c r="F194" s="47">
        <f>IF($B194="","",SUM(AA194:AJ194))</f>
        <v>0</v>
      </c>
      <c r="G194" s="48">
        <f>IF($B194="","",ROUND(N(AA193)*(1+$Q$8/12),2))</f>
        <v>0</v>
      </c>
      <c r="H194" s="48">
        <f>IF($B194="","",ROUND(N(AB193)*(1+$R$8/12),2))</f>
        <v>0</v>
      </c>
      <c r="I194" s="48">
        <f>IF($B194="","",ROUND(N(AC193)*(1+$S$8/12),2))</f>
        <v>0</v>
      </c>
      <c r="J194" s="48">
        <f>IF($B194="","",ROUND(N(AD193)*(1+$T$8/12),2))</f>
        <v>0</v>
      </c>
      <c r="K194" s="48">
        <f>IF($B194="","",ROUND(N(AE193)*(1+$U$8/12),2))</f>
        <v>0</v>
      </c>
      <c r="L194" s="48">
        <f>IF($B194="","",ROUND(N(AF193)*(1+$V$8/12),2))</f>
        <v>0</v>
      </c>
      <c r="M194" s="48">
        <f>IF($B194="","",ROUND(N(AG193)*(1+$W$8/12),2))</f>
        <v>0</v>
      </c>
      <c r="N194" s="48">
        <f>IF($B194="","",ROUND(N(AH193)*(1+$X$8/12),2))</f>
        <v>0</v>
      </c>
      <c r="O194" s="48">
        <f>IF($B194="","",ROUND(N(AI193)*(1+$Y$8/12),2))</f>
        <v>0</v>
      </c>
      <c r="P194" s="48">
        <f>IF($B194="","",ROUND(N(AJ193)*(1+$Z$8/12),2))</f>
        <v>0</v>
      </c>
      <c r="Q194" s="33">
        <f>IF($B194="","",MIN($Q$9,G194)+MIN(MAX(0,'Debt Payoff'!$D$24-0-SUMPRODUCT((G194:P194&lt;$Q$9:$Z$9)*G194:P194+(G194:P194&gt;=$Q$9:$Z$9)*$Q$9:$Z$9)),G194-MIN($Q$9,G194)))</f>
        <v>0</v>
      </c>
      <c r="R194" s="33">
        <f>IF($B194="","",MIN($R$9,H194)+MIN(MAX(0,'Debt Payoff'!$D$24-SUM(Q194:Q194)-SUMPRODUCT((H194:P194&lt;$R$9:$Z$9)*H194:P194+(H194:P194&gt;=$R$9:$Z$9)*$R$9:$Z$9)),H194-MIN($R$9,H194)))</f>
        <v>0</v>
      </c>
      <c r="S194" s="33">
        <f>IF($B194="","",MIN($S$9,I194)+MIN(MAX(0,'Debt Payoff'!$D$24-SUM(Q194:R194)-SUMPRODUCT((I194:P194&lt;$S$9:$Z$9)*I194:P194+(I194:P194&gt;=$S$9:$Z$9)*$S$9:$Z$9)),I194-MIN($S$9,I194)))</f>
        <v>0</v>
      </c>
      <c r="T194" s="33">
        <f>IF($B194="","",MIN($T$9,J194)+MIN(MAX(0,'Debt Payoff'!$D$24-SUM(Q194:S194)-SUMPRODUCT((J194:P194&lt;$T$9:$Z$9)*J194:P194+(J194:P194&gt;=$T$9:$Z$9)*$T$9:$Z$9)),J194-MIN($T$9,J194)))</f>
        <v>0</v>
      </c>
      <c r="U194" s="33">
        <f>IF($B194="","",MIN($U$9,K194)+MIN(MAX(0,'Debt Payoff'!$D$24-SUM(Q194:T194)-SUMPRODUCT((K194:P194&lt;$U$9:$Z$9)*K194:P194+(K194:P194&gt;=$U$9:$Z$9)*$U$9:$Z$9)),K194-MIN($U$9,K194)))</f>
        <v>0</v>
      </c>
      <c r="V194" s="33">
        <f>IF($B194="","",MIN($V$9,L194)+MIN(MAX(0,'Debt Payoff'!$D$24-SUM(Q194:U194)-SUMPRODUCT((L194:P194&lt;$V$9:$Z$9)*L194:P194+(L194:P194&gt;=$V$9:$Z$9)*$V$9:$Z$9)),L194-MIN($V$9,L194)))</f>
        <v>0</v>
      </c>
      <c r="W194" s="33">
        <f>IF($B194="","",MIN($W$9,M194)+MIN(MAX(0,'Debt Payoff'!$D$24-SUM(Q194:V194)-SUMPRODUCT((M194:P194&lt;$W$9:$Z$9)*M194:P194+(M194:P194&gt;=$W$9:$Z$9)*$W$9:$Z$9)),M194-MIN($W$9,M194)))</f>
        <v>0</v>
      </c>
      <c r="X194" s="33">
        <f>IF($B194="","",MIN($X$9,N194)+MIN(MAX(0,'Debt Payoff'!$D$24-SUM(Q194:W194)-SUMPRODUCT((N194:P194&lt;$X$9:$Z$9)*N194:P194+(N194:P194&gt;=$X$9:$Z$9)*$X$9:$Z$9)),N194-MIN($X$9,N194)))</f>
        <v>0</v>
      </c>
      <c r="Y194" s="33">
        <f>IF($B194="","",MIN($Y$9,O194)+MIN(MAX(0,'Debt Payoff'!$D$24-SUM(Q194:X194)-SUMPRODUCT((O194:P194&lt;$Y$9:$Z$9)*O194:P194+(O194:P194&gt;=$Y$9:$Z$9)*$Y$9:$Z$9)),O194-MIN($Y$9,O194)))</f>
        <v>0</v>
      </c>
      <c r="Z194" s="33">
        <f>IF($B194="","",MIN($Z$9,P194)+MIN(MAX(0,'Debt Payoff'!$D$24-SUM(Q194:Y194)-SUMPRODUCT((P194:P194&lt;$Z$9:$Z$9)*P194:P194+(P194:P194&gt;=$Z$9:$Z$9)*$Z$9:$Z$9)),P194-MIN($Z$9,P194)))</f>
        <v>0</v>
      </c>
      <c r="AA194" s="33">
        <f>IF($B194="","",ROUND(G194-Q194,2))</f>
        <v>0</v>
      </c>
      <c r="AB194" s="33">
        <f>IF($B194="","",ROUND(H194-R194,2))</f>
        <v>0</v>
      </c>
      <c r="AC194" s="33">
        <f>IF($B194="","",ROUND(I194-S194,2))</f>
        <v>0</v>
      </c>
      <c r="AD194" s="33">
        <f>IF($B194="","",ROUND(J194-T194,2))</f>
        <v>0</v>
      </c>
      <c r="AE194" s="33">
        <f>IF($B194="","",ROUND(K194-U194,2))</f>
        <v>0</v>
      </c>
      <c r="AF194" s="33">
        <f>IF($B194="","",ROUND(L194-V194,2))</f>
        <v>0</v>
      </c>
      <c r="AG194" s="33">
        <f>IF($B194="","",ROUND(M194-W194,2))</f>
        <v>0</v>
      </c>
      <c r="AH194" s="33">
        <f>IF($B194="","",ROUND(N194-X194,2))</f>
        <v>0</v>
      </c>
      <c r="AI194" s="33">
        <f>IF($B194="","",ROUND(O194-Y194,2))</f>
        <v>0</v>
      </c>
      <c r="AJ194" s="33">
        <f>IF($B194="","",ROUND(P194-Z194,2))</f>
        <v>0</v>
      </c>
    </row>
    <row r="195" spans="2:36">
      <c r="B195" s="15">
        <f>IF(B194="","",IF(F194&gt;0.005,B194+1,""))</f>
        <v>0</v>
      </c>
      <c r="C195" s="46">
        <f>IF($B195="","",EDATE('Debt Payoff'!$D$23,$B195-1))</f>
        <v>0</v>
      </c>
      <c r="D195" s="47">
        <f>IF($B195="","",SUM(Q195:Z195))</f>
        <v>0</v>
      </c>
      <c r="E195" s="48">
        <f>IF($B195="","",SUM(G195:P195)-F194)</f>
        <v>0</v>
      </c>
      <c r="F195" s="47">
        <f>IF($B195="","",SUM(AA195:AJ195))</f>
        <v>0</v>
      </c>
      <c r="G195" s="48">
        <f>IF($B195="","",ROUND(N(AA194)*(1+$Q$8/12),2))</f>
        <v>0</v>
      </c>
      <c r="H195" s="48">
        <f>IF($B195="","",ROUND(N(AB194)*(1+$R$8/12),2))</f>
        <v>0</v>
      </c>
      <c r="I195" s="48">
        <f>IF($B195="","",ROUND(N(AC194)*(1+$S$8/12),2))</f>
        <v>0</v>
      </c>
      <c r="J195" s="48">
        <f>IF($B195="","",ROUND(N(AD194)*(1+$T$8/12),2))</f>
        <v>0</v>
      </c>
      <c r="K195" s="48">
        <f>IF($B195="","",ROUND(N(AE194)*(1+$U$8/12),2))</f>
        <v>0</v>
      </c>
      <c r="L195" s="48">
        <f>IF($B195="","",ROUND(N(AF194)*(1+$V$8/12),2))</f>
        <v>0</v>
      </c>
      <c r="M195" s="48">
        <f>IF($B195="","",ROUND(N(AG194)*(1+$W$8/12),2))</f>
        <v>0</v>
      </c>
      <c r="N195" s="48">
        <f>IF($B195="","",ROUND(N(AH194)*(1+$X$8/12),2))</f>
        <v>0</v>
      </c>
      <c r="O195" s="48">
        <f>IF($B195="","",ROUND(N(AI194)*(1+$Y$8/12),2))</f>
        <v>0</v>
      </c>
      <c r="P195" s="48">
        <f>IF($B195="","",ROUND(N(AJ194)*(1+$Z$8/12),2))</f>
        <v>0</v>
      </c>
      <c r="Q195" s="33">
        <f>IF($B195="","",MIN($Q$9,G195)+MIN(MAX(0,'Debt Payoff'!$D$24-0-SUMPRODUCT((G195:P195&lt;$Q$9:$Z$9)*G195:P195+(G195:P195&gt;=$Q$9:$Z$9)*$Q$9:$Z$9)),G195-MIN($Q$9,G195)))</f>
        <v>0</v>
      </c>
      <c r="R195" s="33">
        <f>IF($B195="","",MIN($R$9,H195)+MIN(MAX(0,'Debt Payoff'!$D$24-SUM(Q195:Q195)-SUMPRODUCT((H195:P195&lt;$R$9:$Z$9)*H195:P195+(H195:P195&gt;=$R$9:$Z$9)*$R$9:$Z$9)),H195-MIN($R$9,H195)))</f>
        <v>0</v>
      </c>
      <c r="S195" s="33">
        <f>IF($B195="","",MIN($S$9,I195)+MIN(MAX(0,'Debt Payoff'!$D$24-SUM(Q195:R195)-SUMPRODUCT((I195:P195&lt;$S$9:$Z$9)*I195:P195+(I195:P195&gt;=$S$9:$Z$9)*$S$9:$Z$9)),I195-MIN($S$9,I195)))</f>
        <v>0</v>
      </c>
      <c r="T195" s="33">
        <f>IF($B195="","",MIN($T$9,J195)+MIN(MAX(0,'Debt Payoff'!$D$24-SUM(Q195:S195)-SUMPRODUCT((J195:P195&lt;$T$9:$Z$9)*J195:P195+(J195:P195&gt;=$T$9:$Z$9)*$T$9:$Z$9)),J195-MIN($T$9,J195)))</f>
        <v>0</v>
      </c>
      <c r="U195" s="33">
        <f>IF($B195="","",MIN($U$9,K195)+MIN(MAX(0,'Debt Payoff'!$D$24-SUM(Q195:T195)-SUMPRODUCT((K195:P195&lt;$U$9:$Z$9)*K195:P195+(K195:P195&gt;=$U$9:$Z$9)*$U$9:$Z$9)),K195-MIN($U$9,K195)))</f>
        <v>0</v>
      </c>
      <c r="V195" s="33">
        <f>IF($B195="","",MIN($V$9,L195)+MIN(MAX(0,'Debt Payoff'!$D$24-SUM(Q195:U195)-SUMPRODUCT((L195:P195&lt;$V$9:$Z$9)*L195:P195+(L195:P195&gt;=$V$9:$Z$9)*$V$9:$Z$9)),L195-MIN($V$9,L195)))</f>
        <v>0</v>
      </c>
      <c r="W195" s="33">
        <f>IF($B195="","",MIN($W$9,M195)+MIN(MAX(0,'Debt Payoff'!$D$24-SUM(Q195:V195)-SUMPRODUCT((M195:P195&lt;$W$9:$Z$9)*M195:P195+(M195:P195&gt;=$W$9:$Z$9)*$W$9:$Z$9)),M195-MIN($W$9,M195)))</f>
        <v>0</v>
      </c>
      <c r="X195" s="33">
        <f>IF($B195="","",MIN($X$9,N195)+MIN(MAX(0,'Debt Payoff'!$D$24-SUM(Q195:W195)-SUMPRODUCT((N195:P195&lt;$X$9:$Z$9)*N195:P195+(N195:P195&gt;=$X$9:$Z$9)*$X$9:$Z$9)),N195-MIN($X$9,N195)))</f>
        <v>0</v>
      </c>
      <c r="Y195" s="33">
        <f>IF($B195="","",MIN($Y$9,O195)+MIN(MAX(0,'Debt Payoff'!$D$24-SUM(Q195:X195)-SUMPRODUCT((O195:P195&lt;$Y$9:$Z$9)*O195:P195+(O195:P195&gt;=$Y$9:$Z$9)*$Y$9:$Z$9)),O195-MIN($Y$9,O195)))</f>
        <v>0</v>
      </c>
      <c r="Z195" s="33">
        <f>IF($B195="","",MIN($Z$9,P195)+MIN(MAX(0,'Debt Payoff'!$D$24-SUM(Q195:Y195)-SUMPRODUCT((P195:P195&lt;$Z$9:$Z$9)*P195:P195+(P195:P195&gt;=$Z$9:$Z$9)*$Z$9:$Z$9)),P195-MIN($Z$9,P195)))</f>
        <v>0</v>
      </c>
      <c r="AA195" s="33">
        <f>IF($B195="","",ROUND(G195-Q195,2))</f>
        <v>0</v>
      </c>
      <c r="AB195" s="33">
        <f>IF($B195="","",ROUND(H195-R195,2))</f>
        <v>0</v>
      </c>
      <c r="AC195" s="33">
        <f>IF($B195="","",ROUND(I195-S195,2))</f>
        <v>0</v>
      </c>
      <c r="AD195" s="33">
        <f>IF($B195="","",ROUND(J195-T195,2))</f>
        <v>0</v>
      </c>
      <c r="AE195" s="33">
        <f>IF($B195="","",ROUND(K195-U195,2))</f>
        <v>0</v>
      </c>
      <c r="AF195" s="33">
        <f>IF($B195="","",ROUND(L195-V195,2))</f>
        <v>0</v>
      </c>
      <c r="AG195" s="33">
        <f>IF($B195="","",ROUND(M195-W195,2))</f>
        <v>0</v>
      </c>
      <c r="AH195" s="33">
        <f>IF($B195="","",ROUND(N195-X195,2))</f>
        <v>0</v>
      </c>
      <c r="AI195" s="33">
        <f>IF($B195="","",ROUND(O195-Y195,2))</f>
        <v>0</v>
      </c>
      <c r="AJ195" s="33">
        <f>IF($B195="","",ROUND(P195-Z195,2))</f>
        <v>0</v>
      </c>
    </row>
    <row r="196" spans="2:36">
      <c r="B196" s="15">
        <f>IF(B195="","",IF(F195&gt;0.005,B195+1,""))</f>
        <v>0</v>
      </c>
      <c r="C196" s="46">
        <f>IF($B196="","",EDATE('Debt Payoff'!$D$23,$B196-1))</f>
        <v>0</v>
      </c>
      <c r="D196" s="47">
        <f>IF($B196="","",SUM(Q196:Z196))</f>
        <v>0</v>
      </c>
      <c r="E196" s="48">
        <f>IF($B196="","",SUM(G196:P196)-F195)</f>
        <v>0</v>
      </c>
      <c r="F196" s="47">
        <f>IF($B196="","",SUM(AA196:AJ196))</f>
        <v>0</v>
      </c>
      <c r="G196" s="48">
        <f>IF($B196="","",ROUND(N(AA195)*(1+$Q$8/12),2))</f>
        <v>0</v>
      </c>
      <c r="H196" s="48">
        <f>IF($B196="","",ROUND(N(AB195)*(1+$R$8/12),2))</f>
        <v>0</v>
      </c>
      <c r="I196" s="48">
        <f>IF($B196="","",ROUND(N(AC195)*(1+$S$8/12),2))</f>
        <v>0</v>
      </c>
      <c r="J196" s="48">
        <f>IF($B196="","",ROUND(N(AD195)*(1+$T$8/12),2))</f>
        <v>0</v>
      </c>
      <c r="K196" s="48">
        <f>IF($B196="","",ROUND(N(AE195)*(1+$U$8/12),2))</f>
        <v>0</v>
      </c>
      <c r="L196" s="48">
        <f>IF($B196="","",ROUND(N(AF195)*(1+$V$8/12),2))</f>
        <v>0</v>
      </c>
      <c r="M196" s="48">
        <f>IF($B196="","",ROUND(N(AG195)*(1+$W$8/12),2))</f>
        <v>0</v>
      </c>
      <c r="N196" s="48">
        <f>IF($B196="","",ROUND(N(AH195)*(1+$X$8/12),2))</f>
        <v>0</v>
      </c>
      <c r="O196" s="48">
        <f>IF($B196="","",ROUND(N(AI195)*(1+$Y$8/12),2))</f>
        <v>0</v>
      </c>
      <c r="P196" s="48">
        <f>IF($B196="","",ROUND(N(AJ195)*(1+$Z$8/12),2))</f>
        <v>0</v>
      </c>
      <c r="Q196" s="33">
        <f>IF($B196="","",MIN($Q$9,G196)+MIN(MAX(0,'Debt Payoff'!$D$24-0-SUMPRODUCT((G196:P196&lt;$Q$9:$Z$9)*G196:P196+(G196:P196&gt;=$Q$9:$Z$9)*$Q$9:$Z$9)),G196-MIN($Q$9,G196)))</f>
        <v>0</v>
      </c>
      <c r="R196" s="33">
        <f>IF($B196="","",MIN($R$9,H196)+MIN(MAX(0,'Debt Payoff'!$D$24-SUM(Q196:Q196)-SUMPRODUCT((H196:P196&lt;$R$9:$Z$9)*H196:P196+(H196:P196&gt;=$R$9:$Z$9)*$R$9:$Z$9)),H196-MIN($R$9,H196)))</f>
        <v>0</v>
      </c>
      <c r="S196" s="33">
        <f>IF($B196="","",MIN($S$9,I196)+MIN(MAX(0,'Debt Payoff'!$D$24-SUM(Q196:R196)-SUMPRODUCT((I196:P196&lt;$S$9:$Z$9)*I196:P196+(I196:P196&gt;=$S$9:$Z$9)*$S$9:$Z$9)),I196-MIN($S$9,I196)))</f>
        <v>0</v>
      </c>
      <c r="T196" s="33">
        <f>IF($B196="","",MIN($T$9,J196)+MIN(MAX(0,'Debt Payoff'!$D$24-SUM(Q196:S196)-SUMPRODUCT((J196:P196&lt;$T$9:$Z$9)*J196:P196+(J196:P196&gt;=$T$9:$Z$9)*$T$9:$Z$9)),J196-MIN($T$9,J196)))</f>
        <v>0</v>
      </c>
      <c r="U196" s="33">
        <f>IF($B196="","",MIN($U$9,K196)+MIN(MAX(0,'Debt Payoff'!$D$24-SUM(Q196:T196)-SUMPRODUCT((K196:P196&lt;$U$9:$Z$9)*K196:P196+(K196:P196&gt;=$U$9:$Z$9)*$U$9:$Z$9)),K196-MIN($U$9,K196)))</f>
        <v>0</v>
      </c>
      <c r="V196" s="33">
        <f>IF($B196="","",MIN($V$9,L196)+MIN(MAX(0,'Debt Payoff'!$D$24-SUM(Q196:U196)-SUMPRODUCT((L196:P196&lt;$V$9:$Z$9)*L196:P196+(L196:P196&gt;=$V$9:$Z$9)*$V$9:$Z$9)),L196-MIN($V$9,L196)))</f>
        <v>0</v>
      </c>
      <c r="W196" s="33">
        <f>IF($B196="","",MIN($W$9,M196)+MIN(MAX(0,'Debt Payoff'!$D$24-SUM(Q196:V196)-SUMPRODUCT((M196:P196&lt;$W$9:$Z$9)*M196:P196+(M196:P196&gt;=$W$9:$Z$9)*$W$9:$Z$9)),M196-MIN($W$9,M196)))</f>
        <v>0</v>
      </c>
      <c r="X196" s="33">
        <f>IF($B196="","",MIN($X$9,N196)+MIN(MAX(0,'Debt Payoff'!$D$24-SUM(Q196:W196)-SUMPRODUCT((N196:P196&lt;$X$9:$Z$9)*N196:P196+(N196:P196&gt;=$X$9:$Z$9)*$X$9:$Z$9)),N196-MIN($X$9,N196)))</f>
        <v>0</v>
      </c>
      <c r="Y196" s="33">
        <f>IF($B196="","",MIN($Y$9,O196)+MIN(MAX(0,'Debt Payoff'!$D$24-SUM(Q196:X196)-SUMPRODUCT((O196:P196&lt;$Y$9:$Z$9)*O196:P196+(O196:P196&gt;=$Y$9:$Z$9)*$Y$9:$Z$9)),O196-MIN($Y$9,O196)))</f>
        <v>0</v>
      </c>
      <c r="Z196" s="33">
        <f>IF($B196="","",MIN($Z$9,P196)+MIN(MAX(0,'Debt Payoff'!$D$24-SUM(Q196:Y196)-SUMPRODUCT((P196:P196&lt;$Z$9:$Z$9)*P196:P196+(P196:P196&gt;=$Z$9:$Z$9)*$Z$9:$Z$9)),P196-MIN($Z$9,P196)))</f>
        <v>0</v>
      </c>
      <c r="AA196" s="33">
        <f>IF($B196="","",ROUND(G196-Q196,2))</f>
        <v>0</v>
      </c>
      <c r="AB196" s="33">
        <f>IF($B196="","",ROUND(H196-R196,2))</f>
        <v>0</v>
      </c>
      <c r="AC196" s="33">
        <f>IF($B196="","",ROUND(I196-S196,2))</f>
        <v>0</v>
      </c>
      <c r="AD196" s="33">
        <f>IF($B196="","",ROUND(J196-T196,2))</f>
        <v>0</v>
      </c>
      <c r="AE196" s="33">
        <f>IF($B196="","",ROUND(K196-U196,2))</f>
        <v>0</v>
      </c>
      <c r="AF196" s="33">
        <f>IF($B196="","",ROUND(L196-V196,2))</f>
        <v>0</v>
      </c>
      <c r="AG196" s="33">
        <f>IF($B196="","",ROUND(M196-W196,2))</f>
        <v>0</v>
      </c>
      <c r="AH196" s="33">
        <f>IF($B196="","",ROUND(N196-X196,2))</f>
        <v>0</v>
      </c>
      <c r="AI196" s="33">
        <f>IF($B196="","",ROUND(O196-Y196,2))</f>
        <v>0</v>
      </c>
      <c r="AJ196" s="33">
        <f>IF($B196="","",ROUND(P196-Z196,2))</f>
        <v>0</v>
      </c>
    </row>
    <row r="197" spans="2:36">
      <c r="B197" s="15">
        <f>IF(B196="","",IF(F196&gt;0.005,B196+1,""))</f>
        <v>0</v>
      </c>
      <c r="C197" s="46">
        <f>IF($B197="","",EDATE('Debt Payoff'!$D$23,$B197-1))</f>
        <v>0</v>
      </c>
      <c r="D197" s="47">
        <f>IF($B197="","",SUM(Q197:Z197))</f>
        <v>0</v>
      </c>
      <c r="E197" s="48">
        <f>IF($B197="","",SUM(G197:P197)-F196)</f>
        <v>0</v>
      </c>
      <c r="F197" s="47">
        <f>IF($B197="","",SUM(AA197:AJ197))</f>
        <v>0</v>
      </c>
      <c r="G197" s="48">
        <f>IF($B197="","",ROUND(N(AA196)*(1+$Q$8/12),2))</f>
        <v>0</v>
      </c>
      <c r="H197" s="48">
        <f>IF($B197="","",ROUND(N(AB196)*(1+$R$8/12),2))</f>
        <v>0</v>
      </c>
      <c r="I197" s="48">
        <f>IF($B197="","",ROUND(N(AC196)*(1+$S$8/12),2))</f>
        <v>0</v>
      </c>
      <c r="J197" s="48">
        <f>IF($B197="","",ROUND(N(AD196)*(1+$T$8/12),2))</f>
        <v>0</v>
      </c>
      <c r="K197" s="48">
        <f>IF($B197="","",ROUND(N(AE196)*(1+$U$8/12),2))</f>
        <v>0</v>
      </c>
      <c r="L197" s="48">
        <f>IF($B197="","",ROUND(N(AF196)*(1+$V$8/12),2))</f>
        <v>0</v>
      </c>
      <c r="M197" s="48">
        <f>IF($B197="","",ROUND(N(AG196)*(1+$W$8/12),2))</f>
        <v>0</v>
      </c>
      <c r="N197" s="48">
        <f>IF($B197="","",ROUND(N(AH196)*(1+$X$8/12),2))</f>
        <v>0</v>
      </c>
      <c r="O197" s="48">
        <f>IF($B197="","",ROUND(N(AI196)*(1+$Y$8/12),2))</f>
        <v>0</v>
      </c>
      <c r="P197" s="48">
        <f>IF($B197="","",ROUND(N(AJ196)*(1+$Z$8/12),2))</f>
        <v>0</v>
      </c>
      <c r="Q197" s="33">
        <f>IF($B197="","",MIN($Q$9,G197)+MIN(MAX(0,'Debt Payoff'!$D$24-0-SUMPRODUCT((G197:P197&lt;$Q$9:$Z$9)*G197:P197+(G197:P197&gt;=$Q$9:$Z$9)*$Q$9:$Z$9)),G197-MIN($Q$9,G197)))</f>
        <v>0</v>
      </c>
      <c r="R197" s="33">
        <f>IF($B197="","",MIN($R$9,H197)+MIN(MAX(0,'Debt Payoff'!$D$24-SUM(Q197:Q197)-SUMPRODUCT((H197:P197&lt;$R$9:$Z$9)*H197:P197+(H197:P197&gt;=$R$9:$Z$9)*$R$9:$Z$9)),H197-MIN($R$9,H197)))</f>
        <v>0</v>
      </c>
      <c r="S197" s="33">
        <f>IF($B197="","",MIN($S$9,I197)+MIN(MAX(0,'Debt Payoff'!$D$24-SUM(Q197:R197)-SUMPRODUCT((I197:P197&lt;$S$9:$Z$9)*I197:P197+(I197:P197&gt;=$S$9:$Z$9)*$S$9:$Z$9)),I197-MIN($S$9,I197)))</f>
        <v>0</v>
      </c>
      <c r="T197" s="33">
        <f>IF($B197="","",MIN($T$9,J197)+MIN(MAX(0,'Debt Payoff'!$D$24-SUM(Q197:S197)-SUMPRODUCT((J197:P197&lt;$T$9:$Z$9)*J197:P197+(J197:P197&gt;=$T$9:$Z$9)*$T$9:$Z$9)),J197-MIN($T$9,J197)))</f>
        <v>0</v>
      </c>
      <c r="U197" s="33">
        <f>IF($B197="","",MIN($U$9,K197)+MIN(MAX(0,'Debt Payoff'!$D$24-SUM(Q197:T197)-SUMPRODUCT((K197:P197&lt;$U$9:$Z$9)*K197:P197+(K197:P197&gt;=$U$9:$Z$9)*$U$9:$Z$9)),K197-MIN($U$9,K197)))</f>
        <v>0</v>
      </c>
      <c r="V197" s="33">
        <f>IF($B197="","",MIN($V$9,L197)+MIN(MAX(0,'Debt Payoff'!$D$24-SUM(Q197:U197)-SUMPRODUCT((L197:P197&lt;$V$9:$Z$9)*L197:P197+(L197:P197&gt;=$V$9:$Z$9)*$V$9:$Z$9)),L197-MIN($V$9,L197)))</f>
        <v>0</v>
      </c>
      <c r="W197" s="33">
        <f>IF($B197="","",MIN($W$9,M197)+MIN(MAX(0,'Debt Payoff'!$D$24-SUM(Q197:V197)-SUMPRODUCT((M197:P197&lt;$W$9:$Z$9)*M197:P197+(M197:P197&gt;=$W$9:$Z$9)*$W$9:$Z$9)),M197-MIN($W$9,M197)))</f>
        <v>0</v>
      </c>
      <c r="X197" s="33">
        <f>IF($B197="","",MIN($X$9,N197)+MIN(MAX(0,'Debt Payoff'!$D$24-SUM(Q197:W197)-SUMPRODUCT((N197:P197&lt;$X$9:$Z$9)*N197:P197+(N197:P197&gt;=$X$9:$Z$9)*$X$9:$Z$9)),N197-MIN($X$9,N197)))</f>
        <v>0</v>
      </c>
      <c r="Y197" s="33">
        <f>IF($B197="","",MIN($Y$9,O197)+MIN(MAX(0,'Debt Payoff'!$D$24-SUM(Q197:X197)-SUMPRODUCT((O197:P197&lt;$Y$9:$Z$9)*O197:P197+(O197:P197&gt;=$Y$9:$Z$9)*$Y$9:$Z$9)),O197-MIN($Y$9,O197)))</f>
        <v>0</v>
      </c>
      <c r="Z197" s="33">
        <f>IF($B197="","",MIN($Z$9,P197)+MIN(MAX(0,'Debt Payoff'!$D$24-SUM(Q197:Y197)-SUMPRODUCT((P197:P197&lt;$Z$9:$Z$9)*P197:P197+(P197:P197&gt;=$Z$9:$Z$9)*$Z$9:$Z$9)),P197-MIN($Z$9,P197)))</f>
        <v>0</v>
      </c>
      <c r="AA197" s="33">
        <f>IF($B197="","",ROUND(G197-Q197,2))</f>
        <v>0</v>
      </c>
      <c r="AB197" s="33">
        <f>IF($B197="","",ROUND(H197-R197,2))</f>
        <v>0</v>
      </c>
      <c r="AC197" s="33">
        <f>IF($B197="","",ROUND(I197-S197,2))</f>
        <v>0</v>
      </c>
      <c r="AD197" s="33">
        <f>IF($B197="","",ROUND(J197-T197,2))</f>
        <v>0</v>
      </c>
      <c r="AE197" s="33">
        <f>IF($B197="","",ROUND(K197-U197,2))</f>
        <v>0</v>
      </c>
      <c r="AF197" s="33">
        <f>IF($B197="","",ROUND(L197-V197,2))</f>
        <v>0</v>
      </c>
      <c r="AG197" s="33">
        <f>IF($B197="","",ROUND(M197-W197,2))</f>
        <v>0</v>
      </c>
      <c r="AH197" s="33">
        <f>IF($B197="","",ROUND(N197-X197,2))</f>
        <v>0</v>
      </c>
      <c r="AI197" s="33">
        <f>IF($B197="","",ROUND(O197-Y197,2))</f>
        <v>0</v>
      </c>
      <c r="AJ197" s="33">
        <f>IF($B197="","",ROUND(P197-Z197,2))</f>
        <v>0</v>
      </c>
    </row>
    <row r="198" spans="2:36">
      <c r="B198" s="15">
        <f>IF(B197="","",IF(F197&gt;0.005,B197+1,""))</f>
        <v>0</v>
      </c>
      <c r="C198" s="46">
        <f>IF($B198="","",EDATE('Debt Payoff'!$D$23,$B198-1))</f>
        <v>0</v>
      </c>
      <c r="D198" s="47">
        <f>IF($B198="","",SUM(Q198:Z198))</f>
        <v>0</v>
      </c>
      <c r="E198" s="48">
        <f>IF($B198="","",SUM(G198:P198)-F197)</f>
        <v>0</v>
      </c>
      <c r="F198" s="47">
        <f>IF($B198="","",SUM(AA198:AJ198))</f>
        <v>0</v>
      </c>
      <c r="G198" s="48">
        <f>IF($B198="","",ROUND(N(AA197)*(1+$Q$8/12),2))</f>
        <v>0</v>
      </c>
      <c r="H198" s="48">
        <f>IF($B198="","",ROUND(N(AB197)*(1+$R$8/12),2))</f>
        <v>0</v>
      </c>
      <c r="I198" s="48">
        <f>IF($B198="","",ROUND(N(AC197)*(1+$S$8/12),2))</f>
        <v>0</v>
      </c>
      <c r="J198" s="48">
        <f>IF($B198="","",ROUND(N(AD197)*(1+$T$8/12),2))</f>
        <v>0</v>
      </c>
      <c r="K198" s="48">
        <f>IF($B198="","",ROUND(N(AE197)*(1+$U$8/12),2))</f>
        <v>0</v>
      </c>
      <c r="L198" s="48">
        <f>IF($B198="","",ROUND(N(AF197)*(1+$V$8/12),2))</f>
        <v>0</v>
      </c>
      <c r="M198" s="48">
        <f>IF($B198="","",ROUND(N(AG197)*(1+$W$8/12),2))</f>
        <v>0</v>
      </c>
      <c r="N198" s="48">
        <f>IF($B198="","",ROUND(N(AH197)*(1+$X$8/12),2))</f>
        <v>0</v>
      </c>
      <c r="O198" s="48">
        <f>IF($B198="","",ROUND(N(AI197)*(1+$Y$8/12),2))</f>
        <v>0</v>
      </c>
      <c r="P198" s="48">
        <f>IF($B198="","",ROUND(N(AJ197)*(1+$Z$8/12),2))</f>
        <v>0</v>
      </c>
      <c r="Q198" s="33">
        <f>IF($B198="","",MIN($Q$9,G198)+MIN(MAX(0,'Debt Payoff'!$D$24-0-SUMPRODUCT((G198:P198&lt;$Q$9:$Z$9)*G198:P198+(G198:P198&gt;=$Q$9:$Z$9)*$Q$9:$Z$9)),G198-MIN($Q$9,G198)))</f>
        <v>0</v>
      </c>
      <c r="R198" s="33">
        <f>IF($B198="","",MIN($R$9,H198)+MIN(MAX(0,'Debt Payoff'!$D$24-SUM(Q198:Q198)-SUMPRODUCT((H198:P198&lt;$R$9:$Z$9)*H198:P198+(H198:P198&gt;=$R$9:$Z$9)*$R$9:$Z$9)),H198-MIN($R$9,H198)))</f>
        <v>0</v>
      </c>
      <c r="S198" s="33">
        <f>IF($B198="","",MIN($S$9,I198)+MIN(MAX(0,'Debt Payoff'!$D$24-SUM(Q198:R198)-SUMPRODUCT((I198:P198&lt;$S$9:$Z$9)*I198:P198+(I198:P198&gt;=$S$9:$Z$9)*$S$9:$Z$9)),I198-MIN($S$9,I198)))</f>
        <v>0</v>
      </c>
      <c r="T198" s="33">
        <f>IF($B198="","",MIN($T$9,J198)+MIN(MAX(0,'Debt Payoff'!$D$24-SUM(Q198:S198)-SUMPRODUCT((J198:P198&lt;$T$9:$Z$9)*J198:P198+(J198:P198&gt;=$T$9:$Z$9)*$T$9:$Z$9)),J198-MIN($T$9,J198)))</f>
        <v>0</v>
      </c>
      <c r="U198" s="33">
        <f>IF($B198="","",MIN($U$9,K198)+MIN(MAX(0,'Debt Payoff'!$D$24-SUM(Q198:T198)-SUMPRODUCT((K198:P198&lt;$U$9:$Z$9)*K198:P198+(K198:P198&gt;=$U$9:$Z$9)*$U$9:$Z$9)),K198-MIN($U$9,K198)))</f>
        <v>0</v>
      </c>
      <c r="V198" s="33">
        <f>IF($B198="","",MIN($V$9,L198)+MIN(MAX(0,'Debt Payoff'!$D$24-SUM(Q198:U198)-SUMPRODUCT((L198:P198&lt;$V$9:$Z$9)*L198:P198+(L198:P198&gt;=$V$9:$Z$9)*$V$9:$Z$9)),L198-MIN($V$9,L198)))</f>
        <v>0</v>
      </c>
      <c r="W198" s="33">
        <f>IF($B198="","",MIN($W$9,M198)+MIN(MAX(0,'Debt Payoff'!$D$24-SUM(Q198:V198)-SUMPRODUCT((M198:P198&lt;$W$9:$Z$9)*M198:P198+(M198:P198&gt;=$W$9:$Z$9)*$W$9:$Z$9)),M198-MIN($W$9,M198)))</f>
        <v>0</v>
      </c>
      <c r="X198" s="33">
        <f>IF($B198="","",MIN($X$9,N198)+MIN(MAX(0,'Debt Payoff'!$D$24-SUM(Q198:W198)-SUMPRODUCT((N198:P198&lt;$X$9:$Z$9)*N198:P198+(N198:P198&gt;=$X$9:$Z$9)*$X$9:$Z$9)),N198-MIN($X$9,N198)))</f>
        <v>0</v>
      </c>
      <c r="Y198" s="33">
        <f>IF($B198="","",MIN($Y$9,O198)+MIN(MAX(0,'Debt Payoff'!$D$24-SUM(Q198:X198)-SUMPRODUCT((O198:P198&lt;$Y$9:$Z$9)*O198:P198+(O198:P198&gt;=$Y$9:$Z$9)*$Y$9:$Z$9)),O198-MIN($Y$9,O198)))</f>
        <v>0</v>
      </c>
      <c r="Z198" s="33">
        <f>IF($B198="","",MIN($Z$9,P198)+MIN(MAX(0,'Debt Payoff'!$D$24-SUM(Q198:Y198)-SUMPRODUCT((P198:P198&lt;$Z$9:$Z$9)*P198:P198+(P198:P198&gt;=$Z$9:$Z$9)*$Z$9:$Z$9)),P198-MIN($Z$9,P198)))</f>
        <v>0</v>
      </c>
      <c r="AA198" s="33">
        <f>IF($B198="","",ROUND(G198-Q198,2))</f>
        <v>0</v>
      </c>
      <c r="AB198" s="33">
        <f>IF($B198="","",ROUND(H198-R198,2))</f>
        <v>0</v>
      </c>
      <c r="AC198" s="33">
        <f>IF($B198="","",ROUND(I198-S198,2))</f>
        <v>0</v>
      </c>
      <c r="AD198" s="33">
        <f>IF($B198="","",ROUND(J198-T198,2))</f>
        <v>0</v>
      </c>
      <c r="AE198" s="33">
        <f>IF($B198="","",ROUND(K198-U198,2))</f>
        <v>0</v>
      </c>
      <c r="AF198" s="33">
        <f>IF($B198="","",ROUND(L198-V198,2))</f>
        <v>0</v>
      </c>
      <c r="AG198" s="33">
        <f>IF($B198="","",ROUND(M198-W198,2))</f>
        <v>0</v>
      </c>
      <c r="AH198" s="33">
        <f>IF($B198="","",ROUND(N198-X198,2))</f>
        <v>0</v>
      </c>
      <c r="AI198" s="33">
        <f>IF($B198="","",ROUND(O198-Y198,2))</f>
        <v>0</v>
      </c>
      <c r="AJ198" s="33">
        <f>IF($B198="","",ROUND(P198-Z198,2))</f>
        <v>0</v>
      </c>
    </row>
    <row r="199" spans="2:36">
      <c r="B199" s="15">
        <f>IF(B198="","",IF(F198&gt;0.005,B198+1,""))</f>
        <v>0</v>
      </c>
      <c r="C199" s="46">
        <f>IF($B199="","",EDATE('Debt Payoff'!$D$23,$B199-1))</f>
        <v>0</v>
      </c>
      <c r="D199" s="47">
        <f>IF($B199="","",SUM(Q199:Z199))</f>
        <v>0</v>
      </c>
      <c r="E199" s="48">
        <f>IF($B199="","",SUM(G199:P199)-F198)</f>
        <v>0</v>
      </c>
      <c r="F199" s="47">
        <f>IF($B199="","",SUM(AA199:AJ199))</f>
        <v>0</v>
      </c>
      <c r="G199" s="48">
        <f>IF($B199="","",ROUND(N(AA198)*(1+$Q$8/12),2))</f>
        <v>0</v>
      </c>
      <c r="H199" s="48">
        <f>IF($B199="","",ROUND(N(AB198)*(1+$R$8/12),2))</f>
        <v>0</v>
      </c>
      <c r="I199" s="48">
        <f>IF($B199="","",ROUND(N(AC198)*(1+$S$8/12),2))</f>
        <v>0</v>
      </c>
      <c r="J199" s="48">
        <f>IF($B199="","",ROUND(N(AD198)*(1+$T$8/12),2))</f>
        <v>0</v>
      </c>
      <c r="K199" s="48">
        <f>IF($B199="","",ROUND(N(AE198)*(1+$U$8/12),2))</f>
        <v>0</v>
      </c>
      <c r="L199" s="48">
        <f>IF($B199="","",ROUND(N(AF198)*(1+$V$8/12),2))</f>
        <v>0</v>
      </c>
      <c r="M199" s="48">
        <f>IF($B199="","",ROUND(N(AG198)*(1+$W$8/12),2))</f>
        <v>0</v>
      </c>
      <c r="N199" s="48">
        <f>IF($B199="","",ROUND(N(AH198)*(1+$X$8/12),2))</f>
        <v>0</v>
      </c>
      <c r="O199" s="48">
        <f>IF($B199="","",ROUND(N(AI198)*(1+$Y$8/12),2))</f>
        <v>0</v>
      </c>
      <c r="P199" s="48">
        <f>IF($B199="","",ROUND(N(AJ198)*(1+$Z$8/12),2))</f>
        <v>0</v>
      </c>
      <c r="Q199" s="33">
        <f>IF($B199="","",MIN($Q$9,G199)+MIN(MAX(0,'Debt Payoff'!$D$24-0-SUMPRODUCT((G199:P199&lt;$Q$9:$Z$9)*G199:P199+(G199:P199&gt;=$Q$9:$Z$9)*$Q$9:$Z$9)),G199-MIN($Q$9,G199)))</f>
        <v>0</v>
      </c>
      <c r="R199" s="33">
        <f>IF($B199="","",MIN($R$9,H199)+MIN(MAX(0,'Debt Payoff'!$D$24-SUM(Q199:Q199)-SUMPRODUCT((H199:P199&lt;$R$9:$Z$9)*H199:P199+(H199:P199&gt;=$R$9:$Z$9)*$R$9:$Z$9)),H199-MIN($R$9,H199)))</f>
        <v>0</v>
      </c>
      <c r="S199" s="33">
        <f>IF($B199="","",MIN($S$9,I199)+MIN(MAX(0,'Debt Payoff'!$D$24-SUM(Q199:R199)-SUMPRODUCT((I199:P199&lt;$S$9:$Z$9)*I199:P199+(I199:P199&gt;=$S$9:$Z$9)*$S$9:$Z$9)),I199-MIN($S$9,I199)))</f>
        <v>0</v>
      </c>
      <c r="T199" s="33">
        <f>IF($B199="","",MIN($T$9,J199)+MIN(MAX(0,'Debt Payoff'!$D$24-SUM(Q199:S199)-SUMPRODUCT((J199:P199&lt;$T$9:$Z$9)*J199:P199+(J199:P199&gt;=$T$9:$Z$9)*$T$9:$Z$9)),J199-MIN($T$9,J199)))</f>
        <v>0</v>
      </c>
      <c r="U199" s="33">
        <f>IF($B199="","",MIN($U$9,K199)+MIN(MAX(0,'Debt Payoff'!$D$24-SUM(Q199:T199)-SUMPRODUCT((K199:P199&lt;$U$9:$Z$9)*K199:P199+(K199:P199&gt;=$U$9:$Z$9)*$U$9:$Z$9)),K199-MIN($U$9,K199)))</f>
        <v>0</v>
      </c>
      <c r="V199" s="33">
        <f>IF($B199="","",MIN($V$9,L199)+MIN(MAX(0,'Debt Payoff'!$D$24-SUM(Q199:U199)-SUMPRODUCT((L199:P199&lt;$V$9:$Z$9)*L199:P199+(L199:P199&gt;=$V$9:$Z$9)*$V$9:$Z$9)),L199-MIN($V$9,L199)))</f>
        <v>0</v>
      </c>
      <c r="W199" s="33">
        <f>IF($B199="","",MIN($W$9,M199)+MIN(MAX(0,'Debt Payoff'!$D$24-SUM(Q199:V199)-SUMPRODUCT((M199:P199&lt;$W$9:$Z$9)*M199:P199+(M199:P199&gt;=$W$9:$Z$9)*$W$9:$Z$9)),M199-MIN($W$9,M199)))</f>
        <v>0</v>
      </c>
      <c r="X199" s="33">
        <f>IF($B199="","",MIN($X$9,N199)+MIN(MAX(0,'Debt Payoff'!$D$24-SUM(Q199:W199)-SUMPRODUCT((N199:P199&lt;$X$9:$Z$9)*N199:P199+(N199:P199&gt;=$X$9:$Z$9)*$X$9:$Z$9)),N199-MIN($X$9,N199)))</f>
        <v>0</v>
      </c>
      <c r="Y199" s="33">
        <f>IF($B199="","",MIN($Y$9,O199)+MIN(MAX(0,'Debt Payoff'!$D$24-SUM(Q199:X199)-SUMPRODUCT((O199:P199&lt;$Y$9:$Z$9)*O199:P199+(O199:P199&gt;=$Y$9:$Z$9)*$Y$9:$Z$9)),O199-MIN($Y$9,O199)))</f>
        <v>0</v>
      </c>
      <c r="Z199" s="33">
        <f>IF($B199="","",MIN($Z$9,P199)+MIN(MAX(0,'Debt Payoff'!$D$24-SUM(Q199:Y199)-SUMPRODUCT((P199:P199&lt;$Z$9:$Z$9)*P199:P199+(P199:P199&gt;=$Z$9:$Z$9)*$Z$9:$Z$9)),P199-MIN($Z$9,P199)))</f>
        <v>0</v>
      </c>
      <c r="AA199" s="33">
        <f>IF($B199="","",ROUND(G199-Q199,2))</f>
        <v>0</v>
      </c>
      <c r="AB199" s="33">
        <f>IF($B199="","",ROUND(H199-R199,2))</f>
        <v>0</v>
      </c>
      <c r="AC199" s="33">
        <f>IF($B199="","",ROUND(I199-S199,2))</f>
        <v>0</v>
      </c>
      <c r="AD199" s="33">
        <f>IF($B199="","",ROUND(J199-T199,2))</f>
        <v>0</v>
      </c>
      <c r="AE199" s="33">
        <f>IF($B199="","",ROUND(K199-U199,2))</f>
        <v>0</v>
      </c>
      <c r="AF199" s="33">
        <f>IF($B199="","",ROUND(L199-V199,2))</f>
        <v>0</v>
      </c>
      <c r="AG199" s="33">
        <f>IF($B199="","",ROUND(M199-W199,2))</f>
        <v>0</v>
      </c>
      <c r="AH199" s="33">
        <f>IF($B199="","",ROUND(N199-X199,2))</f>
        <v>0</v>
      </c>
      <c r="AI199" s="33">
        <f>IF($B199="","",ROUND(O199-Y199,2))</f>
        <v>0</v>
      </c>
      <c r="AJ199" s="33">
        <f>IF($B199="","",ROUND(P199-Z199,2))</f>
        <v>0</v>
      </c>
    </row>
    <row r="200" spans="2:36">
      <c r="B200" s="15">
        <f>IF(B199="","",IF(F199&gt;0.005,B199+1,""))</f>
        <v>0</v>
      </c>
      <c r="C200" s="46">
        <f>IF($B200="","",EDATE('Debt Payoff'!$D$23,$B200-1))</f>
        <v>0</v>
      </c>
      <c r="D200" s="47">
        <f>IF($B200="","",SUM(Q200:Z200))</f>
        <v>0</v>
      </c>
      <c r="E200" s="48">
        <f>IF($B200="","",SUM(G200:P200)-F199)</f>
        <v>0</v>
      </c>
      <c r="F200" s="47">
        <f>IF($B200="","",SUM(AA200:AJ200))</f>
        <v>0</v>
      </c>
      <c r="G200" s="48">
        <f>IF($B200="","",ROUND(N(AA199)*(1+$Q$8/12),2))</f>
        <v>0</v>
      </c>
      <c r="H200" s="48">
        <f>IF($B200="","",ROUND(N(AB199)*(1+$R$8/12),2))</f>
        <v>0</v>
      </c>
      <c r="I200" s="48">
        <f>IF($B200="","",ROUND(N(AC199)*(1+$S$8/12),2))</f>
        <v>0</v>
      </c>
      <c r="J200" s="48">
        <f>IF($B200="","",ROUND(N(AD199)*(1+$T$8/12),2))</f>
        <v>0</v>
      </c>
      <c r="K200" s="48">
        <f>IF($B200="","",ROUND(N(AE199)*(1+$U$8/12),2))</f>
        <v>0</v>
      </c>
      <c r="L200" s="48">
        <f>IF($B200="","",ROUND(N(AF199)*(1+$V$8/12),2))</f>
        <v>0</v>
      </c>
      <c r="M200" s="48">
        <f>IF($B200="","",ROUND(N(AG199)*(1+$W$8/12),2))</f>
        <v>0</v>
      </c>
      <c r="N200" s="48">
        <f>IF($B200="","",ROUND(N(AH199)*(1+$X$8/12),2))</f>
        <v>0</v>
      </c>
      <c r="O200" s="48">
        <f>IF($B200="","",ROUND(N(AI199)*(1+$Y$8/12),2))</f>
        <v>0</v>
      </c>
      <c r="P200" s="48">
        <f>IF($B200="","",ROUND(N(AJ199)*(1+$Z$8/12),2))</f>
        <v>0</v>
      </c>
      <c r="Q200" s="33">
        <f>IF($B200="","",MIN($Q$9,G200)+MIN(MAX(0,'Debt Payoff'!$D$24-0-SUMPRODUCT((G200:P200&lt;$Q$9:$Z$9)*G200:P200+(G200:P200&gt;=$Q$9:$Z$9)*$Q$9:$Z$9)),G200-MIN($Q$9,G200)))</f>
        <v>0</v>
      </c>
      <c r="R200" s="33">
        <f>IF($B200="","",MIN($R$9,H200)+MIN(MAX(0,'Debt Payoff'!$D$24-SUM(Q200:Q200)-SUMPRODUCT((H200:P200&lt;$R$9:$Z$9)*H200:P200+(H200:P200&gt;=$R$9:$Z$9)*$R$9:$Z$9)),H200-MIN($R$9,H200)))</f>
        <v>0</v>
      </c>
      <c r="S200" s="33">
        <f>IF($B200="","",MIN($S$9,I200)+MIN(MAX(0,'Debt Payoff'!$D$24-SUM(Q200:R200)-SUMPRODUCT((I200:P200&lt;$S$9:$Z$9)*I200:P200+(I200:P200&gt;=$S$9:$Z$9)*$S$9:$Z$9)),I200-MIN($S$9,I200)))</f>
        <v>0</v>
      </c>
      <c r="T200" s="33">
        <f>IF($B200="","",MIN($T$9,J200)+MIN(MAX(0,'Debt Payoff'!$D$24-SUM(Q200:S200)-SUMPRODUCT((J200:P200&lt;$T$9:$Z$9)*J200:P200+(J200:P200&gt;=$T$9:$Z$9)*$T$9:$Z$9)),J200-MIN($T$9,J200)))</f>
        <v>0</v>
      </c>
      <c r="U200" s="33">
        <f>IF($B200="","",MIN($U$9,K200)+MIN(MAX(0,'Debt Payoff'!$D$24-SUM(Q200:T200)-SUMPRODUCT((K200:P200&lt;$U$9:$Z$9)*K200:P200+(K200:P200&gt;=$U$9:$Z$9)*$U$9:$Z$9)),K200-MIN($U$9,K200)))</f>
        <v>0</v>
      </c>
      <c r="V200" s="33">
        <f>IF($B200="","",MIN($V$9,L200)+MIN(MAX(0,'Debt Payoff'!$D$24-SUM(Q200:U200)-SUMPRODUCT((L200:P200&lt;$V$9:$Z$9)*L200:P200+(L200:P200&gt;=$V$9:$Z$9)*$V$9:$Z$9)),L200-MIN($V$9,L200)))</f>
        <v>0</v>
      </c>
      <c r="W200" s="33">
        <f>IF($B200="","",MIN($W$9,M200)+MIN(MAX(0,'Debt Payoff'!$D$24-SUM(Q200:V200)-SUMPRODUCT((M200:P200&lt;$W$9:$Z$9)*M200:P200+(M200:P200&gt;=$W$9:$Z$9)*$W$9:$Z$9)),M200-MIN($W$9,M200)))</f>
        <v>0</v>
      </c>
      <c r="X200" s="33">
        <f>IF($B200="","",MIN($X$9,N200)+MIN(MAX(0,'Debt Payoff'!$D$24-SUM(Q200:W200)-SUMPRODUCT((N200:P200&lt;$X$9:$Z$9)*N200:P200+(N200:P200&gt;=$X$9:$Z$9)*$X$9:$Z$9)),N200-MIN($X$9,N200)))</f>
        <v>0</v>
      </c>
      <c r="Y200" s="33">
        <f>IF($B200="","",MIN($Y$9,O200)+MIN(MAX(0,'Debt Payoff'!$D$24-SUM(Q200:X200)-SUMPRODUCT((O200:P200&lt;$Y$9:$Z$9)*O200:P200+(O200:P200&gt;=$Y$9:$Z$9)*$Y$9:$Z$9)),O200-MIN($Y$9,O200)))</f>
        <v>0</v>
      </c>
      <c r="Z200" s="33">
        <f>IF($B200="","",MIN($Z$9,P200)+MIN(MAX(0,'Debt Payoff'!$D$24-SUM(Q200:Y200)-SUMPRODUCT((P200:P200&lt;$Z$9:$Z$9)*P200:P200+(P200:P200&gt;=$Z$9:$Z$9)*$Z$9:$Z$9)),P200-MIN($Z$9,P200)))</f>
        <v>0</v>
      </c>
      <c r="AA200" s="33">
        <f>IF($B200="","",ROUND(G200-Q200,2))</f>
        <v>0</v>
      </c>
      <c r="AB200" s="33">
        <f>IF($B200="","",ROUND(H200-R200,2))</f>
        <v>0</v>
      </c>
      <c r="AC200" s="33">
        <f>IF($B200="","",ROUND(I200-S200,2))</f>
        <v>0</v>
      </c>
      <c r="AD200" s="33">
        <f>IF($B200="","",ROUND(J200-T200,2))</f>
        <v>0</v>
      </c>
      <c r="AE200" s="33">
        <f>IF($B200="","",ROUND(K200-U200,2))</f>
        <v>0</v>
      </c>
      <c r="AF200" s="33">
        <f>IF($B200="","",ROUND(L200-V200,2))</f>
        <v>0</v>
      </c>
      <c r="AG200" s="33">
        <f>IF($B200="","",ROUND(M200-W200,2))</f>
        <v>0</v>
      </c>
      <c r="AH200" s="33">
        <f>IF($B200="","",ROUND(N200-X200,2))</f>
        <v>0</v>
      </c>
      <c r="AI200" s="33">
        <f>IF($B200="","",ROUND(O200-Y200,2))</f>
        <v>0</v>
      </c>
      <c r="AJ200" s="33">
        <f>IF($B200="","",ROUND(P200-Z200,2))</f>
        <v>0</v>
      </c>
    </row>
    <row r="201" spans="2:36">
      <c r="B201" s="15">
        <f>IF(B200="","",IF(F200&gt;0.005,B200+1,""))</f>
        <v>0</v>
      </c>
      <c r="C201" s="46">
        <f>IF($B201="","",EDATE('Debt Payoff'!$D$23,$B201-1))</f>
        <v>0</v>
      </c>
      <c r="D201" s="47">
        <f>IF($B201="","",SUM(Q201:Z201))</f>
        <v>0</v>
      </c>
      <c r="E201" s="48">
        <f>IF($B201="","",SUM(G201:P201)-F200)</f>
        <v>0</v>
      </c>
      <c r="F201" s="47">
        <f>IF($B201="","",SUM(AA201:AJ201))</f>
        <v>0</v>
      </c>
      <c r="G201" s="48">
        <f>IF($B201="","",ROUND(N(AA200)*(1+$Q$8/12),2))</f>
        <v>0</v>
      </c>
      <c r="H201" s="48">
        <f>IF($B201="","",ROUND(N(AB200)*(1+$R$8/12),2))</f>
        <v>0</v>
      </c>
      <c r="I201" s="48">
        <f>IF($B201="","",ROUND(N(AC200)*(1+$S$8/12),2))</f>
        <v>0</v>
      </c>
      <c r="J201" s="48">
        <f>IF($B201="","",ROUND(N(AD200)*(1+$T$8/12),2))</f>
        <v>0</v>
      </c>
      <c r="K201" s="48">
        <f>IF($B201="","",ROUND(N(AE200)*(1+$U$8/12),2))</f>
        <v>0</v>
      </c>
      <c r="L201" s="48">
        <f>IF($B201="","",ROUND(N(AF200)*(1+$V$8/12),2))</f>
        <v>0</v>
      </c>
      <c r="M201" s="48">
        <f>IF($B201="","",ROUND(N(AG200)*(1+$W$8/12),2))</f>
        <v>0</v>
      </c>
      <c r="N201" s="48">
        <f>IF($B201="","",ROUND(N(AH200)*(1+$X$8/12),2))</f>
        <v>0</v>
      </c>
      <c r="O201" s="48">
        <f>IF($B201="","",ROUND(N(AI200)*(1+$Y$8/12),2))</f>
        <v>0</v>
      </c>
      <c r="P201" s="48">
        <f>IF($B201="","",ROUND(N(AJ200)*(1+$Z$8/12),2))</f>
        <v>0</v>
      </c>
      <c r="Q201" s="33">
        <f>IF($B201="","",MIN($Q$9,G201)+MIN(MAX(0,'Debt Payoff'!$D$24-0-SUMPRODUCT((G201:P201&lt;$Q$9:$Z$9)*G201:P201+(G201:P201&gt;=$Q$9:$Z$9)*$Q$9:$Z$9)),G201-MIN($Q$9,G201)))</f>
        <v>0</v>
      </c>
      <c r="R201" s="33">
        <f>IF($B201="","",MIN($R$9,H201)+MIN(MAX(0,'Debt Payoff'!$D$24-SUM(Q201:Q201)-SUMPRODUCT((H201:P201&lt;$R$9:$Z$9)*H201:P201+(H201:P201&gt;=$R$9:$Z$9)*$R$9:$Z$9)),H201-MIN($R$9,H201)))</f>
        <v>0</v>
      </c>
      <c r="S201" s="33">
        <f>IF($B201="","",MIN($S$9,I201)+MIN(MAX(0,'Debt Payoff'!$D$24-SUM(Q201:R201)-SUMPRODUCT((I201:P201&lt;$S$9:$Z$9)*I201:P201+(I201:P201&gt;=$S$9:$Z$9)*$S$9:$Z$9)),I201-MIN($S$9,I201)))</f>
        <v>0</v>
      </c>
      <c r="T201" s="33">
        <f>IF($B201="","",MIN($T$9,J201)+MIN(MAX(0,'Debt Payoff'!$D$24-SUM(Q201:S201)-SUMPRODUCT((J201:P201&lt;$T$9:$Z$9)*J201:P201+(J201:P201&gt;=$T$9:$Z$9)*$T$9:$Z$9)),J201-MIN($T$9,J201)))</f>
        <v>0</v>
      </c>
      <c r="U201" s="33">
        <f>IF($B201="","",MIN($U$9,K201)+MIN(MAX(0,'Debt Payoff'!$D$24-SUM(Q201:T201)-SUMPRODUCT((K201:P201&lt;$U$9:$Z$9)*K201:P201+(K201:P201&gt;=$U$9:$Z$9)*$U$9:$Z$9)),K201-MIN($U$9,K201)))</f>
        <v>0</v>
      </c>
      <c r="V201" s="33">
        <f>IF($B201="","",MIN($V$9,L201)+MIN(MAX(0,'Debt Payoff'!$D$24-SUM(Q201:U201)-SUMPRODUCT((L201:P201&lt;$V$9:$Z$9)*L201:P201+(L201:P201&gt;=$V$9:$Z$9)*$V$9:$Z$9)),L201-MIN($V$9,L201)))</f>
        <v>0</v>
      </c>
      <c r="W201" s="33">
        <f>IF($B201="","",MIN($W$9,M201)+MIN(MAX(0,'Debt Payoff'!$D$24-SUM(Q201:V201)-SUMPRODUCT((M201:P201&lt;$W$9:$Z$9)*M201:P201+(M201:P201&gt;=$W$9:$Z$9)*$W$9:$Z$9)),M201-MIN($W$9,M201)))</f>
        <v>0</v>
      </c>
      <c r="X201" s="33">
        <f>IF($B201="","",MIN($X$9,N201)+MIN(MAX(0,'Debt Payoff'!$D$24-SUM(Q201:W201)-SUMPRODUCT((N201:P201&lt;$X$9:$Z$9)*N201:P201+(N201:P201&gt;=$X$9:$Z$9)*$X$9:$Z$9)),N201-MIN($X$9,N201)))</f>
        <v>0</v>
      </c>
      <c r="Y201" s="33">
        <f>IF($B201="","",MIN($Y$9,O201)+MIN(MAX(0,'Debt Payoff'!$D$24-SUM(Q201:X201)-SUMPRODUCT((O201:P201&lt;$Y$9:$Z$9)*O201:P201+(O201:P201&gt;=$Y$9:$Z$9)*$Y$9:$Z$9)),O201-MIN($Y$9,O201)))</f>
        <v>0</v>
      </c>
      <c r="Z201" s="33">
        <f>IF($B201="","",MIN($Z$9,P201)+MIN(MAX(0,'Debt Payoff'!$D$24-SUM(Q201:Y201)-SUMPRODUCT((P201:P201&lt;$Z$9:$Z$9)*P201:P201+(P201:P201&gt;=$Z$9:$Z$9)*$Z$9:$Z$9)),P201-MIN($Z$9,P201)))</f>
        <v>0</v>
      </c>
      <c r="AA201" s="33">
        <f>IF($B201="","",ROUND(G201-Q201,2))</f>
        <v>0</v>
      </c>
      <c r="AB201" s="33">
        <f>IF($B201="","",ROUND(H201-R201,2))</f>
        <v>0</v>
      </c>
      <c r="AC201" s="33">
        <f>IF($B201="","",ROUND(I201-S201,2))</f>
        <v>0</v>
      </c>
      <c r="AD201" s="33">
        <f>IF($B201="","",ROUND(J201-T201,2))</f>
        <v>0</v>
      </c>
      <c r="AE201" s="33">
        <f>IF($B201="","",ROUND(K201-U201,2))</f>
        <v>0</v>
      </c>
      <c r="AF201" s="33">
        <f>IF($B201="","",ROUND(L201-V201,2))</f>
        <v>0</v>
      </c>
      <c r="AG201" s="33">
        <f>IF($B201="","",ROUND(M201-W201,2))</f>
        <v>0</v>
      </c>
      <c r="AH201" s="33">
        <f>IF($B201="","",ROUND(N201-X201,2))</f>
        <v>0</v>
      </c>
      <c r="AI201" s="33">
        <f>IF($B201="","",ROUND(O201-Y201,2))</f>
        <v>0</v>
      </c>
      <c r="AJ201" s="33">
        <f>IF($B201="","",ROUND(P201-Z201,2))</f>
        <v>0</v>
      </c>
    </row>
    <row r="202" spans="2:36">
      <c r="B202" s="15">
        <f>IF(B201="","",IF(F201&gt;0.005,B201+1,""))</f>
        <v>0</v>
      </c>
      <c r="C202" s="46">
        <f>IF($B202="","",EDATE('Debt Payoff'!$D$23,$B202-1))</f>
        <v>0</v>
      </c>
      <c r="D202" s="47">
        <f>IF($B202="","",SUM(Q202:Z202))</f>
        <v>0</v>
      </c>
      <c r="E202" s="48">
        <f>IF($B202="","",SUM(G202:P202)-F201)</f>
        <v>0</v>
      </c>
      <c r="F202" s="47">
        <f>IF($B202="","",SUM(AA202:AJ202))</f>
        <v>0</v>
      </c>
      <c r="G202" s="48">
        <f>IF($B202="","",ROUND(N(AA201)*(1+$Q$8/12),2))</f>
        <v>0</v>
      </c>
      <c r="H202" s="48">
        <f>IF($B202="","",ROUND(N(AB201)*(1+$R$8/12),2))</f>
        <v>0</v>
      </c>
      <c r="I202" s="48">
        <f>IF($B202="","",ROUND(N(AC201)*(1+$S$8/12),2))</f>
        <v>0</v>
      </c>
      <c r="J202" s="48">
        <f>IF($B202="","",ROUND(N(AD201)*(1+$T$8/12),2))</f>
        <v>0</v>
      </c>
      <c r="K202" s="48">
        <f>IF($B202="","",ROUND(N(AE201)*(1+$U$8/12),2))</f>
        <v>0</v>
      </c>
      <c r="L202" s="48">
        <f>IF($B202="","",ROUND(N(AF201)*(1+$V$8/12),2))</f>
        <v>0</v>
      </c>
      <c r="M202" s="48">
        <f>IF($B202="","",ROUND(N(AG201)*(1+$W$8/12),2))</f>
        <v>0</v>
      </c>
      <c r="N202" s="48">
        <f>IF($B202="","",ROUND(N(AH201)*(1+$X$8/12),2))</f>
        <v>0</v>
      </c>
      <c r="O202" s="48">
        <f>IF($B202="","",ROUND(N(AI201)*(1+$Y$8/12),2))</f>
        <v>0</v>
      </c>
      <c r="P202" s="48">
        <f>IF($B202="","",ROUND(N(AJ201)*(1+$Z$8/12),2))</f>
        <v>0</v>
      </c>
      <c r="Q202" s="33">
        <f>IF($B202="","",MIN($Q$9,G202)+MIN(MAX(0,'Debt Payoff'!$D$24-0-SUMPRODUCT((G202:P202&lt;$Q$9:$Z$9)*G202:P202+(G202:P202&gt;=$Q$9:$Z$9)*$Q$9:$Z$9)),G202-MIN($Q$9,G202)))</f>
        <v>0</v>
      </c>
      <c r="R202" s="33">
        <f>IF($B202="","",MIN($R$9,H202)+MIN(MAX(0,'Debt Payoff'!$D$24-SUM(Q202:Q202)-SUMPRODUCT((H202:P202&lt;$R$9:$Z$9)*H202:P202+(H202:P202&gt;=$R$9:$Z$9)*$R$9:$Z$9)),H202-MIN($R$9,H202)))</f>
        <v>0</v>
      </c>
      <c r="S202" s="33">
        <f>IF($B202="","",MIN($S$9,I202)+MIN(MAX(0,'Debt Payoff'!$D$24-SUM(Q202:R202)-SUMPRODUCT((I202:P202&lt;$S$9:$Z$9)*I202:P202+(I202:P202&gt;=$S$9:$Z$9)*$S$9:$Z$9)),I202-MIN($S$9,I202)))</f>
        <v>0</v>
      </c>
      <c r="T202" s="33">
        <f>IF($B202="","",MIN($T$9,J202)+MIN(MAX(0,'Debt Payoff'!$D$24-SUM(Q202:S202)-SUMPRODUCT((J202:P202&lt;$T$9:$Z$9)*J202:P202+(J202:P202&gt;=$T$9:$Z$9)*$T$9:$Z$9)),J202-MIN($T$9,J202)))</f>
        <v>0</v>
      </c>
      <c r="U202" s="33">
        <f>IF($B202="","",MIN($U$9,K202)+MIN(MAX(0,'Debt Payoff'!$D$24-SUM(Q202:T202)-SUMPRODUCT((K202:P202&lt;$U$9:$Z$9)*K202:P202+(K202:P202&gt;=$U$9:$Z$9)*$U$9:$Z$9)),K202-MIN($U$9,K202)))</f>
        <v>0</v>
      </c>
      <c r="V202" s="33">
        <f>IF($B202="","",MIN($V$9,L202)+MIN(MAX(0,'Debt Payoff'!$D$24-SUM(Q202:U202)-SUMPRODUCT((L202:P202&lt;$V$9:$Z$9)*L202:P202+(L202:P202&gt;=$V$9:$Z$9)*$V$9:$Z$9)),L202-MIN($V$9,L202)))</f>
        <v>0</v>
      </c>
      <c r="W202" s="33">
        <f>IF($B202="","",MIN($W$9,M202)+MIN(MAX(0,'Debt Payoff'!$D$24-SUM(Q202:V202)-SUMPRODUCT((M202:P202&lt;$W$9:$Z$9)*M202:P202+(M202:P202&gt;=$W$9:$Z$9)*$W$9:$Z$9)),M202-MIN($W$9,M202)))</f>
        <v>0</v>
      </c>
      <c r="X202" s="33">
        <f>IF($B202="","",MIN($X$9,N202)+MIN(MAX(0,'Debt Payoff'!$D$24-SUM(Q202:W202)-SUMPRODUCT((N202:P202&lt;$X$9:$Z$9)*N202:P202+(N202:P202&gt;=$X$9:$Z$9)*$X$9:$Z$9)),N202-MIN($X$9,N202)))</f>
        <v>0</v>
      </c>
      <c r="Y202" s="33">
        <f>IF($B202="","",MIN($Y$9,O202)+MIN(MAX(0,'Debt Payoff'!$D$24-SUM(Q202:X202)-SUMPRODUCT((O202:P202&lt;$Y$9:$Z$9)*O202:P202+(O202:P202&gt;=$Y$9:$Z$9)*$Y$9:$Z$9)),O202-MIN($Y$9,O202)))</f>
        <v>0</v>
      </c>
      <c r="Z202" s="33">
        <f>IF($B202="","",MIN($Z$9,P202)+MIN(MAX(0,'Debt Payoff'!$D$24-SUM(Q202:Y202)-SUMPRODUCT((P202:P202&lt;$Z$9:$Z$9)*P202:P202+(P202:P202&gt;=$Z$9:$Z$9)*$Z$9:$Z$9)),P202-MIN($Z$9,P202)))</f>
        <v>0</v>
      </c>
      <c r="AA202" s="33">
        <f>IF($B202="","",ROUND(G202-Q202,2))</f>
        <v>0</v>
      </c>
      <c r="AB202" s="33">
        <f>IF($B202="","",ROUND(H202-R202,2))</f>
        <v>0</v>
      </c>
      <c r="AC202" s="33">
        <f>IF($B202="","",ROUND(I202-S202,2))</f>
        <v>0</v>
      </c>
      <c r="AD202" s="33">
        <f>IF($B202="","",ROUND(J202-T202,2))</f>
        <v>0</v>
      </c>
      <c r="AE202" s="33">
        <f>IF($B202="","",ROUND(K202-U202,2))</f>
        <v>0</v>
      </c>
      <c r="AF202" s="33">
        <f>IF($B202="","",ROUND(L202-V202,2))</f>
        <v>0</v>
      </c>
      <c r="AG202" s="33">
        <f>IF($B202="","",ROUND(M202-W202,2))</f>
        <v>0</v>
      </c>
      <c r="AH202" s="33">
        <f>IF($B202="","",ROUND(N202-X202,2))</f>
        <v>0</v>
      </c>
      <c r="AI202" s="33">
        <f>IF($B202="","",ROUND(O202-Y202,2))</f>
        <v>0</v>
      </c>
      <c r="AJ202" s="33">
        <f>IF($B202="","",ROUND(P202-Z202,2))</f>
        <v>0</v>
      </c>
    </row>
    <row r="203" spans="2:36">
      <c r="B203" s="15">
        <f>IF(B202="","",IF(F202&gt;0.005,B202+1,""))</f>
        <v>0</v>
      </c>
      <c r="C203" s="46">
        <f>IF($B203="","",EDATE('Debt Payoff'!$D$23,$B203-1))</f>
        <v>0</v>
      </c>
      <c r="D203" s="47">
        <f>IF($B203="","",SUM(Q203:Z203))</f>
        <v>0</v>
      </c>
      <c r="E203" s="48">
        <f>IF($B203="","",SUM(G203:P203)-F202)</f>
        <v>0</v>
      </c>
      <c r="F203" s="47">
        <f>IF($B203="","",SUM(AA203:AJ203))</f>
        <v>0</v>
      </c>
      <c r="G203" s="48">
        <f>IF($B203="","",ROUND(N(AA202)*(1+$Q$8/12),2))</f>
        <v>0</v>
      </c>
      <c r="H203" s="48">
        <f>IF($B203="","",ROUND(N(AB202)*(1+$R$8/12),2))</f>
        <v>0</v>
      </c>
      <c r="I203" s="48">
        <f>IF($B203="","",ROUND(N(AC202)*(1+$S$8/12),2))</f>
        <v>0</v>
      </c>
      <c r="J203" s="48">
        <f>IF($B203="","",ROUND(N(AD202)*(1+$T$8/12),2))</f>
        <v>0</v>
      </c>
      <c r="K203" s="48">
        <f>IF($B203="","",ROUND(N(AE202)*(1+$U$8/12),2))</f>
        <v>0</v>
      </c>
      <c r="L203" s="48">
        <f>IF($B203="","",ROUND(N(AF202)*(1+$V$8/12),2))</f>
        <v>0</v>
      </c>
      <c r="M203" s="48">
        <f>IF($B203="","",ROUND(N(AG202)*(1+$W$8/12),2))</f>
        <v>0</v>
      </c>
      <c r="N203" s="48">
        <f>IF($B203="","",ROUND(N(AH202)*(1+$X$8/12),2))</f>
        <v>0</v>
      </c>
      <c r="O203" s="48">
        <f>IF($B203="","",ROUND(N(AI202)*(1+$Y$8/12),2))</f>
        <v>0</v>
      </c>
      <c r="P203" s="48">
        <f>IF($B203="","",ROUND(N(AJ202)*(1+$Z$8/12),2))</f>
        <v>0</v>
      </c>
      <c r="Q203" s="33">
        <f>IF($B203="","",MIN($Q$9,G203)+MIN(MAX(0,'Debt Payoff'!$D$24-0-SUMPRODUCT((G203:P203&lt;$Q$9:$Z$9)*G203:P203+(G203:P203&gt;=$Q$9:$Z$9)*$Q$9:$Z$9)),G203-MIN($Q$9,G203)))</f>
        <v>0</v>
      </c>
      <c r="R203" s="33">
        <f>IF($B203="","",MIN($R$9,H203)+MIN(MAX(0,'Debt Payoff'!$D$24-SUM(Q203:Q203)-SUMPRODUCT((H203:P203&lt;$R$9:$Z$9)*H203:P203+(H203:P203&gt;=$R$9:$Z$9)*$R$9:$Z$9)),H203-MIN($R$9,H203)))</f>
        <v>0</v>
      </c>
      <c r="S203" s="33">
        <f>IF($B203="","",MIN($S$9,I203)+MIN(MAX(0,'Debt Payoff'!$D$24-SUM(Q203:R203)-SUMPRODUCT((I203:P203&lt;$S$9:$Z$9)*I203:P203+(I203:P203&gt;=$S$9:$Z$9)*$S$9:$Z$9)),I203-MIN($S$9,I203)))</f>
        <v>0</v>
      </c>
      <c r="T203" s="33">
        <f>IF($B203="","",MIN($T$9,J203)+MIN(MAX(0,'Debt Payoff'!$D$24-SUM(Q203:S203)-SUMPRODUCT((J203:P203&lt;$T$9:$Z$9)*J203:P203+(J203:P203&gt;=$T$9:$Z$9)*$T$9:$Z$9)),J203-MIN($T$9,J203)))</f>
        <v>0</v>
      </c>
      <c r="U203" s="33">
        <f>IF($B203="","",MIN($U$9,K203)+MIN(MAX(0,'Debt Payoff'!$D$24-SUM(Q203:T203)-SUMPRODUCT((K203:P203&lt;$U$9:$Z$9)*K203:P203+(K203:P203&gt;=$U$9:$Z$9)*$U$9:$Z$9)),K203-MIN($U$9,K203)))</f>
        <v>0</v>
      </c>
      <c r="V203" s="33">
        <f>IF($B203="","",MIN($V$9,L203)+MIN(MAX(0,'Debt Payoff'!$D$24-SUM(Q203:U203)-SUMPRODUCT((L203:P203&lt;$V$9:$Z$9)*L203:P203+(L203:P203&gt;=$V$9:$Z$9)*$V$9:$Z$9)),L203-MIN($V$9,L203)))</f>
        <v>0</v>
      </c>
      <c r="W203" s="33">
        <f>IF($B203="","",MIN($W$9,M203)+MIN(MAX(0,'Debt Payoff'!$D$24-SUM(Q203:V203)-SUMPRODUCT((M203:P203&lt;$W$9:$Z$9)*M203:P203+(M203:P203&gt;=$W$9:$Z$9)*$W$9:$Z$9)),M203-MIN($W$9,M203)))</f>
        <v>0</v>
      </c>
      <c r="X203" s="33">
        <f>IF($B203="","",MIN($X$9,N203)+MIN(MAX(0,'Debt Payoff'!$D$24-SUM(Q203:W203)-SUMPRODUCT((N203:P203&lt;$X$9:$Z$9)*N203:P203+(N203:P203&gt;=$X$9:$Z$9)*$X$9:$Z$9)),N203-MIN($X$9,N203)))</f>
        <v>0</v>
      </c>
      <c r="Y203" s="33">
        <f>IF($B203="","",MIN($Y$9,O203)+MIN(MAX(0,'Debt Payoff'!$D$24-SUM(Q203:X203)-SUMPRODUCT((O203:P203&lt;$Y$9:$Z$9)*O203:P203+(O203:P203&gt;=$Y$9:$Z$9)*$Y$9:$Z$9)),O203-MIN($Y$9,O203)))</f>
        <v>0</v>
      </c>
      <c r="Z203" s="33">
        <f>IF($B203="","",MIN($Z$9,P203)+MIN(MAX(0,'Debt Payoff'!$D$24-SUM(Q203:Y203)-SUMPRODUCT((P203:P203&lt;$Z$9:$Z$9)*P203:P203+(P203:P203&gt;=$Z$9:$Z$9)*$Z$9:$Z$9)),P203-MIN($Z$9,P203)))</f>
        <v>0</v>
      </c>
      <c r="AA203" s="33">
        <f>IF($B203="","",ROUND(G203-Q203,2))</f>
        <v>0</v>
      </c>
      <c r="AB203" s="33">
        <f>IF($B203="","",ROUND(H203-R203,2))</f>
        <v>0</v>
      </c>
      <c r="AC203" s="33">
        <f>IF($B203="","",ROUND(I203-S203,2))</f>
        <v>0</v>
      </c>
      <c r="AD203" s="33">
        <f>IF($B203="","",ROUND(J203-T203,2))</f>
        <v>0</v>
      </c>
      <c r="AE203" s="33">
        <f>IF($B203="","",ROUND(K203-U203,2))</f>
        <v>0</v>
      </c>
      <c r="AF203" s="33">
        <f>IF($B203="","",ROUND(L203-V203,2))</f>
        <v>0</v>
      </c>
      <c r="AG203" s="33">
        <f>IF($B203="","",ROUND(M203-W203,2))</f>
        <v>0</v>
      </c>
      <c r="AH203" s="33">
        <f>IF($B203="","",ROUND(N203-X203,2))</f>
        <v>0</v>
      </c>
      <c r="AI203" s="33">
        <f>IF($B203="","",ROUND(O203-Y203,2))</f>
        <v>0</v>
      </c>
      <c r="AJ203" s="33">
        <f>IF($B203="","",ROUND(P203-Z203,2))</f>
        <v>0</v>
      </c>
    </row>
    <row r="204" spans="2:36">
      <c r="B204" s="15">
        <f>IF(B203="","",IF(F203&gt;0.005,B203+1,""))</f>
        <v>0</v>
      </c>
      <c r="C204" s="46">
        <f>IF($B204="","",EDATE('Debt Payoff'!$D$23,$B204-1))</f>
        <v>0</v>
      </c>
      <c r="D204" s="47">
        <f>IF($B204="","",SUM(Q204:Z204))</f>
        <v>0</v>
      </c>
      <c r="E204" s="48">
        <f>IF($B204="","",SUM(G204:P204)-F203)</f>
        <v>0</v>
      </c>
      <c r="F204" s="47">
        <f>IF($B204="","",SUM(AA204:AJ204))</f>
        <v>0</v>
      </c>
      <c r="G204" s="48">
        <f>IF($B204="","",ROUND(N(AA203)*(1+$Q$8/12),2))</f>
        <v>0</v>
      </c>
      <c r="H204" s="48">
        <f>IF($B204="","",ROUND(N(AB203)*(1+$R$8/12),2))</f>
        <v>0</v>
      </c>
      <c r="I204" s="48">
        <f>IF($B204="","",ROUND(N(AC203)*(1+$S$8/12),2))</f>
        <v>0</v>
      </c>
      <c r="J204" s="48">
        <f>IF($B204="","",ROUND(N(AD203)*(1+$T$8/12),2))</f>
        <v>0</v>
      </c>
      <c r="K204" s="48">
        <f>IF($B204="","",ROUND(N(AE203)*(1+$U$8/12),2))</f>
        <v>0</v>
      </c>
      <c r="L204" s="48">
        <f>IF($B204="","",ROUND(N(AF203)*(1+$V$8/12),2))</f>
        <v>0</v>
      </c>
      <c r="M204" s="48">
        <f>IF($B204="","",ROUND(N(AG203)*(1+$W$8/12),2))</f>
        <v>0</v>
      </c>
      <c r="N204" s="48">
        <f>IF($B204="","",ROUND(N(AH203)*(1+$X$8/12),2))</f>
        <v>0</v>
      </c>
      <c r="O204" s="48">
        <f>IF($B204="","",ROUND(N(AI203)*(1+$Y$8/12),2))</f>
        <v>0</v>
      </c>
      <c r="P204" s="48">
        <f>IF($B204="","",ROUND(N(AJ203)*(1+$Z$8/12),2))</f>
        <v>0</v>
      </c>
      <c r="Q204" s="33">
        <f>IF($B204="","",MIN($Q$9,G204)+MIN(MAX(0,'Debt Payoff'!$D$24-0-SUMPRODUCT((G204:P204&lt;$Q$9:$Z$9)*G204:P204+(G204:P204&gt;=$Q$9:$Z$9)*$Q$9:$Z$9)),G204-MIN($Q$9,G204)))</f>
        <v>0</v>
      </c>
      <c r="R204" s="33">
        <f>IF($B204="","",MIN($R$9,H204)+MIN(MAX(0,'Debt Payoff'!$D$24-SUM(Q204:Q204)-SUMPRODUCT((H204:P204&lt;$R$9:$Z$9)*H204:P204+(H204:P204&gt;=$R$9:$Z$9)*$R$9:$Z$9)),H204-MIN($R$9,H204)))</f>
        <v>0</v>
      </c>
      <c r="S204" s="33">
        <f>IF($B204="","",MIN($S$9,I204)+MIN(MAX(0,'Debt Payoff'!$D$24-SUM(Q204:R204)-SUMPRODUCT((I204:P204&lt;$S$9:$Z$9)*I204:P204+(I204:P204&gt;=$S$9:$Z$9)*$S$9:$Z$9)),I204-MIN($S$9,I204)))</f>
        <v>0</v>
      </c>
      <c r="T204" s="33">
        <f>IF($B204="","",MIN($T$9,J204)+MIN(MAX(0,'Debt Payoff'!$D$24-SUM(Q204:S204)-SUMPRODUCT((J204:P204&lt;$T$9:$Z$9)*J204:P204+(J204:P204&gt;=$T$9:$Z$9)*$T$9:$Z$9)),J204-MIN($T$9,J204)))</f>
        <v>0</v>
      </c>
      <c r="U204" s="33">
        <f>IF($B204="","",MIN($U$9,K204)+MIN(MAX(0,'Debt Payoff'!$D$24-SUM(Q204:T204)-SUMPRODUCT((K204:P204&lt;$U$9:$Z$9)*K204:P204+(K204:P204&gt;=$U$9:$Z$9)*$U$9:$Z$9)),K204-MIN($U$9,K204)))</f>
        <v>0</v>
      </c>
      <c r="V204" s="33">
        <f>IF($B204="","",MIN($V$9,L204)+MIN(MAX(0,'Debt Payoff'!$D$24-SUM(Q204:U204)-SUMPRODUCT((L204:P204&lt;$V$9:$Z$9)*L204:P204+(L204:P204&gt;=$V$9:$Z$9)*$V$9:$Z$9)),L204-MIN($V$9,L204)))</f>
        <v>0</v>
      </c>
      <c r="W204" s="33">
        <f>IF($B204="","",MIN($W$9,M204)+MIN(MAX(0,'Debt Payoff'!$D$24-SUM(Q204:V204)-SUMPRODUCT((M204:P204&lt;$W$9:$Z$9)*M204:P204+(M204:P204&gt;=$W$9:$Z$9)*$W$9:$Z$9)),M204-MIN($W$9,M204)))</f>
        <v>0</v>
      </c>
      <c r="X204" s="33">
        <f>IF($B204="","",MIN($X$9,N204)+MIN(MAX(0,'Debt Payoff'!$D$24-SUM(Q204:W204)-SUMPRODUCT((N204:P204&lt;$X$9:$Z$9)*N204:P204+(N204:P204&gt;=$X$9:$Z$9)*$X$9:$Z$9)),N204-MIN($X$9,N204)))</f>
        <v>0</v>
      </c>
      <c r="Y204" s="33">
        <f>IF($B204="","",MIN($Y$9,O204)+MIN(MAX(0,'Debt Payoff'!$D$24-SUM(Q204:X204)-SUMPRODUCT((O204:P204&lt;$Y$9:$Z$9)*O204:P204+(O204:P204&gt;=$Y$9:$Z$9)*$Y$9:$Z$9)),O204-MIN($Y$9,O204)))</f>
        <v>0</v>
      </c>
      <c r="Z204" s="33">
        <f>IF($B204="","",MIN($Z$9,P204)+MIN(MAX(0,'Debt Payoff'!$D$24-SUM(Q204:Y204)-SUMPRODUCT((P204:P204&lt;$Z$9:$Z$9)*P204:P204+(P204:P204&gt;=$Z$9:$Z$9)*$Z$9:$Z$9)),P204-MIN($Z$9,P204)))</f>
        <v>0</v>
      </c>
      <c r="AA204" s="33">
        <f>IF($B204="","",ROUND(G204-Q204,2))</f>
        <v>0</v>
      </c>
      <c r="AB204" s="33">
        <f>IF($B204="","",ROUND(H204-R204,2))</f>
        <v>0</v>
      </c>
      <c r="AC204" s="33">
        <f>IF($B204="","",ROUND(I204-S204,2))</f>
        <v>0</v>
      </c>
      <c r="AD204" s="33">
        <f>IF($B204="","",ROUND(J204-T204,2))</f>
        <v>0</v>
      </c>
      <c r="AE204" s="33">
        <f>IF($B204="","",ROUND(K204-U204,2))</f>
        <v>0</v>
      </c>
      <c r="AF204" s="33">
        <f>IF($B204="","",ROUND(L204-V204,2))</f>
        <v>0</v>
      </c>
      <c r="AG204" s="33">
        <f>IF($B204="","",ROUND(M204-W204,2))</f>
        <v>0</v>
      </c>
      <c r="AH204" s="33">
        <f>IF($B204="","",ROUND(N204-X204,2))</f>
        <v>0</v>
      </c>
      <c r="AI204" s="33">
        <f>IF($B204="","",ROUND(O204-Y204,2))</f>
        <v>0</v>
      </c>
      <c r="AJ204" s="33">
        <f>IF($B204="","",ROUND(P204-Z204,2))</f>
        <v>0</v>
      </c>
    </row>
    <row r="205" spans="2:36">
      <c r="B205" s="15">
        <f>IF(B204="","",IF(F204&gt;0.005,B204+1,""))</f>
        <v>0</v>
      </c>
      <c r="C205" s="46">
        <f>IF($B205="","",EDATE('Debt Payoff'!$D$23,$B205-1))</f>
        <v>0</v>
      </c>
      <c r="D205" s="47">
        <f>IF($B205="","",SUM(Q205:Z205))</f>
        <v>0</v>
      </c>
      <c r="E205" s="48">
        <f>IF($B205="","",SUM(G205:P205)-F204)</f>
        <v>0</v>
      </c>
      <c r="F205" s="47">
        <f>IF($B205="","",SUM(AA205:AJ205))</f>
        <v>0</v>
      </c>
      <c r="G205" s="48">
        <f>IF($B205="","",ROUND(N(AA204)*(1+$Q$8/12),2))</f>
        <v>0</v>
      </c>
      <c r="H205" s="48">
        <f>IF($B205="","",ROUND(N(AB204)*(1+$R$8/12),2))</f>
        <v>0</v>
      </c>
      <c r="I205" s="48">
        <f>IF($B205="","",ROUND(N(AC204)*(1+$S$8/12),2))</f>
        <v>0</v>
      </c>
      <c r="J205" s="48">
        <f>IF($B205="","",ROUND(N(AD204)*(1+$T$8/12),2))</f>
        <v>0</v>
      </c>
      <c r="K205" s="48">
        <f>IF($B205="","",ROUND(N(AE204)*(1+$U$8/12),2))</f>
        <v>0</v>
      </c>
      <c r="L205" s="48">
        <f>IF($B205="","",ROUND(N(AF204)*(1+$V$8/12),2))</f>
        <v>0</v>
      </c>
      <c r="M205" s="48">
        <f>IF($B205="","",ROUND(N(AG204)*(1+$W$8/12),2))</f>
        <v>0</v>
      </c>
      <c r="N205" s="48">
        <f>IF($B205="","",ROUND(N(AH204)*(1+$X$8/12),2))</f>
        <v>0</v>
      </c>
      <c r="O205" s="48">
        <f>IF($B205="","",ROUND(N(AI204)*(1+$Y$8/12),2))</f>
        <v>0</v>
      </c>
      <c r="P205" s="48">
        <f>IF($B205="","",ROUND(N(AJ204)*(1+$Z$8/12),2))</f>
        <v>0</v>
      </c>
      <c r="Q205" s="33">
        <f>IF($B205="","",MIN($Q$9,G205)+MIN(MAX(0,'Debt Payoff'!$D$24-0-SUMPRODUCT((G205:P205&lt;$Q$9:$Z$9)*G205:P205+(G205:P205&gt;=$Q$9:$Z$9)*$Q$9:$Z$9)),G205-MIN($Q$9,G205)))</f>
        <v>0</v>
      </c>
      <c r="R205" s="33">
        <f>IF($B205="","",MIN($R$9,H205)+MIN(MAX(0,'Debt Payoff'!$D$24-SUM(Q205:Q205)-SUMPRODUCT((H205:P205&lt;$R$9:$Z$9)*H205:P205+(H205:P205&gt;=$R$9:$Z$9)*$R$9:$Z$9)),H205-MIN($R$9,H205)))</f>
        <v>0</v>
      </c>
      <c r="S205" s="33">
        <f>IF($B205="","",MIN($S$9,I205)+MIN(MAX(0,'Debt Payoff'!$D$24-SUM(Q205:R205)-SUMPRODUCT((I205:P205&lt;$S$9:$Z$9)*I205:P205+(I205:P205&gt;=$S$9:$Z$9)*$S$9:$Z$9)),I205-MIN($S$9,I205)))</f>
        <v>0</v>
      </c>
      <c r="T205" s="33">
        <f>IF($B205="","",MIN($T$9,J205)+MIN(MAX(0,'Debt Payoff'!$D$24-SUM(Q205:S205)-SUMPRODUCT((J205:P205&lt;$T$9:$Z$9)*J205:P205+(J205:P205&gt;=$T$9:$Z$9)*$T$9:$Z$9)),J205-MIN($T$9,J205)))</f>
        <v>0</v>
      </c>
      <c r="U205" s="33">
        <f>IF($B205="","",MIN($U$9,K205)+MIN(MAX(0,'Debt Payoff'!$D$24-SUM(Q205:T205)-SUMPRODUCT((K205:P205&lt;$U$9:$Z$9)*K205:P205+(K205:P205&gt;=$U$9:$Z$9)*$U$9:$Z$9)),K205-MIN($U$9,K205)))</f>
        <v>0</v>
      </c>
      <c r="V205" s="33">
        <f>IF($B205="","",MIN($V$9,L205)+MIN(MAX(0,'Debt Payoff'!$D$24-SUM(Q205:U205)-SUMPRODUCT((L205:P205&lt;$V$9:$Z$9)*L205:P205+(L205:P205&gt;=$V$9:$Z$9)*$V$9:$Z$9)),L205-MIN($V$9,L205)))</f>
        <v>0</v>
      </c>
      <c r="W205" s="33">
        <f>IF($B205="","",MIN($W$9,M205)+MIN(MAX(0,'Debt Payoff'!$D$24-SUM(Q205:V205)-SUMPRODUCT((M205:P205&lt;$W$9:$Z$9)*M205:P205+(M205:P205&gt;=$W$9:$Z$9)*$W$9:$Z$9)),M205-MIN($W$9,M205)))</f>
        <v>0</v>
      </c>
      <c r="X205" s="33">
        <f>IF($B205="","",MIN($X$9,N205)+MIN(MAX(0,'Debt Payoff'!$D$24-SUM(Q205:W205)-SUMPRODUCT((N205:P205&lt;$X$9:$Z$9)*N205:P205+(N205:P205&gt;=$X$9:$Z$9)*$X$9:$Z$9)),N205-MIN($X$9,N205)))</f>
        <v>0</v>
      </c>
      <c r="Y205" s="33">
        <f>IF($B205="","",MIN($Y$9,O205)+MIN(MAX(0,'Debt Payoff'!$D$24-SUM(Q205:X205)-SUMPRODUCT((O205:P205&lt;$Y$9:$Z$9)*O205:P205+(O205:P205&gt;=$Y$9:$Z$9)*$Y$9:$Z$9)),O205-MIN($Y$9,O205)))</f>
        <v>0</v>
      </c>
      <c r="Z205" s="33">
        <f>IF($B205="","",MIN($Z$9,P205)+MIN(MAX(0,'Debt Payoff'!$D$24-SUM(Q205:Y205)-SUMPRODUCT((P205:P205&lt;$Z$9:$Z$9)*P205:P205+(P205:P205&gt;=$Z$9:$Z$9)*$Z$9:$Z$9)),P205-MIN($Z$9,P205)))</f>
        <v>0</v>
      </c>
      <c r="AA205" s="33">
        <f>IF($B205="","",ROUND(G205-Q205,2))</f>
        <v>0</v>
      </c>
      <c r="AB205" s="33">
        <f>IF($B205="","",ROUND(H205-R205,2))</f>
        <v>0</v>
      </c>
      <c r="AC205" s="33">
        <f>IF($B205="","",ROUND(I205-S205,2))</f>
        <v>0</v>
      </c>
      <c r="AD205" s="33">
        <f>IF($B205="","",ROUND(J205-T205,2))</f>
        <v>0</v>
      </c>
      <c r="AE205" s="33">
        <f>IF($B205="","",ROUND(K205-U205,2))</f>
        <v>0</v>
      </c>
      <c r="AF205" s="33">
        <f>IF($B205="","",ROUND(L205-V205,2))</f>
        <v>0</v>
      </c>
      <c r="AG205" s="33">
        <f>IF($B205="","",ROUND(M205-W205,2))</f>
        <v>0</v>
      </c>
      <c r="AH205" s="33">
        <f>IF($B205="","",ROUND(N205-X205,2))</f>
        <v>0</v>
      </c>
      <c r="AI205" s="33">
        <f>IF($B205="","",ROUND(O205-Y205,2))</f>
        <v>0</v>
      </c>
      <c r="AJ205" s="33">
        <f>IF($B205="","",ROUND(P205-Z205,2))</f>
        <v>0</v>
      </c>
    </row>
    <row r="206" spans="2:36">
      <c r="B206" s="15">
        <f>IF(B205="","",IF(F205&gt;0.005,B205+1,""))</f>
        <v>0</v>
      </c>
      <c r="C206" s="46">
        <f>IF($B206="","",EDATE('Debt Payoff'!$D$23,$B206-1))</f>
        <v>0</v>
      </c>
      <c r="D206" s="47">
        <f>IF($B206="","",SUM(Q206:Z206))</f>
        <v>0</v>
      </c>
      <c r="E206" s="48">
        <f>IF($B206="","",SUM(G206:P206)-F205)</f>
        <v>0</v>
      </c>
      <c r="F206" s="47">
        <f>IF($B206="","",SUM(AA206:AJ206))</f>
        <v>0</v>
      </c>
      <c r="G206" s="48">
        <f>IF($B206="","",ROUND(N(AA205)*(1+$Q$8/12),2))</f>
        <v>0</v>
      </c>
      <c r="H206" s="48">
        <f>IF($B206="","",ROUND(N(AB205)*(1+$R$8/12),2))</f>
        <v>0</v>
      </c>
      <c r="I206" s="48">
        <f>IF($B206="","",ROUND(N(AC205)*(1+$S$8/12),2))</f>
        <v>0</v>
      </c>
      <c r="J206" s="48">
        <f>IF($B206="","",ROUND(N(AD205)*(1+$T$8/12),2))</f>
        <v>0</v>
      </c>
      <c r="K206" s="48">
        <f>IF($B206="","",ROUND(N(AE205)*(1+$U$8/12),2))</f>
        <v>0</v>
      </c>
      <c r="L206" s="48">
        <f>IF($B206="","",ROUND(N(AF205)*(1+$V$8/12),2))</f>
        <v>0</v>
      </c>
      <c r="M206" s="48">
        <f>IF($B206="","",ROUND(N(AG205)*(1+$W$8/12),2))</f>
        <v>0</v>
      </c>
      <c r="N206" s="48">
        <f>IF($B206="","",ROUND(N(AH205)*(1+$X$8/12),2))</f>
        <v>0</v>
      </c>
      <c r="O206" s="48">
        <f>IF($B206="","",ROUND(N(AI205)*(1+$Y$8/12),2))</f>
        <v>0</v>
      </c>
      <c r="P206" s="48">
        <f>IF($B206="","",ROUND(N(AJ205)*(1+$Z$8/12),2))</f>
        <v>0</v>
      </c>
      <c r="Q206" s="33">
        <f>IF($B206="","",MIN($Q$9,G206)+MIN(MAX(0,'Debt Payoff'!$D$24-0-SUMPRODUCT((G206:P206&lt;$Q$9:$Z$9)*G206:P206+(G206:P206&gt;=$Q$9:$Z$9)*$Q$9:$Z$9)),G206-MIN($Q$9,G206)))</f>
        <v>0</v>
      </c>
      <c r="R206" s="33">
        <f>IF($B206="","",MIN($R$9,H206)+MIN(MAX(0,'Debt Payoff'!$D$24-SUM(Q206:Q206)-SUMPRODUCT((H206:P206&lt;$R$9:$Z$9)*H206:P206+(H206:P206&gt;=$R$9:$Z$9)*$R$9:$Z$9)),H206-MIN($R$9,H206)))</f>
        <v>0</v>
      </c>
      <c r="S206" s="33">
        <f>IF($B206="","",MIN($S$9,I206)+MIN(MAX(0,'Debt Payoff'!$D$24-SUM(Q206:R206)-SUMPRODUCT((I206:P206&lt;$S$9:$Z$9)*I206:P206+(I206:P206&gt;=$S$9:$Z$9)*$S$9:$Z$9)),I206-MIN($S$9,I206)))</f>
        <v>0</v>
      </c>
      <c r="T206" s="33">
        <f>IF($B206="","",MIN($T$9,J206)+MIN(MAX(0,'Debt Payoff'!$D$24-SUM(Q206:S206)-SUMPRODUCT((J206:P206&lt;$T$9:$Z$9)*J206:P206+(J206:P206&gt;=$T$9:$Z$9)*$T$9:$Z$9)),J206-MIN($T$9,J206)))</f>
        <v>0</v>
      </c>
      <c r="U206" s="33">
        <f>IF($B206="","",MIN($U$9,K206)+MIN(MAX(0,'Debt Payoff'!$D$24-SUM(Q206:T206)-SUMPRODUCT((K206:P206&lt;$U$9:$Z$9)*K206:P206+(K206:P206&gt;=$U$9:$Z$9)*$U$9:$Z$9)),K206-MIN($U$9,K206)))</f>
        <v>0</v>
      </c>
      <c r="V206" s="33">
        <f>IF($B206="","",MIN($V$9,L206)+MIN(MAX(0,'Debt Payoff'!$D$24-SUM(Q206:U206)-SUMPRODUCT((L206:P206&lt;$V$9:$Z$9)*L206:P206+(L206:P206&gt;=$V$9:$Z$9)*$V$9:$Z$9)),L206-MIN($V$9,L206)))</f>
        <v>0</v>
      </c>
      <c r="W206" s="33">
        <f>IF($B206="","",MIN($W$9,M206)+MIN(MAX(0,'Debt Payoff'!$D$24-SUM(Q206:V206)-SUMPRODUCT((M206:P206&lt;$W$9:$Z$9)*M206:P206+(M206:P206&gt;=$W$9:$Z$9)*$W$9:$Z$9)),M206-MIN($W$9,M206)))</f>
        <v>0</v>
      </c>
      <c r="X206" s="33">
        <f>IF($B206="","",MIN($X$9,N206)+MIN(MAX(0,'Debt Payoff'!$D$24-SUM(Q206:W206)-SUMPRODUCT((N206:P206&lt;$X$9:$Z$9)*N206:P206+(N206:P206&gt;=$X$9:$Z$9)*$X$9:$Z$9)),N206-MIN($X$9,N206)))</f>
        <v>0</v>
      </c>
      <c r="Y206" s="33">
        <f>IF($B206="","",MIN($Y$9,O206)+MIN(MAX(0,'Debt Payoff'!$D$24-SUM(Q206:X206)-SUMPRODUCT((O206:P206&lt;$Y$9:$Z$9)*O206:P206+(O206:P206&gt;=$Y$9:$Z$9)*$Y$9:$Z$9)),O206-MIN($Y$9,O206)))</f>
        <v>0</v>
      </c>
      <c r="Z206" s="33">
        <f>IF($B206="","",MIN($Z$9,P206)+MIN(MAX(0,'Debt Payoff'!$D$24-SUM(Q206:Y206)-SUMPRODUCT((P206:P206&lt;$Z$9:$Z$9)*P206:P206+(P206:P206&gt;=$Z$9:$Z$9)*$Z$9:$Z$9)),P206-MIN($Z$9,P206)))</f>
        <v>0</v>
      </c>
      <c r="AA206" s="33">
        <f>IF($B206="","",ROUND(G206-Q206,2))</f>
        <v>0</v>
      </c>
      <c r="AB206" s="33">
        <f>IF($B206="","",ROUND(H206-R206,2))</f>
        <v>0</v>
      </c>
      <c r="AC206" s="33">
        <f>IF($B206="","",ROUND(I206-S206,2))</f>
        <v>0</v>
      </c>
      <c r="AD206" s="33">
        <f>IF($B206="","",ROUND(J206-T206,2))</f>
        <v>0</v>
      </c>
      <c r="AE206" s="33">
        <f>IF($B206="","",ROUND(K206-U206,2))</f>
        <v>0</v>
      </c>
      <c r="AF206" s="33">
        <f>IF($B206="","",ROUND(L206-V206,2))</f>
        <v>0</v>
      </c>
      <c r="AG206" s="33">
        <f>IF($B206="","",ROUND(M206-W206,2))</f>
        <v>0</v>
      </c>
      <c r="AH206" s="33">
        <f>IF($B206="","",ROUND(N206-X206,2))</f>
        <v>0</v>
      </c>
      <c r="AI206" s="33">
        <f>IF($B206="","",ROUND(O206-Y206,2))</f>
        <v>0</v>
      </c>
      <c r="AJ206" s="33">
        <f>IF($B206="","",ROUND(P206-Z206,2))</f>
        <v>0</v>
      </c>
    </row>
    <row r="207" spans="2:36">
      <c r="B207" s="15">
        <f>IF(B206="","",IF(F206&gt;0.005,B206+1,""))</f>
        <v>0</v>
      </c>
      <c r="C207" s="46">
        <f>IF($B207="","",EDATE('Debt Payoff'!$D$23,$B207-1))</f>
        <v>0</v>
      </c>
      <c r="D207" s="47">
        <f>IF($B207="","",SUM(Q207:Z207))</f>
        <v>0</v>
      </c>
      <c r="E207" s="48">
        <f>IF($B207="","",SUM(G207:P207)-F206)</f>
        <v>0</v>
      </c>
      <c r="F207" s="47">
        <f>IF($B207="","",SUM(AA207:AJ207))</f>
        <v>0</v>
      </c>
      <c r="G207" s="48">
        <f>IF($B207="","",ROUND(N(AA206)*(1+$Q$8/12),2))</f>
        <v>0</v>
      </c>
      <c r="H207" s="48">
        <f>IF($B207="","",ROUND(N(AB206)*(1+$R$8/12),2))</f>
        <v>0</v>
      </c>
      <c r="I207" s="48">
        <f>IF($B207="","",ROUND(N(AC206)*(1+$S$8/12),2))</f>
        <v>0</v>
      </c>
      <c r="J207" s="48">
        <f>IF($B207="","",ROUND(N(AD206)*(1+$T$8/12),2))</f>
        <v>0</v>
      </c>
      <c r="K207" s="48">
        <f>IF($B207="","",ROUND(N(AE206)*(1+$U$8/12),2))</f>
        <v>0</v>
      </c>
      <c r="L207" s="48">
        <f>IF($B207="","",ROUND(N(AF206)*(1+$V$8/12),2))</f>
        <v>0</v>
      </c>
      <c r="M207" s="48">
        <f>IF($B207="","",ROUND(N(AG206)*(1+$W$8/12),2))</f>
        <v>0</v>
      </c>
      <c r="N207" s="48">
        <f>IF($B207="","",ROUND(N(AH206)*(1+$X$8/12),2))</f>
        <v>0</v>
      </c>
      <c r="O207" s="48">
        <f>IF($B207="","",ROUND(N(AI206)*(1+$Y$8/12),2))</f>
        <v>0</v>
      </c>
      <c r="P207" s="48">
        <f>IF($B207="","",ROUND(N(AJ206)*(1+$Z$8/12),2))</f>
        <v>0</v>
      </c>
      <c r="Q207" s="33">
        <f>IF($B207="","",MIN($Q$9,G207)+MIN(MAX(0,'Debt Payoff'!$D$24-0-SUMPRODUCT((G207:P207&lt;$Q$9:$Z$9)*G207:P207+(G207:P207&gt;=$Q$9:$Z$9)*$Q$9:$Z$9)),G207-MIN($Q$9,G207)))</f>
        <v>0</v>
      </c>
      <c r="R207" s="33">
        <f>IF($B207="","",MIN($R$9,H207)+MIN(MAX(0,'Debt Payoff'!$D$24-SUM(Q207:Q207)-SUMPRODUCT((H207:P207&lt;$R$9:$Z$9)*H207:P207+(H207:P207&gt;=$R$9:$Z$9)*$R$9:$Z$9)),H207-MIN($R$9,H207)))</f>
        <v>0</v>
      </c>
      <c r="S207" s="33">
        <f>IF($B207="","",MIN($S$9,I207)+MIN(MAX(0,'Debt Payoff'!$D$24-SUM(Q207:R207)-SUMPRODUCT((I207:P207&lt;$S$9:$Z$9)*I207:P207+(I207:P207&gt;=$S$9:$Z$9)*$S$9:$Z$9)),I207-MIN($S$9,I207)))</f>
        <v>0</v>
      </c>
      <c r="T207" s="33">
        <f>IF($B207="","",MIN($T$9,J207)+MIN(MAX(0,'Debt Payoff'!$D$24-SUM(Q207:S207)-SUMPRODUCT((J207:P207&lt;$T$9:$Z$9)*J207:P207+(J207:P207&gt;=$T$9:$Z$9)*$T$9:$Z$9)),J207-MIN($T$9,J207)))</f>
        <v>0</v>
      </c>
      <c r="U207" s="33">
        <f>IF($B207="","",MIN($U$9,K207)+MIN(MAX(0,'Debt Payoff'!$D$24-SUM(Q207:T207)-SUMPRODUCT((K207:P207&lt;$U$9:$Z$9)*K207:P207+(K207:P207&gt;=$U$9:$Z$9)*$U$9:$Z$9)),K207-MIN($U$9,K207)))</f>
        <v>0</v>
      </c>
      <c r="V207" s="33">
        <f>IF($B207="","",MIN($V$9,L207)+MIN(MAX(0,'Debt Payoff'!$D$24-SUM(Q207:U207)-SUMPRODUCT((L207:P207&lt;$V$9:$Z$9)*L207:P207+(L207:P207&gt;=$V$9:$Z$9)*$V$9:$Z$9)),L207-MIN($V$9,L207)))</f>
        <v>0</v>
      </c>
      <c r="W207" s="33">
        <f>IF($B207="","",MIN($W$9,M207)+MIN(MAX(0,'Debt Payoff'!$D$24-SUM(Q207:V207)-SUMPRODUCT((M207:P207&lt;$W$9:$Z$9)*M207:P207+(M207:P207&gt;=$W$9:$Z$9)*$W$9:$Z$9)),M207-MIN($W$9,M207)))</f>
        <v>0</v>
      </c>
      <c r="X207" s="33">
        <f>IF($B207="","",MIN($X$9,N207)+MIN(MAX(0,'Debt Payoff'!$D$24-SUM(Q207:W207)-SUMPRODUCT((N207:P207&lt;$X$9:$Z$9)*N207:P207+(N207:P207&gt;=$X$9:$Z$9)*$X$9:$Z$9)),N207-MIN($X$9,N207)))</f>
        <v>0</v>
      </c>
      <c r="Y207" s="33">
        <f>IF($B207="","",MIN($Y$9,O207)+MIN(MAX(0,'Debt Payoff'!$D$24-SUM(Q207:X207)-SUMPRODUCT((O207:P207&lt;$Y$9:$Z$9)*O207:P207+(O207:P207&gt;=$Y$9:$Z$9)*$Y$9:$Z$9)),O207-MIN($Y$9,O207)))</f>
        <v>0</v>
      </c>
      <c r="Z207" s="33">
        <f>IF($B207="","",MIN($Z$9,P207)+MIN(MAX(0,'Debt Payoff'!$D$24-SUM(Q207:Y207)-SUMPRODUCT((P207:P207&lt;$Z$9:$Z$9)*P207:P207+(P207:P207&gt;=$Z$9:$Z$9)*$Z$9:$Z$9)),P207-MIN($Z$9,P207)))</f>
        <v>0</v>
      </c>
      <c r="AA207" s="33">
        <f>IF($B207="","",ROUND(G207-Q207,2))</f>
        <v>0</v>
      </c>
      <c r="AB207" s="33">
        <f>IF($B207="","",ROUND(H207-R207,2))</f>
        <v>0</v>
      </c>
      <c r="AC207" s="33">
        <f>IF($B207="","",ROUND(I207-S207,2))</f>
        <v>0</v>
      </c>
      <c r="AD207" s="33">
        <f>IF($B207="","",ROUND(J207-T207,2))</f>
        <v>0</v>
      </c>
      <c r="AE207" s="33">
        <f>IF($B207="","",ROUND(K207-U207,2))</f>
        <v>0</v>
      </c>
      <c r="AF207" s="33">
        <f>IF($B207="","",ROUND(L207-V207,2))</f>
        <v>0</v>
      </c>
      <c r="AG207" s="33">
        <f>IF($B207="","",ROUND(M207-W207,2))</f>
        <v>0</v>
      </c>
      <c r="AH207" s="33">
        <f>IF($B207="","",ROUND(N207-X207,2))</f>
        <v>0</v>
      </c>
      <c r="AI207" s="33">
        <f>IF($B207="","",ROUND(O207-Y207,2))</f>
        <v>0</v>
      </c>
      <c r="AJ207" s="33">
        <f>IF($B207="","",ROUND(P207-Z207,2))</f>
        <v>0</v>
      </c>
    </row>
    <row r="208" spans="2:36">
      <c r="B208" s="15">
        <f>IF(B207="","",IF(F207&gt;0.005,B207+1,""))</f>
        <v>0</v>
      </c>
      <c r="C208" s="46">
        <f>IF($B208="","",EDATE('Debt Payoff'!$D$23,$B208-1))</f>
        <v>0</v>
      </c>
      <c r="D208" s="47">
        <f>IF($B208="","",SUM(Q208:Z208))</f>
        <v>0</v>
      </c>
      <c r="E208" s="48">
        <f>IF($B208="","",SUM(G208:P208)-F207)</f>
        <v>0</v>
      </c>
      <c r="F208" s="47">
        <f>IF($B208="","",SUM(AA208:AJ208))</f>
        <v>0</v>
      </c>
      <c r="G208" s="48">
        <f>IF($B208="","",ROUND(N(AA207)*(1+$Q$8/12),2))</f>
        <v>0</v>
      </c>
      <c r="H208" s="48">
        <f>IF($B208="","",ROUND(N(AB207)*(1+$R$8/12),2))</f>
        <v>0</v>
      </c>
      <c r="I208" s="48">
        <f>IF($B208="","",ROUND(N(AC207)*(1+$S$8/12),2))</f>
        <v>0</v>
      </c>
      <c r="J208" s="48">
        <f>IF($B208="","",ROUND(N(AD207)*(1+$T$8/12),2))</f>
        <v>0</v>
      </c>
      <c r="K208" s="48">
        <f>IF($B208="","",ROUND(N(AE207)*(1+$U$8/12),2))</f>
        <v>0</v>
      </c>
      <c r="L208" s="48">
        <f>IF($B208="","",ROUND(N(AF207)*(1+$V$8/12),2))</f>
        <v>0</v>
      </c>
      <c r="M208" s="48">
        <f>IF($B208="","",ROUND(N(AG207)*(1+$W$8/12),2))</f>
        <v>0</v>
      </c>
      <c r="N208" s="48">
        <f>IF($B208="","",ROUND(N(AH207)*(1+$X$8/12),2))</f>
        <v>0</v>
      </c>
      <c r="O208" s="48">
        <f>IF($B208="","",ROUND(N(AI207)*(1+$Y$8/12),2))</f>
        <v>0</v>
      </c>
      <c r="P208" s="48">
        <f>IF($B208="","",ROUND(N(AJ207)*(1+$Z$8/12),2))</f>
        <v>0</v>
      </c>
      <c r="Q208" s="33">
        <f>IF($B208="","",MIN($Q$9,G208)+MIN(MAX(0,'Debt Payoff'!$D$24-0-SUMPRODUCT((G208:P208&lt;$Q$9:$Z$9)*G208:P208+(G208:P208&gt;=$Q$9:$Z$9)*$Q$9:$Z$9)),G208-MIN($Q$9,G208)))</f>
        <v>0</v>
      </c>
      <c r="R208" s="33">
        <f>IF($B208="","",MIN($R$9,H208)+MIN(MAX(0,'Debt Payoff'!$D$24-SUM(Q208:Q208)-SUMPRODUCT((H208:P208&lt;$R$9:$Z$9)*H208:P208+(H208:P208&gt;=$R$9:$Z$9)*$R$9:$Z$9)),H208-MIN($R$9,H208)))</f>
        <v>0</v>
      </c>
      <c r="S208" s="33">
        <f>IF($B208="","",MIN($S$9,I208)+MIN(MAX(0,'Debt Payoff'!$D$24-SUM(Q208:R208)-SUMPRODUCT((I208:P208&lt;$S$9:$Z$9)*I208:P208+(I208:P208&gt;=$S$9:$Z$9)*$S$9:$Z$9)),I208-MIN($S$9,I208)))</f>
        <v>0</v>
      </c>
      <c r="T208" s="33">
        <f>IF($B208="","",MIN($T$9,J208)+MIN(MAX(0,'Debt Payoff'!$D$24-SUM(Q208:S208)-SUMPRODUCT((J208:P208&lt;$T$9:$Z$9)*J208:P208+(J208:P208&gt;=$T$9:$Z$9)*$T$9:$Z$9)),J208-MIN($T$9,J208)))</f>
        <v>0</v>
      </c>
      <c r="U208" s="33">
        <f>IF($B208="","",MIN($U$9,K208)+MIN(MAX(0,'Debt Payoff'!$D$24-SUM(Q208:T208)-SUMPRODUCT((K208:P208&lt;$U$9:$Z$9)*K208:P208+(K208:P208&gt;=$U$9:$Z$9)*$U$9:$Z$9)),K208-MIN($U$9,K208)))</f>
        <v>0</v>
      </c>
      <c r="V208" s="33">
        <f>IF($B208="","",MIN($V$9,L208)+MIN(MAX(0,'Debt Payoff'!$D$24-SUM(Q208:U208)-SUMPRODUCT((L208:P208&lt;$V$9:$Z$9)*L208:P208+(L208:P208&gt;=$V$9:$Z$9)*$V$9:$Z$9)),L208-MIN($V$9,L208)))</f>
        <v>0</v>
      </c>
      <c r="W208" s="33">
        <f>IF($B208="","",MIN($W$9,M208)+MIN(MAX(0,'Debt Payoff'!$D$24-SUM(Q208:V208)-SUMPRODUCT((M208:P208&lt;$W$9:$Z$9)*M208:P208+(M208:P208&gt;=$W$9:$Z$9)*$W$9:$Z$9)),M208-MIN($W$9,M208)))</f>
        <v>0</v>
      </c>
      <c r="X208" s="33">
        <f>IF($B208="","",MIN($X$9,N208)+MIN(MAX(0,'Debt Payoff'!$D$24-SUM(Q208:W208)-SUMPRODUCT((N208:P208&lt;$X$9:$Z$9)*N208:P208+(N208:P208&gt;=$X$9:$Z$9)*$X$9:$Z$9)),N208-MIN($X$9,N208)))</f>
        <v>0</v>
      </c>
      <c r="Y208" s="33">
        <f>IF($B208="","",MIN($Y$9,O208)+MIN(MAX(0,'Debt Payoff'!$D$24-SUM(Q208:X208)-SUMPRODUCT((O208:P208&lt;$Y$9:$Z$9)*O208:P208+(O208:P208&gt;=$Y$9:$Z$9)*$Y$9:$Z$9)),O208-MIN($Y$9,O208)))</f>
        <v>0</v>
      </c>
      <c r="Z208" s="33">
        <f>IF($B208="","",MIN($Z$9,P208)+MIN(MAX(0,'Debt Payoff'!$D$24-SUM(Q208:Y208)-SUMPRODUCT((P208:P208&lt;$Z$9:$Z$9)*P208:P208+(P208:P208&gt;=$Z$9:$Z$9)*$Z$9:$Z$9)),P208-MIN($Z$9,P208)))</f>
        <v>0</v>
      </c>
      <c r="AA208" s="33">
        <f>IF($B208="","",ROUND(G208-Q208,2))</f>
        <v>0</v>
      </c>
      <c r="AB208" s="33">
        <f>IF($B208="","",ROUND(H208-R208,2))</f>
        <v>0</v>
      </c>
      <c r="AC208" s="33">
        <f>IF($B208="","",ROUND(I208-S208,2))</f>
        <v>0</v>
      </c>
      <c r="AD208" s="33">
        <f>IF($B208="","",ROUND(J208-T208,2))</f>
        <v>0</v>
      </c>
      <c r="AE208" s="33">
        <f>IF($B208="","",ROUND(K208-U208,2))</f>
        <v>0</v>
      </c>
      <c r="AF208" s="33">
        <f>IF($B208="","",ROUND(L208-V208,2))</f>
        <v>0</v>
      </c>
      <c r="AG208" s="33">
        <f>IF($B208="","",ROUND(M208-W208,2))</f>
        <v>0</v>
      </c>
      <c r="AH208" s="33">
        <f>IF($B208="","",ROUND(N208-X208,2))</f>
        <v>0</v>
      </c>
      <c r="AI208" s="33">
        <f>IF($B208="","",ROUND(O208-Y208,2))</f>
        <v>0</v>
      </c>
      <c r="AJ208" s="33">
        <f>IF($B208="","",ROUND(P208-Z208,2))</f>
        <v>0</v>
      </c>
    </row>
    <row r="209" spans="2:36">
      <c r="B209" s="15">
        <f>IF(B208="","",IF(F208&gt;0.005,B208+1,""))</f>
        <v>0</v>
      </c>
      <c r="C209" s="46">
        <f>IF($B209="","",EDATE('Debt Payoff'!$D$23,$B209-1))</f>
        <v>0</v>
      </c>
      <c r="D209" s="47">
        <f>IF($B209="","",SUM(Q209:Z209))</f>
        <v>0</v>
      </c>
      <c r="E209" s="48">
        <f>IF($B209="","",SUM(G209:P209)-F208)</f>
        <v>0</v>
      </c>
      <c r="F209" s="47">
        <f>IF($B209="","",SUM(AA209:AJ209))</f>
        <v>0</v>
      </c>
      <c r="G209" s="48">
        <f>IF($B209="","",ROUND(N(AA208)*(1+$Q$8/12),2))</f>
        <v>0</v>
      </c>
      <c r="H209" s="48">
        <f>IF($B209="","",ROUND(N(AB208)*(1+$R$8/12),2))</f>
        <v>0</v>
      </c>
      <c r="I209" s="48">
        <f>IF($B209="","",ROUND(N(AC208)*(1+$S$8/12),2))</f>
        <v>0</v>
      </c>
      <c r="J209" s="48">
        <f>IF($B209="","",ROUND(N(AD208)*(1+$T$8/12),2))</f>
        <v>0</v>
      </c>
      <c r="K209" s="48">
        <f>IF($B209="","",ROUND(N(AE208)*(1+$U$8/12),2))</f>
        <v>0</v>
      </c>
      <c r="L209" s="48">
        <f>IF($B209="","",ROUND(N(AF208)*(1+$V$8/12),2))</f>
        <v>0</v>
      </c>
      <c r="M209" s="48">
        <f>IF($B209="","",ROUND(N(AG208)*(1+$W$8/12),2))</f>
        <v>0</v>
      </c>
      <c r="N209" s="48">
        <f>IF($B209="","",ROUND(N(AH208)*(1+$X$8/12),2))</f>
        <v>0</v>
      </c>
      <c r="O209" s="48">
        <f>IF($B209="","",ROUND(N(AI208)*(1+$Y$8/12),2))</f>
        <v>0</v>
      </c>
      <c r="P209" s="48">
        <f>IF($B209="","",ROUND(N(AJ208)*(1+$Z$8/12),2))</f>
        <v>0</v>
      </c>
      <c r="Q209" s="33">
        <f>IF($B209="","",MIN($Q$9,G209)+MIN(MAX(0,'Debt Payoff'!$D$24-0-SUMPRODUCT((G209:P209&lt;$Q$9:$Z$9)*G209:P209+(G209:P209&gt;=$Q$9:$Z$9)*$Q$9:$Z$9)),G209-MIN($Q$9,G209)))</f>
        <v>0</v>
      </c>
      <c r="R209" s="33">
        <f>IF($B209="","",MIN($R$9,H209)+MIN(MAX(0,'Debt Payoff'!$D$24-SUM(Q209:Q209)-SUMPRODUCT((H209:P209&lt;$R$9:$Z$9)*H209:P209+(H209:P209&gt;=$R$9:$Z$9)*$R$9:$Z$9)),H209-MIN($R$9,H209)))</f>
        <v>0</v>
      </c>
      <c r="S209" s="33">
        <f>IF($B209="","",MIN($S$9,I209)+MIN(MAX(0,'Debt Payoff'!$D$24-SUM(Q209:R209)-SUMPRODUCT((I209:P209&lt;$S$9:$Z$9)*I209:P209+(I209:P209&gt;=$S$9:$Z$9)*$S$9:$Z$9)),I209-MIN($S$9,I209)))</f>
        <v>0</v>
      </c>
      <c r="T209" s="33">
        <f>IF($B209="","",MIN($T$9,J209)+MIN(MAX(0,'Debt Payoff'!$D$24-SUM(Q209:S209)-SUMPRODUCT((J209:P209&lt;$T$9:$Z$9)*J209:P209+(J209:P209&gt;=$T$9:$Z$9)*$T$9:$Z$9)),J209-MIN($T$9,J209)))</f>
        <v>0</v>
      </c>
      <c r="U209" s="33">
        <f>IF($B209="","",MIN($U$9,K209)+MIN(MAX(0,'Debt Payoff'!$D$24-SUM(Q209:T209)-SUMPRODUCT((K209:P209&lt;$U$9:$Z$9)*K209:P209+(K209:P209&gt;=$U$9:$Z$9)*$U$9:$Z$9)),K209-MIN($U$9,K209)))</f>
        <v>0</v>
      </c>
      <c r="V209" s="33">
        <f>IF($B209="","",MIN($V$9,L209)+MIN(MAX(0,'Debt Payoff'!$D$24-SUM(Q209:U209)-SUMPRODUCT((L209:P209&lt;$V$9:$Z$9)*L209:P209+(L209:P209&gt;=$V$9:$Z$9)*$V$9:$Z$9)),L209-MIN($V$9,L209)))</f>
        <v>0</v>
      </c>
      <c r="W209" s="33">
        <f>IF($B209="","",MIN($W$9,M209)+MIN(MAX(0,'Debt Payoff'!$D$24-SUM(Q209:V209)-SUMPRODUCT((M209:P209&lt;$W$9:$Z$9)*M209:P209+(M209:P209&gt;=$W$9:$Z$9)*$W$9:$Z$9)),M209-MIN($W$9,M209)))</f>
        <v>0</v>
      </c>
      <c r="X209" s="33">
        <f>IF($B209="","",MIN($X$9,N209)+MIN(MAX(0,'Debt Payoff'!$D$24-SUM(Q209:W209)-SUMPRODUCT((N209:P209&lt;$X$9:$Z$9)*N209:P209+(N209:P209&gt;=$X$9:$Z$9)*$X$9:$Z$9)),N209-MIN($X$9,N209)))</f>
        <v>0</v>
      </c>
      <c r="Y209" s="33">
        <f>IF($B209="","",MIN($Y$9,O209)+MIN(MAX(0,'Debt Payoff'!$D$24-SUM(Q209:X209)-SUMPRODUCT((O209:P209&lt;$Y$9:$Z$9)*O209:P209+(O209:P209&gt;=$Y$9:$Z$9)*$Y$9:$Z$9)),O209-MIN($Y$9,O209)))</f>
        <v>0</v>
      </c>
      <c r="Z209" s="33">
        <f>IF($B209="","",MIN($Z$9,P209)+MIN(MAX(0,'Debt Payoff'!$D$24-SUM(Q209:Y209)-SUMPRODUCT((P209:P209&lt;$Z$9:$Z$9)*P209:P209+(P209:P209&gt;=$Z$9:$Z$9)*$Z$9:$Z$9)),P209-MIN($Z$9,P209)))</f>
        <v>0</v>
      </c>
      <c r="AA209" s="33">
        <f>IF($B209="","",ROUND(G209-Q209,2))</f>
        <v>0</v>
      </c>
      <c r="AB209" s="33">
        <f>IF($B209="","",ROUND(H209-R209,2))</f>
        <v>0</v>
      </c>
      <c r="AC209" s="33">
        <f>IF($B209="","",ROUND(I209-S209,2))</f>
        <v>0</v>
      </c>
      <c r="AD209" s="33">
        <f>IF($B209="","",ROUND(J209-T209,2))</f>
        <v>0</v>
      </c>
      <c r="AE209" s="33">
        <f>IF($B209="","",ROUND(K209-U209,2))</f>
        <v>0</v>
      </c>
      <c r="AF209" s="33">
        <f>IF($B209="","",ROUND(L209-V209,2))</f>
        <v>0</v>
      </c>
      <c r="AG209" s="33">
        <f>IF($B209="","",ROUND(M209-W209,2))</f>
        <v>0</v>
      </c>
      <c r="AH209" s="33">
        <f>IF($B209="","",ROUND(N209-X209,2))</f>
        <v>0</v>
      </c>
      <c r="AI209" s="33">
        <f>IF($B209="","",ROUND(O209-Y209,2))</f>
        <v>0</v>
      </c>
      <c r="AJ209" s="33">
        <f>IF($B209="","",ROUND(P209-Z209,2))</f>
        <v>0</v>
      </c>
    </row>
    <row r="210" spans="2:36">
      <c r="B210" s="15">
        <f>IF(B209="","",IF(F209&gt;0.005,B209+1,""))</f>
        <v>0</v>
      </c>
      <c r="C210" s="46">
        <f>IF($B210="","",EDATE('Debt Payoff'!$D$23,$B210-1))</f>
        <v>0</v>
      </c>
      <c r="D210" s="47">
        <f>IF($B210="","",SUM(Q210:Z210))</f>
        <v>0</v>
      </c>
      <c r="E210" s="48">
        <f>IF($B210="","",SUM(G210:P210)-F209)</f>
        <v>0</v>
      </c>
      <c r="F210" s="47">
        <f>IF($B210="","",SUM(AA210:AJ210))</f>
        <v>0</v>
      </c>
      <c r="G210" s="48">
        <f>IF($B210="","",ROUND(N(AA209)*(1+$Q$8/12),2))</f>
        <v>0</v>
      </c>
      <c r="H210" s="48">
        <f>IF($B210="","",ROUND(N(AB209)*(1+$R$8/12),2))</f>
        <v>0</v>
      </c>
      <c r="I210" s="48">
        <f>IF($B210="","",ROUND(N(AC209)*(1+$S$8/12),2))</f>
        <v>0</v>
      </c>
      <c r="J210" s="48">
        <f>IF($B210="","",ROUND(N(AD209)*(1+$T$8/12),2))</f>
        <v>0</v>
      </c>
      <c r="K210" s="48">
        <f>IF($B210="","",ROUND(N(AE209)*(1+$U$8/12),2))</f>
        <v>0</v>
      </c>
      <c r="L210" s="48">
        <f>IF($B210="","",ROUND(N(AF209)*(1+$V$8/12),2))</f>
        <v>0</v>
      </c>
      <c r="M210" s="48">
        <f>IF($B210="","",ROUND(N(AG209)*(1+$W$8/12),2))</f>
        <v>0</v>
      </c>
      <c r="N210" s="48">
        <f>IF($B210="","",ROUND(N(AH209)*(1+$X$8/12),2))</f>
        <v>0</v>
      </c>
      <c r="O210" s="48">
        <f>IF($B210="","",ROUND(N(AI209)*(1+$Y$8/12),2))</f>
        <v>0</v>
      </c>
      <c r="P210" s="48">
        <f>IF($B210="","",ROUND(N(AJ209)*(1+$Z$8/12),2))</f>
        <v>0</v>
      </c>
      <c r="Q210" s="33">
        <f>IF($B210="","",MIN($Q$9,G210)+MIN(MAX(0,'Debt Payoff'!$D$24-0-SUMPRODUCT((G210:P210&lt;$Q$9:$Z$9)*G210:P210+(G210:P210&gt;=$Q$9:$Z$9)*$Q$9:$Z$9)),G210-MIN($Q$9,G210)))</f>
        <v>0</v>
      </c>
      <c r="R210" s="33">
        <f>IF($B210="","",MIN($R$9,H210)+MIN(MAX(0,'Debt Payoff'!$D$24-SUM(Q210:Q210)-SUMPRODUCT((H210:P210&lt;$R$9:$Z$9)*H210:P210+(H210:P210&gt;=$R$9:$Z$9)*$R$9:$Z$9)),H210-MIN($R$9,H210)))</f>
        <v>0</v>
      </c>
      <c r="S210" s="33">
        <f>IF($B210="","",MIN($S$9,I210)+MIN(MAX(0,'Debt Payoff'!$D$24-SUM(Q210:R210)-SUMPRODUCT((I210:P210&lt;$S$9:$Z$9)*I210:P210+(I210:P210&gt;=$S$9:$Z$9)*$S$9:$Z$9)),I210-MIN($S$9,I210)))</f>
        <v>0</v>
      </c>
      <c r="T210" s="33">
        <f>IF($B210="","",MIN($T$9,J210)+MIN(MAX(0,'Debt Payoff'!$D$24-SUM(Q210:S210)-SUMPRODUCT((J210:P210&lt;$T$9:$Z$9)*J210:P210+(J210:P210&gt;=$T$9:$Z$9)*$T$9:$Z$9)),J210-MIN($T$9,J210)))</f>
        <v>0</v>
      </c>
      <c r="U210" s="33">
        <f>IF($B210="","",MIN($U$9,K210)+MIN(MAX(0,'Debt Payoff'!$D$24-SUM(Q210:T210)-SUMPRODUCT((K210:P210&lt;$U$9:$Z$9)*K210:P210+(K210:P210&gt;=$U$9:$Z$9)*$U$9:$Z$9)),K210-MIN($U$9,K210)))</f>
        <v>0</v>
      </c>
      <c r="V210" s="33">
        <f>IF($B210="","",MIN($V$9,L210)+MIN(MAX(0,'Debt Payoff'!$D$24-SUM(Q210:U210)-SUMPRODUCT((L210:P210&lt;$V$9:$Z$9)*L210:P210+(L210:P210&gt;=$V$9:$Z$9)*$V$9:$Z$9)),L210-MIN($V$9,L210)))</f>
        <v>0</v>
      </c>
      <c r="W210" s="33">
        <f>IF($B210="","",MIN($W$9,M210)+MIN(MAX(0,'Debt Payoff'!$D$24-SUM(Q210:V210)-SUMPRODUCT((M210:P210&lt;$W$9:$Z$9)*M210:P210+(M210:P210&gt;=$W$9:$Z$9)*$W$9:$Z$9)),M210-MIN($W$9,M210)))</f>
        <v>0</v>
      </c>
      <c r="X210" s="33">
        <f>IF($B210="","",MIN($X$9,N210)+MIN(MAX(0,'Debt Payoff'!$D$24-SUM(Q210:W210)-SUMPRODUCT((N210:P210&lt;$X$9:$Z$9)*N210:P210+(N210:P210&gt;=$X$9:$Z$9)*$X$9:$Z$9)),N210-MIN($X$9,N210)))</f>
        <v>0</v>
      </c>
      <c r="Y210" s="33">
        <f>IF($B210="","",MIN($Y$9,O210)+MIN(MAX(0,'Debt Payoff'!$D$24-SUM(Q210:X210)-SUMPRODUCT((O210:P210&lt;$Y$9:$Z$9)*O210:P210+(O210:P210&gt;=$Y$9:$Z$9)*$Y$9:$Z$9)),O210-MIN($Y$9,O210)))</f>
        <v>0</v>
      </c>
      <c r="Z210" s="33">
        <f>IF($B210="","",MIN($Z$9,P210)+MIN(MAX(0,'Debt Payoff'!$D$24-SUM(Q210:Y210)-SUMPRODUCT((P210:P210&lt;$Z$9:$Z$9)*P210:P210+(P210:P210&gt;=$Z$9:$Z$9)*$Z$9:$Z$9)),P210-MIN($Z$9,P210)))</f>
        <v>0</v>
      </c>
      <c r="AA210" s="33">
        <f>IF($B210="","",ROUND(G210-Q210,2))</f>
        <v>0</v>
      </c>
      <c r="AB210" s="33">
        <f>IF($B210="","",ROUND(H210-R210,2))</f>
        <v>0</v>
      </c>
      <c r="AC210" s="33">
        <f>IF($B210="","",ROUND(I210-S210,2))</f>
        <v>0</v>
      </c>
      <c r="AD210" s="33">
        <f>IF($B210="","",ROUND(J210-T210,2))</f>
        <v>0</v>
      </c>
      <c r="AE210" s="33">
        <f>IF($B210="","",ROUND(K210-U210,2))</f>
        <v>0</v>
      </c>
      <c r="AF210" s="33">
        <f>IF($B210="","",ROUND(L210-V210,2))</f>
        <v>0</v>
      </c>
      <c r="AG210" s="33">
        <f>IF($B210="","",ROUND(M210-W210,2))</f>
        <v>0</v>
      </c>
      <c r="AH210" s="33">
        <f>IF($B210="","",ROUND(N210-X210,2))</f>
        <v>0</v>
      </c>
      <c r="AI210" s="33">
        <f>IF($B210="","",ROUND(O210-Y210,2))</f>
        <v>0</v>
      </c>
      <c r="AJ210" s="33">
        <f>IF($B210="","",ROUND(P210-Z210,2))</f>
        <v>0</v>
      </c>
    </row>
    <row r="211" spans="2:36">
      <c r="B211" s="15">
        <f>IF(B210="","",IF(F210&gt;0.005,B210+1,""))</f>
        <v>0</v>
      </c>
      <c r="C211" s="46">
        <f>IF($B211="","",EDATE('Debt Payoff'!$D$23,$B211-1))</f>
        <v>0</v>
      </c>
      <c r="D211" s="47">
        <f>IF($B211="","",SUM(Q211:Z211))</f>
        <v>0</v>
      </c>
      <c r="E211" s="48">
        <f>IF($B211="","",SUM(G211:P211)-F210)</f>
        <v>0</v>
      </c>
      <c r="F211" s="47">
        <f>IF($B211="","",SUM(AA211:AJ211))</f>
        <v>0</v>
      </c>
      <c r="G211" s="48">
        <f>IF($B211="","",ROUND(N(AA210)*(1+$Q$8/12),2))</f>
        <v>0</v>
      </c>
      <c r="H211" s="48">
        <f>IF($B211="","",ROUND(N(AB210)*(1+$R$8/12),2))</f>
        <v>0</v>
      </c>
      <c r="I211" s="48">
        <f>IF($B211="","",ROUND(N(AC210)*(1+$S$8/12),2))</f>
        <v>0</v>
      </c>
      <c r="J211" s="48">
        <f>IF($B211="","",ROUND(N(AD210)*(1+$T$8/12),2))</f>
        <v>0</v>
      </c>
      <c r="K211" s="48">
        <f>IF($B211="","",ROUND(N(AE210)*(1+$U$8/12),2))</f>
        <v>0</v>
      </c>
      <c r="L211" s="48">
        <f>IF($B211="","",ROUND(N(AF210)*(1+$V$8/12),2))</f>
        <v>0</v>
      </c>
      <c r="M211" s="48">
        <f>IF($B211="","",ROUND(N(AG210)*(1+$W$8/12),2))</f>
        <v>0</v>
      </c>
      <c r="N211" s="48">
        <f>IF($B211="","",ROUND(N(AH210)*(1+$X$8/12),2))</f>
        <v>0</v>
      </c>
      <c r="O211" s="48">
        <f>IF($B211="","",ROUND(N(AI210)*(1+$Y$8/12),2))</f>
        <v>0</v>
      </c>
      <c r="P211" s="48">
        <f>IF($B211="","",ROUND(N(AJ210)*(1+$Z$8/12),2))</f>
        <v>0</v>
      </c>
      <c r="Q211" s="33">
        <f>IF($B211="","",MIN($Q$9,G211)+MIN(MAX(0,'Debt Payoff'!$D$24-0-SUMPRODUCT((G211:P211&lt;$Q$9:$Z$9)*G211:P211+(G211:P211&gt;=$Q$9:$Z$9)*$Q$9:$Z$9)),G211-MIN($Q$9,G211)))</f>
        <v>0</v>
      </c>
      <c r="R211" s="33">
        <f>IF($B211="","",MIN($R$9,H211)+MIN(MAX(0,'Debt Payoff'!$D$24-SUM(Q211:Q211)-SUMPRODUCT((H211:P211&lt;$R$9:$Z$9)*H211:P211+(H211:P211&gt;=$R$9:$Z$9)*$R$9:$Z$9)),H211-MIN($R$9,H211)))</f>
        <v>0</v>
      </c>
      <c r="S211" s="33">
        <f>IF($B211="","",MIN($S$9,I211)+MIN(MAX(0,'Debt Payoff'!$D$24-SUM(Q211:R211)-SUMPRODUCT((I211:P211&lt;$S$9:$Z$9)*I211:P211+(I211:P211&gt;=$S$9:$Z$9)*$S$9:$Z$9)),I211-MIN($S$9,I211)))</f>
        <v>0</v>
      </c>
      <c r="T211" s="33">
        <f>IF($B211="","",MIN($T$9,J211)+MIN(MAX(0,'Debt Payoff'!$D$24-SUM(Q211:S211)-SUMPRODUCT((J211:P211&lt;$T$9:$Z$9)*J211:P211+(J211:P211&gt;=$T$9:$Z$9)*$T$9:$Z$9)),J211-MIN($T$9,J211)))</f>
        <v>0</v>
      </c>
      <c r="U211" s="33">
        <f>IF($B211="","",MIN($U$9,K211)+MIN(MAX(0,'Debt Payoff'!$D$24-SUM(Q211:T211)-SUMPRODUCT((K211:P211&lt;$U$9:$Z$9)*K211:P211+(K211:P211&gt;=$U$9:$Z$9)*$U$9:$Z$9)),K211-MIN($U$9,K211)))</f>
        <v>0</v>
      </c>
      <c r="V211" s="33">
        <f>IF($B211="","",MIN($V$9,L211)+MIN(MAX(0,'Debt Payoff'!$D$24-SUM(Q211:U211)-SUMPRODUCT((L211:P211&lt;$V$9:$Z$9)*L211:P211+(L211:P211&gt;=$V$9:$Z$9)*$V$9:$Z$9)),L211-MIN($V$9,L211)))</f>
        <v>0</v>
      </c>
      <c r="W211" s="33">
        <f>IF($B211="","",MIN($W$9,M211)+MIN(MAX(0,'Debt Payoff'!$D$24-SUM(Q211:V211)-SUMPRODUCT((M211:P211&lt;$W$9:$Z$9)*M211:P211+(M211:P211&gt;=$W$9:$Z$9)*$W$9:$Z$9)),M211-MIN($W$9,M211)))</f>
        <v>0</v>
      </c>
      <c r="X211" s="33">
        <f>IF($B211="","",MIN($X$9,N211)+MIN(MAX(0,'Debt Payoff'!$D$24-SUM(Q211:W211)-SUMPRODUCT((N211:P211&lt;$X$9:$Z$9)*N211:P211+(N211:P211&gt;=$X$9:$Z$9)*$X$9:$Z$9)),N211-MIN($X$9,N211)))</f>
        <v>0</v>
      </c>
      <c r="Y211" s="33">
        <f>IF($B211="","",MIN($Y$9,O211)+MIN(MAX(0,'Debt Payoff'!$D$24-SUM(Q211:X211)-SUMPRODUCT((O211:P211&lt;$Y$9:$Z$9)*O211:P211+(O211:P211&gt;=$Y$9:$Z$9)*$Y$9:$Z$9)),O211-MIN($Y$9,O211)))</f>
        <v>0</v>
      </c>
      <c r="Z211" s="33">
        <f>IF($B211="","",MIN($Z$9,P211)+MIN(MAX(0,'Debt Payoff'!$D$24-SUM(Q211:Y211)-SUMPRODUCT((P211:P211&lt;$Z$9:$Z$9)*P211:P211+(P211:P211&gt;=$Z$9:$Z$9)*$Z$9:$Z$9)),P211-MIN($Z$9,P211)))</f>
        <v>0</v>
      </c>
      <c r="AA211" s="33">
        <f>IF($B211="","",ROUND(G211-Q211,2))</f>
        <v>0</v>
      </c>
      <c r="AB211" s="33">
        <f>IF($B211="","",ROUND(H211-R211,2))</f>
        <v>0</v>
      </c>
      <c r="AC211" s="33">
        <f>IF($B211="","",ROUND(I211-S211,2))</f>
        <v>0</v>
      </c>
      <c r="AD211" s="33">
        <f>IF($B211="","",ROUND(J211-T211,2))</f>
        <v>0</v>
      </c>
      <c r="AE211" s="33">
        <f>IF($B211="","",ROUND(K211-U211,2))</f>
        <v>0</v>
      </c>
      <c r="AF211" s="33">
        <f>IF($B211="","",ROUND(L211-V211,2))</f>
        <v>0</v>
      </c>
      <c r="AG211" s="33">
        <f>IF($B211="","",ROUND(M211-W211,2))</f>
        <v>0</v>
      </c>
      <c r="AH211" s="33">
        <f>IF($B211="","",ROUND(N211-X211,2))</f>
        <v>0</v>
      </c>
      <c r="AI211" s="33">
        <f>IF($B211="","",ROUND(O211-Y211,2))</f>
        <v>0</v>
      </c>
      <c r="AJ211" s="33">
        <f>IF($B211="","",ROUND(P211-Z211,2))</f>
        <v>0</v>
      </c>
    </row>
    <row r="212" spans="2:36">
      <c r="B212" s="15">
        <f>IF(B211="","",IF(F211&gt;0.005,B211+1,""))</f>
        <v>0</v>
      </c>
      <c r="C212" s="46">
        <f>IF($B212="","",EDATE('Debt Payoff'!$D$23,$B212-1))</f>
        <v>0</v>
      </c>
      <c r="D212" s="47">
        <f>IF($B212="","",SUM(Q212:Z212))</f>
        <v>0</v>
      </c>
      <c r="E212" s="48">
        <f>IF($B212="","",SUM(G212:P212)-F211)</f>
        <v>0</v>
      </c>
      <c r="F212" s="47">
        <f>IF($B212="","",SUM(AA212:AJ212))</f>
        <v>0</v>
      </c>
      <c r="G212" s="48">
        <f>IF($B212="","",ROUND(N(AA211)*(1+$Q$8/12),2))</f>
        <v>0</v>
      </c>
      <c r="H212" s="48">
        <f>IF($B212="","",ROUND(N(AB211)*(1+$R$8/12),2))</f>
        <v>0</v>
      </c>
      <c r="I212" s="48">
        <f>IF($B212="","",ROUND(N(AC211)*(1+$S$8/12),2))</f>
        <v>0</v>
      </c>
      <c r="J212" s="48">
        <f>IF($B212="","",ROUND(N(AD211)*(1+$T$8/12),2))</f>
        <v>0</v>
      </c>
      <c r="K212" s="48">
        <f>IF($B212="","",ROUND(N(AE211)*(1+$U$8/12),2))</f>
        <v>0</v>
      </c>
      <c r="L212" s="48">
        <f>IF($B212="","",ROUND(N(AF211)*(1+$V$8/12),2))</f>
        <v>0</v>
      </c>
      <c r="M212" s="48">
        <f>IF($B212="","",ROUND(N(AG211)*(1+$W$8/12),2))</f>
        <v>0</v>
      </c>
      <c r="N212" s="48">
        <f>IF($B212="","",ROUND(N(AH211)*(1+$X$8/12),2))</f>
        <v>0</v>
      </c>
      <c r="O212" s="48">
        <f>IF($B212="","",ROUND(N(AI211)*(1+$Y$8/12),2))</f>
        <v>0</v>
      </c>
      <c r="P212" s="48">
        <f>IF($B212="","",ROUND(N(AJ211)*(1+$Z$8/12),2))</f>
        <v>0</v>
      </c>
      <c r="Q212" s="33">
        <f>IF($B212="","",MIN($Q$9,G212)+MIN(MAX(0,'Debt Payoff'!$D$24-0-SUMPRODUCT((G212:P212&lt;$Q$9:$Z$9)*G212:P212+(G212:P212&gt;=$Q$9:$Z$9)*$Q$9:$Z$9)),G212-MIN($Q$9,G212)))</f>
        <v>0</v>
      </c>
      <c r="R212" s="33">
        <f>IF($B212="","",MIN($R$9,H212)+MIN(MAX(0,'Debt Payoff'!$D$24-SUM(Q212:Q212)-SUMPRODUCT((H212:P212&lt;$R$9:$Z$9)*H212:P212+(H212:P212&gt;=$R$9:$Z$9)*$R$9:$Z$9)),H212-MIN($R$9,H212)))</f>
        <v>0</v>
      </c>
      <c r="S212" s="33">
        <f>IF($B212="","",MIN($S$9,I212)+MIN(MAX(0,'Debt Payoff'!$D$24-SUM(Q212:R212)-SUMPRODUCT((I212:P212&lt;$S$9:$Z$9)*I212:P212+(I212:P212&gt;=$S$9:$Z$9)*$S$9:$Z$9)),I212-MIN($S$9,I212)))</f>
        <v>0</v>
      </c>
      <c r="T212" s="33">
        <f>IF($B212="","",MIN($T$9,J212)+MIN(MAX(0,'Debt Payoff'!$D$24-SUM(Q212:S212)-SUMPRODUCT((J212:P212&lt;$T$9:$Z$9)*J212:P212+(J212:P212&gt;=$T$9:$Z$9)*$T$9:$Z$9)),J212-MIN($T$9,J212)))</f>
        <v>0</v>
      </c>
      <c r="U212" s="33">
        <f>IF($B212="","",MIN($U$9,K212)+MIN(MAX(0,'Debt Payoff'!$D$24-SUM(Q212:T212)-SUMPRODUCT((K212:P212&lt;$U$9:$Z$9)*K212:P212+(K212:P212&gt;=$U$9:$Z$9)*$U$9:$Z$9)),K212-MIN($U$9,K212)))</f>
        <v>0</v>
      </c>
      <c r="V212" s="33">
        <f>IF($B212="","",MIN($V$9,L212)+MIN(MAX(0,'Debt Payoff'!$D$24-SUM(Q212:U212)-SUMPRODUCT((L212:P212&lt;$V$9:$Z$9)*L212:P212+(L212:P212&gt;=$V$9:$Z$9)*$V$9:$Z$9)),L212-MIN($V$9,L212)))</f>
        <v>0</v>
      </c>
      <c r="W212" s="33">
        <f>IF($B212="","",MIN($W$9,M212)+MIN(MAX(0,'Debt Payoff'!$D$24-SUM(Q212:V212)-SUMPRODUCT((M212:P212&lt;$W$9:$Z$9)*M212:P212+(M212:P212&gt;=$W$9:$Z$9)*$W$9:$Z$9)),M212-MIN($W$9,M212)))</f>
        <v>0</v>
      </c>
      <c r="X212" s="33">
        <f>IF($B212="","",MIN($X$9,N212)+MIN(MAX(0,'Debt Payoff'!$D$24-SUM(Q212:W212)-SUMPRODUCT((N212:P212&lt;$X$9:$Z$9)*N212:P212+(N212:P212&gt;=$X$9:$Z$9)*$X$9:$Z$9)),N212-MIN($X$9,N212)))</f>
        <v>0</v>
      </c>
      <c r="Y212" s="33">
        <f>IF($B212="","",MIN($Y$9,O212)+MIN(MAX(0,'Debt Payoff'!$D$24-SUM(Q212:X212)-SUMPRODUCT((O212:P212&lt;$Y$9:$Z$9)*O212:P212+(O212:P212&gt;=$Y$9:$Z$9)*$Y$9:$Z$9)),O212-MIN($Y$9,O212)))</f>
        <v>0</v>
      </c>
      <c r="Z212" s="33">
        <f>IF($B212="","",MIN($Z$9,P212)+MIN(MAX(0,'Debt Payoff'!$D$24-SUM(Q212:Y212)-SUMPRODUCT((P212:P212&lt;$Z$9:$Z$9)*P212:P212+(P212:P212&gt;=$Z$9:$Z$9)*$Z$9:$Z$9)),P212-MIN($Z$9,P212)))</f>
        <v>0</v>
      </c>
      <c r="AA212" s="33">
        <f>IF($B212="","",ROUND(G212-Q212,2))</f>
        <v>0</v>
      </c>
      <c r="AB212" s="33">
        <f>IF($B212="","",ROUND(H212-R212,2))</f>
        <v>0</v>
      </c>
      <c r="AC212" s="33">
        <f>IF($B212="","",ROUND(I212-S212,2))</f>
        <v>0</v>
      </c>
      <c r="AD212" s="33">
        <f>IF($B212="","",ROUND(J212-T212,2))</f>
        <v>0</v>
      </c>
      <c r="AE212" s="33">
        <f>IF($B212="","",ROUND(K212-U212,2))</f>
        <v>0</v>
      </c>
      <c r="AF212" s="33">
        <f>IF($B212="","",ROUND(L212-V212,2))</f>
        <v>0</v>
      </c>
      <c r="AG212" s="33">
        <f>IF($B212="","",ROUND(M212-W212,2))</f>
        <v>0</v>
      </c>
      <c r="AH212" s="33">
        <f>IF($B212="","",ROUND(N212-X212,2))</f>
        <v>0</v>
      </c>
      <c r="AI212" s="33">
        <f>IF($B212="","",ROUND(O212-Y212,2))</f>
        <v>0</v>
      </c>
      <c r="AJ212" s="33">
        <f>IF($B212="","",ROUND(P212-Z212,2))</f>
        <v>0</v>
      </c>
    </row>
    <row r="213" spans="2:36">
      <c r="B213" s="15">
        <f>IF(B212="","",IF(F212&gt;0.005,B212+1,""))</f>
        <v>0</v>
      </c>
      <c r="C213" s="46">
        <f>IF($B213="","",EDATE('Debt Payoff'!$D$23,$B213-1))</f>
        <v>0</v>
      </c>
      <c r="D213" s="47">
        <f>IF($B213="","",SUM(Q213:Z213))</f>
        <v>0</v>
      </c>
      <c r="E213" s="48">
        <f>IF($B213="","",SUM(G213:P213)-F212)</f>
        <v>0</v>
      </c>
      <c r="F213" s="47">
        <f>IF($B213="","",SUM(AA213:AJ213))</f>
        <v>0</v>
      </c>
      <c r="G213" s="48">
        <f>IF($B213="","",ROUND(N(AA212)*(1+$Q$8/12),2))</f>
        <v>0</v>
      </c>
      <c r="H213" s="48">
        <f>IF($B213="","",ROUND(N(AB212)*(1+$R$8/12),2))</f>
        <v>0</v>
      </c>
      <c r="I213" s="48">
        <f>IF($B213="","",ROUND(N(AC212)*(1+$S$8/12),2))</f>
        <v>0</v>
      </c>
      <c r="J213" s="48">
        <f>IF($B213="","",ROUND(N(AD212)*(1+$T$8/12),2))</f>
        <v>0</v>
      </c>
      <c r="K213" s="48">
        <f>IF($B213="","",ROUND(N(AE212)*(1+$U$8/12),2))</f>
        <v>0</v>
      </c>
      <c r="L213" s="48">
        <f>IF($B213="","",ROUND(N(AF212)*(1+$V$8/12),2))</f>
        <v>0</v>
      </c>
      <c r="M213" s="48">
        <f>IF($B213="","",ROUND(N(AG212)*(1+$W$8/12),2))</f>
        <v>0</v>
      </c>
      <c r="N213" s="48">
        <f>IF($B213="","",ROUND(N(AH212)*(1+$X$8/12),2))</f>
        <v>0</v>
      </c>
      <c r="O213" s="48">
        <f>IF($B213="","",ROUND(N(AI212)*(1+$Y$8/12),2))</f>
        <v>0</v>
      </c>
      <c r="P213" s="48">
        <f>IF($B213="","",ROUND(N(AJ212)*(1+$Z$8/12),2))</f>
        <v>0</v>
      </c>
      <c r="Q213" s="33">
        <f>IF($B213="","",MIN($Q$9,G213)+MIN(MAX(0,'Debt Payoff'!$D$24-0-SUMPRODUCT((G213:P213&lt;$Q$9:$Z$9)*G213:P213+(G213:P213&gt;=$Q$9:$Z$9)*$Q$9:$Z$9)),G213-MIN($Q$9,G213)))</f>
        <v>0</v>
      </c>
      <c r="R213" s="33">
        <f>IF($B213="","",MIN($R$9,H213)+MIN(MAX(0,'Debt Payoff'!$D$24-SUM(Q213:Q213)-SUMPRODUCT((H213:P213&lt;$R$9:$Z$9)*H213:P213+(H213:P213&gt;=$R$9:$Z$9)*$R$9:$Z$9)),H213-MIN($R$9,H213)))</f>
        <v>0</v>
      </c>
      <c r="S213" s="33">
        <f>IF($B213="","",MIN($S$9,I213)+MIN(MAX(0,'Debt Payoff'!$D$24-SUM(Q213:R213)-SUMPRODUCT((I213:P213&lt;$S$9:$Z$9)*I213:P213+(I213:P213&gt;=$S$9:$Z$9)*$S$9:$Z$9)),I213-MIN($S$9,I213)))</f>
        <v>0</v>
      </c>
      <c r="T213" s="33">
        <f>IF($B213="","",MIN($T$9,J213)+MIN(MAX(0,'Debt Payoff'!$D$24-SUM(Q213:S213)-SUMPRODUCT((J213:P213&lt;$T$9:$Z$9)*J213:P213+(J213:P213&gt;=$T$9:$Z$9)*$T$9:$Z$9)),J213-MIN($T$9,J213)))</f>
        <v>0</v>
      </c>
      <c r="U213" s="33">
        <f>IF($B213="","",MIN($U$9,K213)+MIN(MAX(0,'Debt Payoff'!$D$24-SUM(Q213:T213)-SUMPRODUCT((K213:P213&lt;$U$9:$Z$9)*K213:P213+(K213:P213&gt;=$U$9:$Z$9)*$U$9:$Z$9)),K213-MIN($U$9,K213)))</f>
        <v>0</v>
      </c>
      <c r="V213" s="33">
        <f>IF($B213="","",MIN($V$9,L213)+MIN(MAX(0,'Debt Payoff'!$D$24-SUM(Q213:U213)-SUMPRODUCT((L213:P213&lt;$V$9:$Z$9)*L213:P213+(L213:P213&gt;=$V$9:$Z$9)*$V$9:$Z$9)),L213-MIN($V$9,L213)))</f>
        <v>0</v>
      </c>
      <c r="W213" s="33">
        <f>IF($B213="","",MIN($W$9,M213)+MIN(MAX(0,'Debt Payoff'!$D$24-SUM(Q213:V213)-SUMPRODUCT((M213:P213&lt;$W$9:$Z$9)*M213:P213+(M213:P213&gt;=$W$9:$Z$9)*$W$9:$Z$9)),M213-MIN($W$9,M213)))</f>
        <v>0</v>
      </c>
      <c r="X213" s="33">
        <f>IF($B213="","",MIN($X$9,N213)+MIN(MAX(0,'Debt Payoff'!$D$24-SUM(Q213:W213)-SUMPRODUCT((N213:P213&lt;$X$9:$Z$9)*N213:P213+(N213:P213&gt;=$X$9:$Z$9)*$X$9:$Z$9)),N213-MIN($X$9,N213)))</f>
        <v>0</v>
      </c>
      <c r="Y213" s="33">
        <f>IF($B213="","",MIN($Y$9,O213)+MIN(MAX(0,'Debt Payoff'!$D$24-SUM(Q213:X213)-SUMPRODUCT((O213:P213&lt;$Y$9:$Z$9)*O213:P213+(O213:P213&gt;=$Y$9:$Z$9)*$Y$9:$Z$9)),O213-MIN($Y$9,O213)))</f>
        <v>0</v>
      </c>
      <c r="Z213" s="33">
        <f>IF($B213="","",MIN($Z$9,P213)+MIN(MAX(0,'Debt Payoff'!$D$24-SUM(Q213:Y213)-SUMPRODUCT((P213:P213&lt;$Z$9:$Z$9)*P213:P213+(P213:P213&gt;=$Z$9:$Z$9)*$Z$9:$Z$9)),P213-MIN($Z$9,P213)))</f>
        <v>0</v>
      </c>
      <c r="AA213" s="33">
        <f>IF($B213="","",ROUND(G213-Q213,2))</f>
        <v>0</v>
      </c>
      <c r="AB213" s="33">
        <f>IF($B213="","",ROUND(H213-R213,2))</f>
        <v>0</v>
      </c>
      <c r="AC213" s="33">
        <f>IF($B213="","",ROUND(I213-S213,2))</f>
        <v>0</v>
      </c>
      <c r="AD213" s="33">
        <f>IF($B213="","",ROUND(J213-T213,2))</f>
        <v>0</v>
      </c>
      <c r="AE213" s="33">
        <f>IF($B213="","",ROUND(K213-U213,2))</f>
        <v>0</v>
      </c>
      <c r="AF213" s="33">
        <f>IF($B213="","",ROUND(L213-V213,2))</f>
        <v>0</v>
      </c>
      <c r="AG213" s="33">
        <f>IF($B213="","",ROUND(M213-W213,2))</f>
        <v>0</v>
      </c>
      <c r="AH213" s="33">
        <f>IF($B213="","",ROUND(N213-X213,2))</f>
        <v>0</v>
      </c>
      <c r="AI213" s="33">
        <f>IF($B213="","",ROUND(O213-Y213,2))</f>
        <v>0</v>
      </c>
      <c r="AJ213" s="33">
        <f>IF($B213="","",ROUND(P213-Z213,2))</f>
        <v>0</v>
      </c>
    </row>
    <row r="214" spans="2:36">
      <c r="B214" s="15">
        <f>IF(B213="","",IF(F213&gt;0.005,B213+1,""))</f>
        <v>0</v>
      </c>
      <c r="C214" s="46">
        <f>IF($B214="","",EDATE('Debt Payoff'!$D$23,$B214-1))</f>
        <v>0</v>
      </c>
      <c r="D214" s="47">
        <f>IF($B214="","",SUM(Q214:Z214))</f>
        <v>0</v>
      </c>
      <c r="E214" s="48">
        <f>IF($B214="","",SUM(G214:P214)-F213)</f>
        <v>0</v>
      </c>
      <c r="F214" s="47">
        <f>IF($B214="","",SUM(AA214:AJ214))</f>
        <v>0</v>
      </c>
      <c r="G214" s="48">
        <f>IF($B214="","",ROUND(N(AA213)*(1+$Q$8/12),2))</f>
        <v>0</v>
      </c>
      <c r="H214" s="48">
        <f>IF($B214="","",ROUND(N(AB213)*(1+$R$8/12),2))</f>
        <v>0</v>
      </c>
      <c r="I214" s="48">
        <f>IF($B214="","",ROUND(N(AC213)*(1+$S$8/12),2))</f>
        <v>0</v>
      </c>
      <c r="J214" s="48">
        <f>IF($B214="","",ROUND(N(AD213)*(1+$T$8/12),2))</f>
        <v>0</v>
      </c>
      <c r="K214" s="48">
        <f>IF($B214="","",ROUND(N(AE213)*(1+$U$8/12),2))</f>
        <v>0</v>
      </c>
      <c r="L214" s="48">
        <f>IF($B214="","",ROUND(N(AF213)*(1+$V$8/12),2))</f>
        <v>0</v>
      </c>
      <c r="M214" s="48">
        <f>IF($B214="","",ROUND(N(AG213)*(1+$W$8/12),2))</f>
        <v>0</v>
      </c>
      <c r="N214" s="48">
        <f>IF($B214="","",ROUND(N(AH213)*(1+$X$8/12),2))</f>
        <v>0</v>
      </c>
      <c r="O214" s="48">
        <f>IF($B214="","",ROUND(N(AI213)*(1+$Y$8/12),2))</f>
        <v>0</v>
      </c>
      <c r="P214" s="48">
        <f>IF($B214="","",ROUND(N(AJ213)*(1+$Z$8/12),2))</f>
        <v>0</v>
      </c>
      <c r="Q214" s="33">
        <f>IF($B214="","",MIN($Q$9,G214)+MIN(MAX(0,'Debt Payoff'!$D$24-0-SUMPRODUCT((G214:P214&lt;$Q$9:$Z$9)*G214:P214+(G214:P214&gt;=$Q$9:$Z$9)*$Q$9:$Z$9)),G214-MIN($Q$9,G214)))</f>
        <v>0</v>
      </c>
      <c r="R214" s="33">
        <f>IF($B214="","",MIN($R$9,H214)+MIN(MAX(0,'Debt Payoff'!$D$24-SUM(Q214:Q214)-SUMPRODUCT((H214:P214&lt;$R$9:$Z$9)*H214:P214+(H214:P214&gt;=$R$9:$Z$9)*$R$9:$Z$9)),H214-MIN($R$9,H214)))</f>
        <v>0</v>
      </c>
      <c r="S214" s="33">
        <f>IF($B214="","",MIN($S$9,I214)+MIN(MAX(0,'Debt Payoff'!$D$24-SUM(Q214:R214)-SUMPRODUCT((I214:P214&lt;$S$9:$Z$9)*I214:P214+(I214:P214&gt;=$S$9:$Z$9)*$S$9:$Z$9)),I214-MIN($S$9,I214)))</f>
        <v>0</v>
      </c>
      <c r="T214" s="33">
        <f>IF($B214="","",MIN($T$9,J214)+MIN(MAX(0,'Debt Payoff'!$D$24-SUM(Q214:S214)-SUMPRODUCT((J214:P214&lt;$T$9:$Z$9)*J214:P214+(J214:P214&gt;=$T$9:$Z$9)*$T$9:$Z$9)),J214-MIN($T$9,J214)))</f>
        <v>0</v>
      </c>
      <c r="U214" s="33">
        <f>IF($B214="","",MIN($U$9,K214)+MIN(MAX(0,'Debt Payoff'!$D$24-SUM(Q214:T214)-SUMPRODUCT((K214:P214&lt;$U$9:$Z$9)*K214:P214+(K214:P214&gt;=$U$9:$Z$9)*$U$9:$Z$9)),K214-MIN($U$9,K214)))</f>
        <v>0</v>
      </c>
      <c r="V214" s="33">
        <f>IF($B214="","",MIN($V$9,L214)+MIN(MAX(0,'Debt Payoff'!$D$24-SUM(Q214:U214)-SUMPRODUCT((L214:P214&lt;$V$9:$Z$9)*L214:P214+(L214:P214&gt;=$V$9:$Z$9)*$V$9:$Z$9)),L214-MIN($V$9,L214)))</f>
        <v>0</v>
      </c>
      <c r="W214" s="33">
        <f>IF($B214="","",MIN($W$9,M214)+MIN(MAX(0,'Debt Payoff'!$D$24-SUM(Q214:V214)-SUMPRODUCT((M214:P214&lt;$W$9:$Z$9)*M214:P214+(M214:P214&gt;=$W$9:$Z$9)*$W$9:$Z$9)),M214-MIN($W$9,M214)))</f>
        <v>0</v>
      </c>
      <c r="X214" s="33">
        <f>IF($B214="","",MIN($X$9,N214)+MIN(MAX(0,'Debt Payoff'!$D$24-SUM(Q214:W214)-SUMPRODUCT((N214:P214&lt;$X$9:$Z$9)*N214:P214+(N214:P214&gt;=$X$9:$Z$9)*$X$9:$Z$9)),N214-MIN($X$9,N214)))</f>
        <v>0</v>
      </c>
      <c r="Y214" s="33">
        <f>IF($B214="","",MIN($Y$9,O214)+MIN(MAX(0,'Debt Payoff'!$D$24-SUM(Q214:X214)-SUMPRODUCT((O214:P214&lt;$Y$9:$Z$9)*O214:P214+(O214:P214&gt;=$Y$9:$Z$9)*$Y$9:$Z$9)),O214-MIN($Y$9,O214)))</f>
        <v>0</v>
      </c>
      <c r="Z214" s="33">
        <f>IF($B214="","",MIN($Z$9,P214)+MIN(MAX(0,'Debt Payoff'!$D$24-SUM(Q214:Y214)-SUMPRODUCT((P214:P214&lt;$Z$9:$Z$9)*P214:P214+(P214:P214&gt;=$Z$9:$Z$9)*$Z$9:$Z$9)),P214-MIN($Z$9,P214)))</f>
        <v>0</v>
      </c>
      <c r="AA214" s="33">
        <f>IF($B214="","",ROUND(G214-Q214,2))</f>
        <v>0</v>
      </c>
      <c r="AB214" s="33">
        <f>IF($B214="","",ROUND(H214-R214,2))</f>
        <v>0</v>
      </c>
      <c r="AC214" s="33">
        <f>IF($B214="","",ROUND(I214-S214,2))</f>
        <v>0</v>
      </c>
      <c r="AD214" s="33">
        <f>IF($B214="","",ROUND(J214-T214,2))</f>
        <v>0</v>
      </c>
      <c r="AE214" s="33">
        <f>IF($B214="","",ROUND(K214-U214,2))</f>
        <v>0</v>
      </c>
      <c r="AF214" s="33">
        <f>IF($B214="","",ROUND(L214-V214,2))</f>
        <v>0</v>
      </c>
      <c r="AG214" s="33">
        <f>IF($B214="","",ROUND(M214-W214,2))</f>
        <v>0</v>
      </c>
      <c r="AH214" s="33">
        <f>IF($B214="","",ROUND(N214-X214,2))</f>
        <v>0</v>
      </c>
      <c r="AI214" s="33">
        <f>IF($B214="","",ROUND(O214-Y214,2))</f>
        <v>0</v>
      </c>
      <c r="AJ214" s="33">
        <f>IF($B214="","",ROUND(P214-Z214,2))</f>
        <v>0</v>
      </c>
    </row>
    <row r="215" spans="2:36">
      <c r="B215" s="15">
        <f>IF(B214="","",IF(F214&gt;0.005,B214+1,""))</f>
        <v>0</v>
      </c>
      <c r="C215" s="46">
        <f>IF($B215="","",EDATE('Debt Payoff'!$D$23,$B215-1))</f>
        <v>0</v>
      </c>
      <c r="D215" s="47">
        <f>IF($B215="","",SUM(Q215:Z215))</f>
        <v>0</v>
      </c>
      <c r="E215" s="48">
        <f>IF($B215="","",SUM(G215:P215)-F214)</f>
        <v>0</v>
      </c>
      <c r="F215" s="47">
        <f>IF($B215="","",SUM(AA215:AJ215))</f>
        <v>0</v>
      </c>
      <c r="G215" s="48">
        <f>IF($B215="","",ROUND(N(AA214)*(1+$Q$8/12),2))</f>
        <v>0</v>
      </c>
      <c r="H215" s="48">
        <f>IF($B215="","",ROUND(N(AB214)*(1+$R$8/12),2))</f>
        <v>0</v>
      </c>
      <c r="I215" s="48">
        <f>IF($B215="","",ROUND(N(AC214)*(1+$S$8/12),2))</f>
        <v>0</v>
      </c>
      <c r="J215" s="48">
        <f>IF($B215="","",ROUND(N(AD214)*(1+$T$8/12),2))</f>
        <v>0</v>
      </c>
      <c r="K215" s="48">
        <f>IF($B215="","",ROUND(N(AE214)*(1+$U$8/12),2))</f>
        <v>0</v>
      </c>
      <c r="L215" s="48">
        <f>IF($B215="","",ROUND(N(AF214)*(1+$V$8/12),2))</f>
        <v>0</v>
      </c>
      <c r="M215" s="48">
        <f>IF($B215="","",ROUND(N(AG214)*(1+$W$8/12),2))</f>
        <v>0</v>
      </c>
      <c r="N215" s="48">
        <f>IF($B215="","",ROUND(N(AH214)*(1+$X$8/12),2))</f>
        <v>0</v>
      </c>
      <c r="O215" s="48">
        <f>IF($B215="","",ROUND(N(AI214)*(1+$Y$8/12),2))</f>
        <v>0</v>
      </c>
      <c r="P215" s="48">
        <f>IF($B215="","",ROUND(N(AJ214)*(1+$Z$8/12),2))</f>
        <v>0</v>
      </c>
      <c r="Q215" s="33">
        <f>IF($B215="","",MIN($Q$9,G215)+MIN(MAX(0,'Debt Payoff'!$D$24-0-SUMPRODUCT((G215:P215&lt;$Q$9:$Z$9)*G215:P215+(G215:P215&gt;=$Q$9:$Z$9)*$Q$9:$Z$9)),G215-MIN($Q$9,G215)))</f>
        <v>0</v>
      </c>
      <c r="R215" s="33">
        <f>IF($B215="","",MIN($R$9,H215)+MIN(MAX(0,'Debt Payoff'!$D$24-SUM(Q215:Q215)-SUMPRODUCT((H215:P215&lt;$R$9:$Z$9)*H215:P215+(H215:P215&gt;=$R$9:$Z$9)*$R$9:$Z$9)),H215-MIN($R$9,H215)))</f>
        <v>0</v>
      </c>
      <c r="S215" s="33">
        <f>IF($B215="","",MIN($S$9,I215)+MIN(MAX(0,'Debt Payoff'!$D$24-SUM(Q215:R215)-SUMPRODUCT((I215:P215&lt;$S$9:$Z$9)*I215:P215+(I215:P215&gt;=$S$9:$Z$9)*$S$9:$Z$9)),I215-MIN($S$9,I215)))</f>
        <v>0</v>
      </c>
      <c r="T215" s="33">
        <f>IF($B215="","",MIN($T$9,J215)+MIN(MAX(0,'Debt Payoff'!$D$24-SUM(Q215:S215)-SUMPRODUCT((J215:P215&lt;$T$9:$Z$9)*J215:P215+(J215:P215&gt;=$T$9:$Z$9)*$T$9:$Z$9)),J215-MIN($T$9,J215)))</f>
        <v>0</v>
      </c>
      <c r="U215" s="33">
        <f>IF($B215="","",MIN($U$9,K215)+MIN(MAX(0,'Debt Payoff'!$D$24-SUM(Q215:T215)-SUMPRODUCT((K215:P215&lt;$U$9:$Z$9)*K215:P215+(K215:P215&gt;=$U$9:$Z$9)*$U$9:$Z$9)),K215-MIN($U$9,K215)))</f>
        <v>0</v>
      </c>
      <c r="V215" s="33">
        <f>IF($B215="","",MIN($V$9,L215)+MIN(MAX(0,'Debt Payoff'!$D$24-SUM(Q215:U215)-SUMPRODUCT((L215:P215&lt;$V$9:$Z$9)*L215:P215+(L215:P215&gt;=$V$9:$Z$9)*$V$9:$Z$9)),L215-MIN($V$9,L215)))</f>
        <v>0</v>
      </c>
      <c r="W215" s="33">
        <f>IF($B215="","",MIN($W$9,M215)+MIN(MAX(0,'Debt Payoff'!$D$24-SUM(Q215:V215)-SUMPRODUCT((M215:P215&lt;$W$9:$Z$9)*M215:P215+(M215:P215&gt;=$W$9:$Z$9)*$W$9:$Z$9)),M215-MIN($W$9,M215)))</f>
        <v>0</v>
      </c>
      <c r="X215" s="33">
        <f>IF($B215="","",MIN($X$9,N215)+MIN(MAX(0,'Debt Payoff'!$D$24-SUM(Q215:W215)-SUMPRODUCT((N215:P215&lt;$X$9:$Z$9)*N215:P215+(N215:P215&gt;=$X$9:$Z$9)*$X$9:$Z$9)),N215-MIN($X$9,N215)))</f>
        <v>0</v>
      </c>
      <c r="Y215" s="33">
        <f>IF($B215="","",MIN($Y$9,O215)+MIN(MAX(0,'Debt Payoff'!$D$24-SUM(Q215:X215)-SUMPRODUCT((O215:P215&lt;$Y$9:$Z$9)*O215:P215+(O215:P215&gt;=$Y$9:$Z$9)*$Y$9:$Z$9)),O215-MIN($Y$9,O215)))</f>
        <v>0</v>
      </c>
      <c r="Z215" s="33">
        <f>IF($B215="","",MIN($Z$9,P215)+MIN(MAX(0,'Debt Payoff'!$D$24-SUM(Q215:Y215)-SUMPRODUCT((P215:P215&lt;$Z$9:$Z$9)*P215:P215+(P215:P215&gt;=$Z$9:$Z$9)*$Z$9:$Z$9)),P215-MIN($Z$9,P215)))</f>
        <v>0</v>
      </c>
      <c r="AA215" s="33">
        <f>IF($B215="","",ROUND(G215-Q215,2))</f>
        <v>0</v>
      </c>
      <c r="AB215" s="33">
        <f>IF($B215="","",ROUND(H215-R215,2))</f>
        <v>0</v>
      </c>
      <c r="AC215" s="33">
        <f>IF($B215="","",ROUND(I215-S215,2))</f>
        <v>0</v>
      </c>
      <c r="AD215" s="33">
        <f>IF($B215="","",ROUND(J215-T215,2))</f>
        <v>0</v>
      </c>
      <c r="AE215" s="33">
        <f>IF($B215="","",ROUND(K215-U215,2))</f>
        <v>0</v>
      </c>
      <c r="AF215" s="33">
        <f>IF($B215="","",ROUND(L215-V215,2))</f>
        <v>0</v>
      </c>
      <c r="AG215" s="33">
        <f>IF($B215="","",ROUND(M215-W215,2))</f>
        <v>0</v>
      </c>
      <c r="AH215" s="33">
        <f>IF($B215="","",ROUND(N215-X215,2))</f>
        <v>0</v>
      </c>
      <c r="AI215" s="33">
        <f>IF($B215="","",ROUND(O215-Y215,2))</f>
        <v>0</v>
      </c>
      <c r="AJ215" s="33">
        <f>IF($B215="","",ROUND(P215-Z215,2))</f>
        <v>0</v>
      </c>
    </row>
    <row r="216" spans="2:36">
      <c r="B216" s="15">
        <f>IF(B215="","",IF(F215&gt;0.005,B215+1,""))</f>
        <v>0</v>
      </c>
      <c r="C216" s="46">
        <f>IF($B216="","",EDATE('Debt Payoff'!$D$23,$B216-1))</f>
        <v>0</v>
      </c>
      <c r="D216" s="47">
        <f>IF($B216="","",SUM(Q216:Z216))</f>
        <v>0</v>
      </c>
      <c r="E216" s="48">
        <f>IF($B216="","",SUM(G216:P216)-F215)</f>
        <v>0</v>
      </c>
      <c r="F216" s="47">
        <f>IF($B216="","",SUM(AA216:AJ216))</f>
        <v>0</v>
      </c>
      <c r="G216" s="48">
        <f>IF($B216="","",ROUND(N(AA215)*(1+$Q$8/12),2))</f>
        <v>0</v>
      </c>
      <c r="H216" s="48">
        <f>IF($B216="","",ROUND(N(AB215)*(1+$R$8/12),2))</f>
        <v>0</v>
      </c>
      <c r="I216" s="48">
        <f>IF($B216="","",ROUND(N(AC215)*(1+$S$8/12),2))</f>
        <v>0</v>
      </c>
      <c r="J216" s="48">
        <f>IF($B216="","",ROUND(N(AD215)*(1+$T$8/12),2))</f>
        <v>0</v>
      </c>
      <c r="K216" s="48">
        <f>IF($B216="","",ROUND(N(AE215)*(1+$U$8/12),2))</f>
        <v>0</v>
      </c>
      <c r="L216" s="48">
        <f>IF($B216="","",ROUND(N(AF215)*(1+$V$8/12),2))</f>
        <v>0</v>
      </c>
      <c r="M216" s="48">
        <f>IF($B216="","",ROUND(N(AG215)*(1+$W$8/12),2))</f>
        <v>0</v>
      </c>
      <c r="N216" s="48">
        <f>IF($B216="","",ROUND(N(AH215)*(1+$X$8/12),2))</f>
        <v>0</v>
      </c>
      <c r="O216" s="48">
        <f>IF($B216="","",ROUND(N(AI215)*(1+$Y$8/12),2))</f>
        <v>0</v>
      </c>
      <c r="P216" s="48">
        <f>IF($B216="","",ROUND(N(AJ215)*(1+$Z$8/12),2))</f>
        <v>0</v>
      </c>
      <c r="Q216" s="33">
        <f>IF($B216="","",MIN($Q$9,G216)+MIN(MAX(0,'Debt Payoff'!$D$24-0-SUMPRODUCT((G216:P216&lt;$Q$9:$Z$9)*G216:P216+(G216:P216&gt;=$Q$9:$Z$9)*$Q$9:$Z$9)),G216-MIN($Q$9,G216)))</f>
        <v>0</v>
      </c>
      <c r="R216" s="33">
        <f>IF($B216="","",MIN($R$9,H216)+MIN(MAX(0,'Debt Payoff'!$D$24-SUM(Q216:Q216)-SUMPRODUCT((H216:P216&lt;$R$9:$Z$9)*H216:P216+(H216:P216&gt;=$R$9:$Z$9)*$R$9:$Z$9)),H216-MIN($R$9,H216)))</f>
        <v>0</v>
      </c>
      <c r="S216" s="33">
        <f>IF($B216="","",MIN($S$9,I216)+MIN(MAX(0,'Debt Payoff'!$D$24-SUM(Q216:R216)-SUMPRODUCT((I216:P216&lt;$S$9:$Z$9)*I216:P216+(I216:P216&gt;=$S$9:$Z$9)*$S$9:$Z$9)),I216-MIN($S$9,I216)))</f>
        <v>0</v>
      </c>
      <c r="T216" s="33">
        <f>IF($B216="","",MIN($T$9,J216)+MIN(MAX(0,'Debt Payoff'!$D$24-SUM(Q216:S216)-SUMPRODUCT((J216:P216&lt;$T$9:$Z$9)*J216:P216+(J216:P216&gt;=$T$9:$Z$9)*$T$9:$Z$9)),J216-MIN($T$9,J216)))</f>
        <v>0</v>
      </c>
      <c r="U216" s="33">
        <f>IF($B216="","",MIN($U$9,K216)+MIN(MAX(0,'Debt Payoff'!$D$24-SUM(Q216:T216)-SUMPRODUCT((K216:P216&lt;$U$9:$Z$9)*K216:P216+(K216:P216&gt;=$U$9:$Z$9)*$U$9:$Z$9)),K216-MIN($U$9,K216)))</f>
        <v>0</v>
      </c>
      <c r="V216" s="33">
        <f>IF($B216="","",MIN($V$9,L216)+MIN(MAX(0,'Debt Payoff'!$D$24-SUM(Q216:U216)-SUMPRODUCT((L216:P216&lt;$V$9:$Z$9)*L216:P216+(L216:P216&gt;=$V$9:$Z$9)*$V$9:$Z$9)),L216-MIN($V$9,L216)))</f>
        <v>0</v>
      </c>
      <c r="W216" s="33">
        <f>IF($B216="","",MIN($W$9,M216)+MIN(MAX(0,'Debt Payoff'!$D$24-SUM(Q216:V216)-SUMPRODUCT((M216:P216&lt;$W$9:$Z$9)*M216:P216+(M216:P216&gt;=$W$9:$Z$9)*$W$9:$Z$9)),M216-MIN($W$9,M216)))</f>
        <v>0</v>
      </c>
      <c r="X216" s="33">
        <f>IF($B216="","",MIN($X$9,N216)+MIN(MAX(0,'Debt Payoff'!$D$24-SUM(Q216:W216)-SUMPRODUCT((N216:P216&lt;$X$9:$Z$9)*N216:P216+(N216:P216&gt;=$X$9:$Z$9)*$X$9:$Z$9)),N216-MIN($X$9,N216)))</f>
        <v>0</v>
      </c>
      <c r="Y216" s="33">
        <f>IF($B216="","",MIN($Y$9,O216)+MIN(MAX(0,'Debt Payoff'!$D$24-SUM(Q216:X216)-SUMPRODUCT((O216:P216&lt;$Y$9:$Z$9)*O216:P216+(O216:P216&gt;=$Y$9:$Z$9)*$Y$9:$Z$9)),O216-MIN($Y$9,O216)))</f>
        <v>0</v>
      </c>
      <c r="Z216" s="33">
        <f>IF($B216="","",MIN($Z$9,P216)+MIN(MAX(0,'Debt Payoff'!$D$24-SUM(Q216:Y216)-SUMPRODUCT((P216:P216&lt;$Z$9:$Z$9)*P216:P216+(P216:P216&gt;=$Z$9:$Z$9)*$Z$9:$Z$9)),P216-MIN($Z$9,P216)))</f>
        <v>0</v>
      </c>
      <c r="AA216" s="33">
        <f>IF($B216="","",ROUND(G216-Q216,2))</f>
        <v>0</v>
      </c>
      <c r="AB216" s="33">
        <f>IF($B216="","",ROUND(H216-R216,2))</f>
        <v>0</v>
      </c>
      <c r="AC216" s="33">
        <f>IF($B216="","",ROUND(I216-S216,2))</f>
        <v>0</v>
      </c>
      <c r="AD216" s="33">
        <f>IF($B216="","",ROUND(J216-T216,2))</f>
        <v>0</v>
      </c>
      <c r="AE216" s="33">
        <f>IF($B216="","",ROUND(K216-U216,2))</f>
        <v>0</v>
      </c>
      <c r="AF216" s="33">
        <f>IF($B216="","",ROUND(L216-V216,2))</f>
        <v>0</v>
      </c>
      <c r="AG216" s="33">
        <f>IF($B216="","",ROUND(M216-W216,2))</f>
        <v>0</v>
      </c>
      <c r="AH216" s="33">
        <f>IF($B216="","",ROUND(N216-X216,2))</f>
        <v>0</v>
      </c>
      <c r="AI216" s="33">
        <f>IF($B216="","",ROUND(O216-Y216,2))</f>
        <v>0</v>
      </c>
      <c r="AJ216" s="33">
        <f>IF($B216="","",ROUND(P216-Z216,2))</f>
        <v>0</v>
      </c>
    </row>
    <row r="217" spans="2:36">
      <c r="B217" s="15">
        <f>IF(B216="","",IF(F216&gt;0.005,B216+1,""))</f>
        <v>0</v>
      </c>
      <c r="C217" s="46">
        <f>IF($B217="","",EDATE('Debt Payoff'!$D$23,$B217-1))</f>
        <v>0</v>
      </c>
      <c r="D217" s="47">
        <f>IF($B217="","",SUM(Q217:Z217))</f>
        <v>0</v>
      </c>
      <c r="E217" s="48">
        <f>IF($B217="","",SUM(G217:P217)-F216)</f>
        <v>0</v>
      </c>
      <c r="F217" s="47">
        <f>IF($B217="","",SUM(AA217:AJ217))</f>
        <v>0</v>
      </c>
      <c r="G217" s="48">
        <f>IF($B217="","",ROUND(N(AA216)*(1+$Q$8/12),2))</f>
        <v>0</v>
      </c>
      <c r="H217" s="48">
        <f>IF($B217="","",ROUND(N(AB216)*(1+$R$8/12),2))</f>
        <v>0</v>
      </c>
      <c r="I217" s="48">
        <f>IF($B217="","",ROUND(N(AC216)*(1+$S$8/12),2))</f>
        <v>0</v>
      </c>
      <c r="J217" s="48">
        <f>IF($B217="","",ROUND(N(AD216)*(1+$T$8/12),2))</f>
        <v>0</v>
      </c>
      <c r="K217" s="48">
        <f>IF($B217="","",ROUND(N(AE216)*(1+$U$8/12),2))</f>
        <v>0</v>
      </c>
      <c r="L217" s="48">
        <f>IF($B217="","",ROUND(N(AF216)*(1+$V$8/12),2))</f>
        <v>0</v>
      </c>
      <c r="M217" s="48">
        <f>IF($B217="","",ROUND(N(AG216)*(1+$W$8/12),2))</f>
        <v>0</v>
      </c>
      <c r="N217" s="48">
        <f>IF($B217="","",ROUND(N(AH216)*(1+$X$8/12),2))</f>
        <v>0</v>
      </c>
      <c r="O217" s="48">
        <f>IF($B217="","",ROUND(N(AI216)*(1+$Y$8/12),2))</f>
        <v>0</v>
      </c>
      <c r="P217" s="48">
        <f>IF($B217="","",ROUND(N(AJ216)*(1+$Z$8/12),2))</f>
        <v>0</v>
      </c>
      <c r="Q217" s="33">
        <f>IF($B217="","",MIN($Q$9,G217)+MIN(MAX(0,'Debt Payoff'!$D$24-0-SUMPRODUCT((G217:P217&lt;$Q$9:$Z$9)*G217:P217+(G217:P217&gt;=$Q$9:$Z$9)*$Q$9:$Z$9)),G217-MIN($Q$9,G217)))</f>
        <v>0</v>
      </c>
      <c r="R217" s="33">
        <f>IF($B217="","",MIN($R$9,H217)+MIN(MAX(0,'Debt Payoff'!$D$24-SUM(Q217:Q217)-SUMPRODUCT((H217:P217&lt;$R$9:$Z$9)*H217:P217+(H217:P217&gt;=$R$9:$Z$9)*$R$9:$Z$9)),H217-MIN($R$9,H217)))</f>
        <v>0</v>
      </c>
      <c r="S217" s="33">
        <f>IF($B217="","",MIN($S$9,I217)+MIN(MAX(0,'Debt Payoff'!$D$24-SUM(Q217:R217)-SUMPRODUCT((I217:P217&lt;$S$9:$Z$9)*I217:P217+(I217:P217&gt;=$S$9:$Z$9)*$S$9:$Z$9)),I217-MIN($S$9,I217)))</f>
        <v>0</v>
      </c>
      <c r="T217" s="33">
        <f>IF($B217="","",MIN($T$9,J217)+MIN(MAX(0,'Debt Payoff'!$D$24-SUM(Q217:S217)-SUMPRODUCT((J217:P217&lt;$T$9:$Z$9)*J217:P217+(J217:P217&gt;=$T$9:$Z$9)*$T$9:$Z$9)),J217-MIN($T$9,J217)))</f>
        <v>0</v>
      </c>
      <c r="U217" s="33">
        <f>IF($B217="","",MIN($U$9,K217)+MIN(MAX(0,'Debt Payoff'!$D$24-SUM(Q217:T217)-SUMPRODUCT((K217:P217&lt;$U$9:$Z$9)*K217:P217+(K217:P217&gt;=$U$9:$Z$9)*$U$9:$Z$9)),K217-MIN($U$9,K217)))</f>
        <v>0</v>
      </c>
      <c r="V217" s="33">
        <f>IF($B217="","",MIN($V$9,L217)+MIN(MAX(0,'Debt Payoff'!$D$24-SUM(Q217:U217)-SUMPRODUCT((L217:P217&lt;$V$9:$Z$9)*L217:P217+(L217:P217&gt;=$V$9:$Z$9)*$V$9:$Z$9)),L217-MIN($V$9,L217)))</f>
        <v>0</v>
      </c>
      <c r="W217" s="33">
        <f>IF($B217="","",MIN($W$9,M217)+MIN(MAX(0,'Debt Payoff'!$D$24-SUM(Q217:V217)-SUMPRODUCT((M217:P217&lt;$W$9:$Z$9)*M217:P217+(M217:P217&gt;=$W$9:$Z$9)*$W$9:$Z$9)),M217-MIN($W$9,M217)))</f>
        <v>0</v>
      </c>
      <c r="X217" s="33">
        <f>IF($B217="","",MIN($X$9,N217)+MIN(MAX(0,'Debt Payoff'!$D$24-SUM(Q217:W217)-SUMPRODUCT((N217:P217&lt;$X$9:$Z$9)*N217:P217+(N217:P217&gt;=$X$9:$Z$9)*$X$9:$Z$9)),N217-MIN($X$9,N217)))</f>
        <v>0</v>
      </c>
      <c r="Y217" s="33">
        <f>IF($B217="","",MIN($Y$9,O217)+MIN(MAX(0,'Debt Payoff'!$D$24-SUM(Q217:X217)-SUMPRODUCT((O217:P217&lt;$Y$9:$Z$9)*O217:P217+(O217:P217&gt;=$Y$9:$Z$9)*$Y$9:$Z$9)),O217-MIN($Y$9,O217)))</f>
        <v>0</v>
      </c>
      <c r="Z217" s="33">
        <f>IF($B217="","",MIN($Z$9,P217)+MIN(MAX(0,'Debt Payoff'!$D$24-SUM(Q217:Y217)-SUMPRODUCT((P217:P217&lt;$Z$9:$Z$9)*P217:P217+(P217:P217&gt;=$Z$9:$Z$9)*$Z$9:$Z$9)),P217-MIN($Z$9,P217)))</f>
        <v>0</v>
      </c>
      <c r="AA217" s="33">
        <f>IF($B217="","",ROUND(G217-Q217,2))</f>
        <v>0</v>
      </c>
      <c r="AB217" s="33">
        <f>IF($B217="","",ROUND(H217-R217,2))</f>
        <v>0</v>
      </c>
      <c r="AC217" s="33">
        <f>IF($B217="","",ROUND(I217-S217,2))</f>
        <v>0</v>
      </c>
      <c r="AD217" s="33">
        <f>IF($B217="","",ROUND(J217-T217,2))</f>
        <v>0</v>
      </c>
      <c r="AE217" s="33">
        <f>IF($B217="","",ROUND(K217-U217,2))</f>
        <v>0</v>
      </c>
      <c r="AF217" s="33">
        <f>IF($B217="","",ROUND(L217-V217,2))</f>
        <v>0</v>
      </c>
      <c r="AG217" s="33">
        <f>IF($B217="","",ROUND(M217-W217,2))</f>
        <v>0</v>
      </c>
      <c r="AH217" s="33">
        <f>IF($B217="","",ROUND(N217-X217,2))</f>
        <v>0</v>
      </c>
      <c r="AI217" s="33">
        <f>IF($B217="","",ROUND(O217-Y217,2))</f>
        <v>0</v>
      </c>
      <c r="AJ217" s="33">
        <f>IF($B217="","",ROUND(P217-Z217,2))</f>
        <v>0</v>
      </c>
    </row>
    <row r="218" spans="2:36">
      <c r="B218" s="15">
        <f>IF(B217="","",IF(F217&gt;0.005,B217+1,""))</f>
        <v>0</v>
      </c>
      <c r="C218" s="46">
        <f>IF($B218="","",EDATE('Debt Payoff'!$D$23,$B218-1))</f>
        <v>0</v>
      </c>
      <c r="D218" s="47">
        <f>IF($B218="","",SUM(Q218:Z218))</f>
        <v>0</v>
      </c>
      <c r="E218" s="48">
        <f>IF($B218="","",SUM(G218:P218)-F217)</f>
        <v>0</v>
      </c>
      <c r="F218" s="47">
        <f>IF($B218="","",SUM(AA218:AJ218))</f>
        <v>0</v>
      </c>
      <c r="G218" s="48">
        <f>IF($B218="","",ROUND(N(AA217)*(1+$Q$8/12),2))</f>
        <v>0</v>
      </c>
      <c r="H218" s="48">
        <f>IF($B218="","",ROUND(N(AB217)*(1+$R$8/12),2))</f>
        <v>0</v>
      </c>
      <c r="I218" s="48">
        <f>IF($B218="","",ROUND(N(AC217)*(1+$S$8/12),2))</f>
        <v>0</v>
      </c>
      <c r="J218" s="48">
        <f>IF($B218="","",ROUND(N(AD217)*(1+$T$8/12),2))</f>
        <v>0</v>
      </c>
      <c r="K218" s="48">
        <f>IF($B218="","",ROUND(N(AE217)*(1+$U$8/12),2))</f>
        <v>0</v>
      </c>
      <c r="L218" s="48">
        <f>IF($B218="","",ROUND(N(AF217)*(1+$V$8/12),2))</f>
        <v>0</v>
      </c>
      <c r="M218" s="48">
        <f>IF($B218="","",ROUND(N(AG217)*(1+$W$8/12),2))</f>
        <v>0</v>
      </c>
      <c r="N218" s="48">
        <f>IF($B218="","",ROUND(N(AH217)*(1+$X$8/12),2))</f>
        <v>0</v>
      </c>
      <c r="O218" s="48">
        <f>IF($B218="","",ROUND(N(AI217)*(1+$Y$8/12),2))</f>
        <v>0</v>
      </c>
      <c r="P218" s="48">
        <f>IF($B218="","",ROUND(N(AJ217)*(1+$Z$8/12),2))</f>
        <v>0</v>
      </c>
      <c r="Q218" s="33">
        <f>IF($B218="","",MIN($Q$9,G218)+MIN(MAX(0,'Debt Payoff'!$D$24-0-SUMPRODUCT((G218:P218&lt;$Q$9:$Z$9)*G218:P218+(G218:P218&gt;=$Q$9:$Z$9)*$Q$9:$Z$9)),G218-MIN($Q$9,G218)))</f>
        <v>0</v>
      </c>
      <c r="R218" s="33">
        <f>IF($B218="","",MIN($R$9,H218)+MIN(MAX(0,'Debt Payoff'!$D$24-SUM(Q218:Q218)-SUMPRODUCT((H218:P218&lt;$R$9:$Z$9)*H218:P218+(H218:P218&gt;=$R$9:$Z$9)*$R$9:$Z$9)),H218-MIN($R$9,H218)))</f>
        <v>0</v>
      </c>
      <c r="S218" s="33">
        <f>IF($B218="","",MIN($S$9,I218)+MIN(MAX(0,'Debt Payoff'!$D$24-SUM(Q218:R218)-SUMPRODUCT((I218:P218&lt;$S$9:$Z$9)*I218:P218+(I218:P218&gt;=$S$9:$Z$9)*$S$9:$Z$9)),I218-MIN($S$9,I218)))</f>
        <v>0</v>
      </c>
      <c r="T218" s="33">
        <f>IF($B218="","",MIN($T$9,J218)+MIN(MAX(0,'Debt Payoff'!$D$24-SUM(Q218:S218)-SUMPRODUCT((J218:P218&lt;$T$9:$Z$9)*J218:P218+(J218:P218&gt;=$T$9:$Z$9)*$T$9:$Z$9)),J218-MIN($T$9,J218)))</f>
        <v>0</v>
      </c>
      <c r="U218" s="33">
        <f>IF($B218="","",MIN($U$9,K218)+MIN(MAX(0,'Debt Payoff'!$D$24-SUM(Q218:T218)-SUMPRODUCT((K218:P218&lt;$U$9:$Z$9)*K218:P218+(K218:P218&gt;=$U$9:$Z$9)*$U$9:$Z$9)),K218-MIN($U$9,K218)))</f>
        <v>0</v>
      </c>
      <c r="V218" s="33">
        <f>IF($B218="","",MIN($V$9,L218)+MIN(MAX(0,'Debt Payoff'!$D$24-SUM(Q218:U218)-SUMPRODUCT((L218:P218&lt;$V$9:$Z$9)*L218:P218+(L218:P218&gt;=$V$9:$Z$9)*$V$9:$Z$9)),L218-MIN($V$9,L218)))</f>
        <v>0</v>
      </c>
      <c r="W218" s="33">
        <f>IF($B218="","",MIN($W$9,M218)+MIN(MAX(0,'Debt Payoff'!$D$24-SUM(Q218:V218)-SUMPRODUCT((M218:P218&lt;$W$9:$Z$9)*M218:P218+(M218:P218&gt;=$W$9:$Z$9)*$W$9:$Z$9)),M218-MIN($W$9,M218)))</f>
        <v>0</v>
      </c>
      <c r="X218" s="33">
        <f>IF($B218="","",MIN($X$9,N218)+MIN(MAX(0,'Debt Payoff'!$D$24-SUM(Q218:W218)-SUMPRODUCT((N218:P218&lt;$X$9:$Z$9)*N218:P218+(N218:P218&gt;=$X$9:$Z$9)*$X$9:$Z$9)),N218-MIN($X$9,N218)))</f>
        <v>0</v>
      </c>
      <c r="Y218" s="33">
        <f>IF($B218="","",MIN($Y$9,O218)+MIN(MAX(0,'Debt Payoff'!$D$24-SUM(Q218:X218)-SUMPRODUCT((O218:P218&lt;$Y$9:$Z$9)*O218:P218+(O218:P218&gt;=$Y$9:$Z$9)*$Y$9:$Z$9)),O218-MIN($Y$9,O218)))</f>
        <v>0</v>
      </c>
      <c r="Z218" s="33">
        <f>IF($B218="","",MIN($Z$9,P218)+MIN(MAX(0,'Debt Payoff'!$D$24-SUM(Q218:Y218)-SUMPRODUCT((P218:P218&lt;$Z$9:$Z$9)*P218:P218+(P218:P218&gt;=$Z$9:$Z$9)*$Z$9:$Z$9)),P218-MIN($Z$9,P218)))</f>
        <v>0</v>
      </c>
      <c r="AA218" s="33">
        <f>IF($B218="","",ROUND(G218-Q218,2))</f>
        <v>0</v>
      </c>
      <c r="AB218" s="33">
        <f>IF($B218="","",ROUND(H218-R218,2))</f>
        <v>0</v>
      </c>
      <c r="AC218" s="33">
        <f>IF($B218="","",ROUND(I218-S218,2))</f>
        <v>0</v>
      </c>
      <c r="AD218" s="33">
        <f>IF($B218="","",ROUND(J218-T218,2))</f>
        <v>0</v>
      </c>
      <c r="AE218" s="33">
        <f>IF($B218="","",ROUND(K218-U218,2))</f>
        <v>0</v>
      </c>
      <c r="AF218" s="33">
        <f>IF($B218="","",ROUND(L218-V218,2))</f>
        <v>0</v>
      </c>
      <c r="AG218" s="33">
        <f>IF($B218="","",ROUND(M218-W218,2))</f>
        <v>0</v>
      </c>
      <c r="AH218" s="33">
        <f>IF($B218="","",ROUND(N218-X218,2))</f>
        <v>0</v>
      </c>
      <c r="AI218" s="33">
        <f>IF($B218="","",ROUND(O218-Y218,2))</f>
        <v>0</v>
      </c>
      <c r="AJ218" s="33">
        <f>IF($B218="","",ROUND(P218-Z218,2))</f>
        <v>0</v>
      </c>
    </row>
    <row r="219" spans="2:36">
      <c r="B219" s="15">
        <f>IF(B218="","",IF(F218&gt;0.005,B218+1,""))</f>
        <v>0</v>
      </c>
      <c r="C219" s="46">
        <f>IF($B219="","",EDATE('Debt Payoff'!$D$23,$B219-1))</f>
        <v>0</v>
      </c>
      <c r="D219" s="47">
        <f>IF($B219="","",SUM(Q219:Z219))</f>
        <v>0</v>
      </c>
      <c r="E219" s="48">
        <f>IF($B219="","",SUM(G219:P219)-F218)</f>
        <v>0</v>
      </c>
      <c r="F219" s="47">
        <f>IF($B219="","",SUM(AA219:AJ219))</f>
        <v>0</v>
      </c>
      <c r="G219" s="48">
        <f>IF($B219="","",ROUND(N(AA218)*(1+$Q$8/12),2))</f>
        <v>0</v>
      </c>
      <c r="H219" s="48">
        <f>IF($B219="","",ROUND(N(AB218)*(1+$R$8/12),2))</f>
        <v>0</v>
      </c>
      <c r="I219" s="48">
        <f>IF($B219="","",ROUND(N(AC218)*(1+$S$8/12),2))</f>
        <v>0</v>
      </c>
      <c r="J219" s="48">
        <f>IF($B219="","",ROUND(N(AD218)*(1+$T$8/12),2))</f>
        <v>0</v>
      </c>
      <c r="K219" s="48">
        <f>IF($B219="","",ROUND(N(AE218)*(1+$U$8/12),2))</f>
        <v>0</v>
      </c>
      <c r="L219" s="48">
        <f>IF($B219="","",ROUND(N(AF218)*(1+$V$8/12),2))</f>
        <v>0</v>
      </c>
      <c r="M219" s="48">
        <f>IF($B219="","",ROUND(N(AG218)*(1+$W$8/12),2))</f>
        <v>0</v>
      </c>
      <c r="N219" s="48">
        <f>IF($B219="","",ROUND(N(AH218)*(1+$X$8/12),2))</f>
        <v>0</v>
      </c>
      <c r="O219" s="48">
        <f>IF($B219="","",ROUND(N(AI218)*(1+$Y$8/12),2))</f>
        <v>0</v>
      </c>
      <c r="P219" s="48">
        <f>IF($B219="","",ROUND(N(AJ218)*(1+$Z$8/12),2))</f>
        <v>0</v>
      </c>
      <c r="Q219" s="33">
        <f>IF($B219="","",MIN($Q$9,G219)+MIN(MAX(0,'Debt Payoff'!$D$24-0-SUMPRODUCT((G219:P219&lt;$Q$9:$Z$9)*G219:P219+(G219:P219&gt;=$Q$9:$Z$9)*$Q$9:$Z$9)),G219-MIN($Q$9,G219)))</f>
        <v>0</v>
      </c>
      <c r="R219" s="33">
        <f>IF($B219="","",MIN($R$9,H219)+MIN(MAX(0,'Debt Payoff'!$D$24-SUM(Q219:Q219)-SUMPRODUCT((H219:P219&lt;$R$9:$Z$9)*H219:P219+(H219:P219&gt;=$R$9:$Z$9)*$R$9:$Z$9)),H219-MIN($R$9,H219)))</f>
        <v>0</v>
      </c>
      <c r="S219" s="33">
        <f>IF($B219="","",MIN($S$9,I219)+MIN(MAX(0,'Debt Payoff'!$D$24-SUM(Q219:R219)-SUMPRODUCT((I219:P219&lt;$S$9:$Z$9)*I219:P219+(I219:P219&gt;=$S$9:$Z$9)*$S$9:$Z$9)),I219-MIN($S$9,I219)))</f>
        <v>0</v>
      </c>
      <c r="T219" s="33">
        <f>IF($B219="","",MIN($T$9,J219)+MIN(MAX(0,'Debt Payoff'!$D$24-SUM(Q219:S219)-SUMPRODUCT((J219:P219&lt;$T$9:$Z$9)*J219:P219+(J219:P219&gt;=$T$9:$Z$9)*$T$9:$Z$9)),J219-MIN($T$9,J219)))</f>
        <v>0</v>
      </c>
      <c r="U219" s="33">
        <f>IF($B219="","",MIN($U$9,K219)+MIN(MAX(0,'Debt Payoff'!$D$24-SUM(Q219:T219)-SUMPRODUCT((K219:P219&lt;$U$9:$Z$9)*K219:P219+(K219:P219&gt;=$U$9:$Z$9)*$U$9:$Z$9)),K219-MIN($U$9,K219)))</f>
        <v>0</v>
      </c>
      <c r="V219" s="33">
        <f>IF($B219="","",MIN($V$9,L219)+MIN(MAX(0,'Debt Payoff'!$D$24-SUM(Q219:U219)-SUMPRODUCT((L219:P219&lt;$V$9:$Z$9)*L219:P219+(L219:P219&gt;=$V$9:$Z$9)*$V$9:$Z$9)),L219-MIN($V$9,L219)))</f>
        <v>0</v>
      </c>
      <c r="W219" s="33">
        <f>IF($B219="","",MIN($W$9,M219)+MIN(MAX(0,'Debt Payoff'!$D$24-SUM(Q219:V219)-SUMPRODUCT((M219:P219&lt;$W$9:$Z$9)*M219:P219+(M219:P219&gt;=$W$9:$Z$9)*$W$9:$Z$9)),M219-MIN($W$9,M219)))</f>
        <v>0</v>
      </c>
      <c r="X219" s="33">
        <f>IF($B219="","",MIN($X$9,N219)+MIN(MAX(0,'Debt Payoff'!$D$24-SUM(Q219:W219)-SUMPRODUCT((N219:P219&lt;$X$9:$Z$9)*N219:P219+(N219:P219&gt;=$X$9:$Z$9)*$X$9:$Z$9)),N219-MIN($X$9,N219)))</f>
        <v>0</v>
      </c>
      <c r="Y219" s="33">
        <f>IF($B219="","",MIN($Y$9,O219)+MIN(MAX(0,'Debt Payoff'!$D$24-SUM(Q219:X219)-SUMPRODUCT((O219:P219&lt;$Y$9:$Z$9)*O219:P219+(O219:P219&gt;=$Y$9:$Z$9)*$Y$9:$Z$9)),O219-MIN($Y$9,O219)))</f>
        <v>0</v>
      </c>
      <c r="Z219" s="33">
        <f>IF($B219="","",MIN($Z$9,P219)+MIN(MAX(0,'Debt Payoff'!$D$24-SUM(Q219:Y219)-SUMPRODUCT((P219:P219&lt;$Z$9:$Z$9)*P219:P219+(P219:P219&gt;=$Z$9:$Z$9)*$Z$9:$Z$9)),P219-MIN($Z$9,P219)))</f>
        <v>0</v>
      </c>
      <c r="AA219" s="33">
        <f>IF($B219="","",ROUND(G219-Q219,2))</f>
        <v>0</v>
      </c>
      <c r="AB219" s="33">
        <f>IF($B219="","",ROUND(H219-R219,2))</f>
        <v>0</v>
      </c>
      <c r="AC219" s="33">
        <f>IF($B219="","",ROUND(I219-S219,2))</f>
        <v>0</v>
      </c>
      <c r="AD219" s="33">
        <f>IF($B219="","",ROUND(J219-T219,2))</f>
        <v>0</v>
      </c>
      <c r="AE219" s="33">
        <f>IF($B219="","",ROUND(K219-U219,2))</f>
        <v>0</v>
      </c>
      <c r="AF219" s="33">
        <f>IF($B219="","",ROUND(L219-V219,2))</f>
        <v>0</v>
      </c>
      <c r="AG219" s="33">
        <f>IF($B219="","",ROUND(M219-W219,2))</f>
        <v>0</v>
      </c>
      <c r="AH219" s="33">
        <f>IF($B219="","",ROUND(N219-X219,2))</f>
        <v>0</v>
      </c>
      <c r="AI219" s="33">
        <f>IF($B219="","",ROUND(O219-Y219,2))</f>
        <v>0</v>
      </c>
      <c r="AJ219" s="33">
        <f>IF($B219="","",ROUND(P219-Z219,2))</f>
        <v>0</v>
      </c>
    </row>
    <row r="220" spans="2:36">
      <c r="B220" s="15">
        <f>IF(B219="","",IF(F219&gt;0.005,B219+1,""))</f>
        <v>0</v>
      </c>
      <c r="C220" s="46">
        <f>IF($B220="","",EDATE('Debt Payoff'!$D$23,$B220-1))</f>
        <v>0</v>
      </c>
      <c r="D220" s="47">
        <f>IF($B220="","",SUM(Q220:Z220))</f>
        <v>0</v>
      </c>
      <c r="E220" s="48">
        <f>IF($B220="","",SUM(G220:P220)-F219)</f>
        <v>0</v>
      </c>
      <c r="F220" s="47">
        <f>IF($B220="","",SUM(AA220:AJ220))</f>
        <v>0</v>
      </c>
      <c r="G220" s="48">
        <f>IF($B220="","",ROUND(N(AA219)*(1+$Q$8/12),2))</f>
        <v>0</v>
      </c>
      <c r="H220" s="48">
        <f>IF($B220="","",ROUND(N(AB219)*(1+$R$8/12),2))</f>
        <v>0</v>
      </c>
      <c r="I220" s="48">
        <f>IF($B220="","",ROUND(N(AC219)*(1+$S$8/12),2))</f>
        <v>0</v>
      </c>
      <c r="J220" s="48">
        <f>IF($B220="","",ROUND(N(AD219)*(1+$T$8/12),2))</f>
        <v>0</v>
      </c>
      <c r="K220" s="48">
        <f>IF($B220="","",ROUND(N(AE219)*(1+$U$8/12),2))</f>
        <v>0</v>
      </c>
      <c r="L220" s="48">
        <f>IF($B220="","",ROUND(N(AF219)*(1+$V$8/12),2))</f>
        <v>0</v>
      </c>
      <c r="M220" s="48">
        <f>IF($B220="","",ROUND(N(AG219)*(1+$W$8/12),2))</f>
        <v>0</v>
      </c>
      <c r="N220" s="48">
        <f>IF($B220="","",ROUND(N(AH219)*(1+$X$8/12),2))</f>
        <v>0</v>
      </c>
      <c r="O220" s="48">
        <f>IF($B220="","",ROUND(N(AI219)*(1+$Y$8/12),2))</f>
        <v>0</v>
      </c>
      <c r="P220" s="48">
        <f>IF($B220="","",ROUND(N(AJ219)*(1+$Z$8/12),2))</f>
        <v>0</v>
      </c>
      <c r="Q220" s="33">
        <f>IF($B220="","",MIN($Q$9,G220)+MIN(MAX(0,'Debt Payoff'!$D$24-0-SUMPRODUCT((G220:P220&lt;$Q$9:$Z$9)*G220:P220+(G220:P220&gt;=$Q$9:$Z$9)*$Q$9:$Z$9)),G220-MIN($Q$9,G220)))</f>
        <v>0</v>
      </c>
      <c r="R220" s="33">
        <f>IF($B220="","",MIN($R$9,H220)+MIN(MAX(0,'Debt Payoff'!$D$24-SUM(Q220:Q220)-SUMPRODUCT((H220:P220&lt;$R$9:$Z$9)*H220:P220+(H220:P220&gt;=$R$9:$Z$9)*$R$9:$Z$9)),H220-MIN($R$9,H220)))</f>
        <v>0</v>
      </c>
      <c r="S220" s="33">
        <f>IF($B220="","",MIN($S$9,I220)+MIN(MAX(0,'Debt Payoff'!$D$24-SUM(Q220:R220)-SUMPRODUCT((I220:P220&lt;$S$9:$Z$9)*I220:P220+(I220:P220&gt;=$S$9:$Z$9)*$S$9:$Z$9)),I220-MIN($S$9,I220)))</f>
        <v>0</v>
      </c>
      <c r="T220" s="33">
        <f>IF($B220="","",MIN($T$9,J220)+MIN(MAX(0,'Debt Payoff'!$D$24-SUM(Q220:S220)-SUMPRODUCT((J220:P220&lt;$T$9:$Z$9)*J220:P220+(J220:P220&gt;=$T$9:$Z$9)*$T$9:$Z$9)),J220-MIN($T$9,J220)))</f>
        <v>0</v>
      </c>
      <c r="U220" s="33">
        <f>IF($B220="","",MIN($U$9,K220)+MIN(MAX(0,'Debt Payoff'!$D$24-SUM(Q220:T220)-SUMPRODUCT((K220:P220&lt;$U$9:$Z$9)*K220:P220+(K220:P220&gt;=$U$9:$Z$9)*$U$9:$Z$9)),K220-MIN($U$9,K220)))</f>
        <v>0</v>
      </c>
      <c r="V220" s="33">
        <f>IF($B220="","",MIN($V$9,L220)+MIN(MAX(0,'Debt Payoff'!$D$24-SUM(Q220:U220)-SUMPRODUCT((L220:P220&lt;$V$9:$Z$9)*L220:P220+(L220:P220&gt;=$V$9:$Z$9)*$V$9:$Z$9)),L220-MIN($V$9,L220)))</f>
        <v>0</v>
      </c>
      <c r="W220" s="33">
        <f>IF($B220="","",MIN($W$9,M220)+MIN(MAX(0,'Debt Payoff'!$D$24-SUM(Q220:V220)-SUMPRODUCT((M220:P220&lt;$W$9:$Z$9)*M220:P220+(M220:P220&gt;=$W$9:$Z$9)*$W$9:$Z$9)),M220-MIN($W$9,M220)))</f>
        <v>0</v>
      </c>
      <c r="X220" s="33">
        <f>IF($B220="","",MIN($X$9,N220)+MIN(MAX(0,'Debt Payoff'!$D$24-SUM(Q220:W220)-SUMPRODUCT((N220:P220&lt;$X$9:$Z$9)*N220:P220+(N220:P220&gt;=$X$9:$Z$9)*$X$9:$Z$9)),N220-MIN($X$9,N220)))</f>
        <v>0</v>
      </c>
      <c r="Y220" s="33">
        <f>IF($B220="","",MIN($Y$9,O220)+MIN(MAX(0,'Debt Payoff'!$D$24-SUM(Q220:X220)-SUMPRODUCT((O220:P220&lt;$Y$9:$Z$9)*O220:P220+(O220:P220&gt;=$Y$9:$Z$9)*$Y$9:$Z$9)),O220-MIN($Y$9,O220)))</f>
        <v>0</v>
      </c>
      <c r="Z220" s="33">
        <f>IF($B220="","",MIN($Z$9,P220)+MIN(MAX(0,'Debt Payoff'!$D$24-SUM(Q220:Y220)-SUMPRODUCT((P220:P220&lt;$Z$9:$Z$9)*P220:P220+(P220:P220&gt;=$Z$9:$Z$9)*$Z$9:$Z$9)),P220-MIN($Z$9,P220)))</f>
        <v>0</v>
      </c>
      <c r="AA220" s="33">
        <f>IF($B220="","",ROUND(G220-Q220,2))</f>
        <v>0</v>
      </c>
      <c r="AB220" s="33">
        <f>IF($B220="","",ROUND(H220-R220,2))</f>
        <v>0</v>
      </c>
      <c r="AC220" s="33">
        <f>IF($B220="","",ROUND(I220-S220,2))</f>
        <v>0</v>
      </c>
      <c r="AD220" s="33">
        <f>IF($B220="","",ROUND(J220-T220,2))</f>
        <v>0</v>
      </c>
      <c r="AE220" s="33">
        <f>IF($B220="","",ROUND(K220-U220,2))</f>
        <v>0</v>
      </c>
      <c r="AF220" s="33">
        <f>IF($B220="","",ROUND(L220-V220,2))</f>
        <v>0</v>
      </c>
      <c r="AG220" s="33">
        <f>IF($B220="","",ROUND(M220-W220,2))</f>
        <v>0</v>
      </c>
      <c r="AH220" s="33">
        <f>IF($B220="","",ROUND(N220-X220,2))</f>
        <v>0</v>
      </c>
      <c r="AI220" s="33">
        <f>IF($B220="","",ROUND(O220-Y220,2))</f>
        <v>0</v>
      </c>
      <c r="AJ220" s="33">
        <f>IF($B220="","",ROUND(P220-Z220,2))</f>
        <v>0</v>
      </c>
    </row>
    <row r="221" spans="2:36">
      <c r="B221" s="15">
        <f>IF(B220="","",IF(F220&gt;0.005,B220+1,""))</f>
        <v>0</v>
      </c>
      <c r="C221" s="46">
        <f>IF($B221="","",EDATE('Debt Payoff'!$D$23,$B221-1))</f>
        <v>0</v>
      </c>
      <c r="D221" s="47">
        <f>IF($B221="","",SUM(Q221:Z221))</f>
        <v>0</v>
      </c>
      <c r="E221" s="48">
        <f>IF($B221="","",SUM(G221:P221)-F220)</f>
        <v>0</v>
      </c>
      <c r="F221" s="47">
        <f>IF($B221="","",SUM(AA221:AJ221))</f>
        <v>0</v>
      </c>
      <c r="G221" s="48">
        <f>IF($B221="","",ROUND(N(AA220)*(1+$Q$8/12),2))</f>
        <v>0</v>
      </c>
      <c r="H221" s="48">
        <f>IF($B221="","",ROUND(N(AB220)*(1+$R$8/12),2))</f>
        <v>0</v>
      </c>
      <c r="I221" s="48">
        <f>IF($B221="","",ROUND(N(AC220)*(1+$S$8/12),2))</f>
        <v>0</v>
      </c>
      <c r="J221" s="48">
        <f>IF($B221="","",ROUND(N(AD220)*(1+$T$8/12),2))</f>
        <v>0</v>
      </c>
      <c r="K221" s="48">
        <f>IF($B221="","",ROUND(N(AE220)*(1+$U$8/12),2))</f>
        <v>0</v>
      </c>
      <c r="L221" s="48">
        <f>IF($B221="","",ROUND(N(AF220)*(1+$V$8/12),2))</f>
        <v>0</v>
      </c>
      <c r="M221" s="48">
        <f>IF($B221="","",ROUND(N(AG220)*(1+$W$8/12),2))</f>
        <v>0</v>
      </c>
      <c r="N221" s="48">
        <f>IF($B221="","",ROUND(N(AH220)*(1+$X$8/12),2))</f>
        <v>0</v>
      </c>
      <c r="O221" s="48">
        <f>IF($B221="","",ROUND(N(AI220)*(1+$Y$8/12),2))</f>
        <v>0</v>
      </c>
      <c r="P221" s="48">
        <f>IF($B221="","",ROUND(N(AJ220)*(1+$Z$8/12),2))</f>
        <v>0</v>
      </c>
      <c r="Q221" s="33">
        <f>IF($B221="","",MIN($Q$9,G221)+MIN(MAX(0,'Debt Payoff'!$D$24-0-SUMPRODUCT((G221:P221&lt;$Q$9:$Z$9)*G221:P221+(G221:P221&gt;=$Q$9:$Z$9)*$Q$9:$Z$9)),G221-MIN($Q$9,G221)))</f>
        <v>0</v>
      </c>
      <c r="R221" s="33">
        <f>IF($B221="","",MIN($R$9,H221)+MIN(MAX(0,'Debt Payoff'!$D$24-SUM(Q221:Q221)-SUMPRODUCT((H221:P221&lt;$R$9:$Z$9)*H221:P221+(H221:P221&gt;=$R$9:$Z$9)*$R$9:$Z$9)),H221-MIN($R$9,H221)))</f>
        <v>0</v>
      </c>
      <c r="S221" s="33">
        <f>IF($B221="","",MIN($S$9,I221)+MIN(MAX(0,'Debt Payoff'!$D$24-SUM(Q221:R221)-SUMPRODUCT((I221:P221&lt;$S$9:$Z$9)*I221:P221+(I221:P221&gt;=$S$9:$Z$9)*$S$9:$Z$9)),I221-MIN($S$9,I221)))</f>
        <v>0</v>
      </c>
      <c r="T221" s="33">
        <f>IF($B221="","",MIN($T$9,J221)+MIN(MAX(0,'Debt Payoff'!$D$24-SUM(Q221:S221)-SUMPRODUCT((J221:P221&lt;$T$9:$Z$9)*J221:P221+(J221:P221&gt;=$T$9:$Z$9)*$T$9:$Z$9)),J221-MIN($T$9,J221)))</f>
        <v>0</v>
      </c>
      <c r="U221" s="33">
        <f>IF($B221="","",MIN($U$9,K221)+MIN(MAX(0,'Debt Payoff'!$D$24-SUM(Q221:T221)-SUMPRODUCT((K221:P221&lt;$U$9:$Z$9)*K221:P221+(K221:P221&gt;=$U$9:$Z$9)*$U$9:$Z$9)),K221-MIN($U$9,K221)))</f>
        <v>0</v>
      </c>
      <c r="V221" s="33">
        <f>IF($B221="","",MIN($V$9,L221)+MIN(MAX(0,'Debt Payoff'!$D$24-SUM(Q221:U221)-SUMPRODUCT((L221:P221&lt;$V$9:$Z$9)*L221:P221+(L221:P221&gt;=$V$9:$Z$9)*$V$9:$Z$9)),L221-MIN($V$9,L221)))</f>
        <v>0</v>
      </c>
      <c r="W221" s="33">
        <f>IF($B221="","",MIN($W$9,M221)+MIN(MAX(0,'Debt Payoff'!$D$24-SUM(Q221:V221)-SUMPRODUCT((M221:P221&lt;$W$9:$Z$9)*M221:P221+(M221:P221&gt;=$W$9:$Z$9)*$W$9:$Z$9)),M221-MIN($W$9,M221)))</f>
        <v>0</v>
      </c>
      <c r="X221" s="33">
        <f>IF($B221="","",MIN($X$9,N221)+MIN(MAX(0,'Debt Payoff'!$D$24-SUM(Q221:W221)-SUMPRODUCT((N221:P221&lt;$X$9:$Z$9)*N221:P221+(N221:P221&gt;=$X$9:$Z$9)*$X$9:$Z$9)),N221-MIN($X$9,N221)))</f>
        <v>0</v>
      </c>
      <c r="Y221" s="33">
        <f>IF($B221="","",MIN($Y$9,O221)+MIN(MAX(0,'Debt Payoff'!$D$24-SUM(Q221:X221)-SUMPRODUCT((O221:P221&lt;$Y$9:$Z$9)*O221:P221+(O221:P221&gt;=$Y$9:$Z$9)*$Y$9:$Z$9)),O221-MIN($Y$9,O221)))</f>
        <v>0</v>
      </c>
      <c r="Z221" s="33">
        <f>IF($B221="","",MIN($Z$9,P221)+MIN(MAX(0,'Debt Payoff'!$D$24-SUM(Q221:Y221)-SUMPRODUCT((P221:P221&lt;$Z$9:$Z$9)*P221:P221+(P221:P221&gt;=$Z$9:$Z$9)*$Z$9:$Z$9)),P221-MIN($Z$9,P221)))</f>
        <v>0</v>
      </c>
      <c r="AA221" s="33">
        <f>IF($B221="","",ROUND(G221-Q221,2))</f>
        <v>0</v>
      </c>
      <c r="AB221" s="33">
        <f>IF($B221="","",ROUND(H221-R221,2))</f>
        <v>0</v>
      </c>
      <c r="AC221" s="33">
        <f>IF($B221="","",ROUND(I221-S221,2))</f>
        <v>0</v>
      </c>
      <c r="AD221" s="33">
        <f>IF($B221="","",ROUND(J221-T221,2))</f>
        <v>0</v>
      </c>
      <c r="AE221" s="33">
        <f>IF($B221="","",ROUND(K221-U221,2))</f>
        <v>0</v>
      </c>
      <c r="AF221" s="33">
        <f>IF($B221="","",ROUND(L221-V221,2))</f>
        <v>0</v>
      </c>
      <c r="AG221" s="33">
        <f>IF($B221="","",ROUND(M221-W221,2))</f>
        <v>0</v>
      </c>
      <c r="AH221" s="33">
        <f>IF($B221="","",ROUND(N221-X221,2))</f>
        <v>0</v>
      </c>
      <c r="AI221" s="33">
        <f>IF($B221="","",ROUND(O221-Y221,2))</f>
        <v>0</v>
      </c>
      <c r="AJ221" s="33">
        <f>IF($B221="","",ROUND(P221-Z221,2))</f>
        <v>0</v>
      </c>
    </row>
    <row r="222" spans="2:36">
      <c r="B222" s="15">
        <f>IF(B221="","",IF(F221&gt;0.005,B221+1,""))</f>
        <v>0</v>
      </c>
      <c r="C222" s="46">
        <f>IF($B222="","",EDATE('Debt Payoff'!$D$23,$B222-1))</f>
        <v>0</v>
      </c>
      <c r="D222" s="47">
        <f>IF($B222="","",SUM(Q222:Z222))</f>
        <v>0</v>
      </c>
      <c r="E222" s="48">
        <f>IF($B222="","",SUM(G222:P222)-F221)</f>
        <v>0</v>
      </c>
      <c r="F222" s="47">
        <f>IF($B222="","",SUM(AA222:AJ222))</f>
        <v>0</v>
      </c>
      <c r="G222" s="48">
        <f>IF($B222="","",ROUND(N(AA221)*(1+$Q$8/12),2))</f>
        <v>0</v>
      </c>
      <c r="H222" s="48">
        <f>IF($B222="","",ROUND(N(AB221)*(1+$R$8/12),2))</f>
        <v>0</v>
      </c>
      <c r="I222" s="48">
        <f>IF($B222="","",ROUND(N(AC221)*(1+$S$8/12),2))</f>
        <v>0</v>
      </c>
      <c r="J222" s="48">
        <f>IF($B222="","",ROUND(N(AD221)*(1+$T$8/12),2))</f>
        <v>0</v>
      </c>
      <c r="K222" s="48">
        <f>IF($B222="","",ROUND(N(AE221)*(1+$U$8/12),2))</f>
        <v>0</v>
      </c>
      <c r="L222" s="48">
        <f>IF($B222="","",ROUND(N(AF221)*(1+$V$8/12),2))</f>
        <v>0</v>
      </c>
      <c r="M222" s="48">
        <f>IF($B222="","",ROUND(N(AG221)*(1+$W$8/12),2))</f>
        <v>0</v>
      </c>
      <c r="N222" s="48">
        <f>IF($B222="","",ROUND(N(AH221)*(1+$X$8/12),2))</f>
        <v>0</v>
      </c>
      <c r="O222" s="48">
        <f>IF($B222="","",ROUND(N(AI221)*(1+$Y$8/12),2))</f>
        <v>0</v>
      </c>
      <c r="P222" s="48">
        <f>IF($B222="","",ROUND(N(AJ221)*(1+$Z$8/12),2))</f>
        <v>0</v>
      </c>
      <c r="Q222" s="33">
        <f>IF($B222="","",MIN($Q$9,G222)+MIN(MAX(0,'Debt Payoff'!$D$24-0-SUMPRODUCT((G222:P222&lt;$Q$9:$Z$9)*G222:P222+(G222:P222&gt;=$Q$9:$Z$9)*$Q$9:$Z$9)),G222-MIN($Q$9,G222)))</f>
        <v>0</v>
      </c>
      <c r="R222" s="33">
        <f>IF($B222="","",MIN($R$9,H222)+MIN(MAX(0,'Debt Payoff'!$D$24-SUM(Q222:Q222)-SUMPRODUCT((H222:P222&lt;$R$9:$Z$9)*H222:P222+(H222:P222&gt;=$R$9:$Z$9)*$R$9:$Z$9)),H222-MIN($R$9,H222)))</f>
        <v>0</v>
      </c>
      <c r="S222" s="33">
        <f>IF($B222="","",MIN($S$9,I222)+MIN(MAX(0,'Debt Payoff'!$D$24-SUM(Q222:R222)-SUMPRODUCT((I222:P222&lt;$S$9:$Z$9)*I222:P222+(I222:P222&gt;=$S$9:$Z$9)*$S$9:$Z$9)),I222-MIN($S$9,I222)))</f>
        <v>0</v>
      </c>
      <c r="T222" s="33">
        <f>IF($B222="","",MIN($T$9,J222)+MIN(MAX(0,'Debt Payoff'!$D$24-SUM(Q222:S222)-SUMPRODUCT((J222:P222&lt;$T$9:$Z$9)*J222:P222+(J222:P222&gt;=$T$9:$Z$9)*$T$9:$Z$9)),J222-MIN($T$9,J222)))</f>
        <v>0</v>
      </c>
      <c r="U222" s="33">
        <f>IF($B222="","",MIN($U$9,K222)+MIN(MAX(0,'Debt Payoff'!$D$24-SUM(Q222:T222)-SUMPRODUCT((K222:P222&lt;$U$9:$Z$9)*K222:P222+(K222:P222&gt;=$U$9:$Z$9)*$U$9:$Z$9)),K222-MIN($U$9,K222)))</f>
        <v>0</v>
      </c>
      <c r="V222" s="33">
        <f>IF($B222="","",MIN($V$9,L222)+MIN(MAX(0,'Debt Payoff'!$D$24-SUM(Q222:U222)-SUMPRODUCT((L222:P222&lt;$V$9:$Z$9)*L222:P222+(L222:P222&gt;=$V$9:$Z$9)*$V$9:$Z$9)),L222-MIN($V$9,L222)))</f>
        <v>0</v>
      </c>
      <c r="W222" s="33">
        <f>IF($B222="","",MIN($W$9,M222)+MIN(MAX(0,'Debt Payoff'!$D$24-SUM(Q222:V222)-SUMPRODUCT((M222:P222&lt;$W$9:$Z$9)*M222:P222+(M222:P222&gt;=$W$9:$Z$9)*$W$9:$Z$9)),M222-MIN($W$9,M222)))</f>
        <v>0</v>
      </c>
      <c r="X222" s="33">
        <f>IF($B222="","",MIN($X$9,N222)+MIN(MAX(0,'Debt Payoff'!$D$24-SUM(Q222:W222)-SUMPRODUCT((N222:P222&lt;$X$9:$Z$9)*N222:P222+(N222:P222&gt;=$X$9:$Z$9)*$X$9:$Z$9)),N222-MIN($X$9,N222)))</f>
        <v>0</v>
      </c>
      <c r="Y222" s="33">
        <f>IF($B222="","",MIN($Y$9,O222)+MIN(MAX(0,'Debt Payoff'!$D$24-SUM(Q222:X222)-SUMPRODUCT((O222:P222&lt;$Y$9:$Z$9)*O222:P222+(O222:P222&gt;=$Y$9:$Z$9)*$Y$9:$Z$9)),O222-MIN($Y$9,O222)))</f>
        <v>0</v>
      </c>
      <c r="Z222" s="33">
        <f>IF($B222="","",MIN($Z$9,P222)+MIN(MAX(0,'Debt Payoff'!$D$24-SUM(Q222:Y222)-SUMPRODUCT((P222:P222&lt;$Z$9:$Z$9)*P222:P222+(P222:P222&gt;=$Z$9:$Z$9)*$Z$9:$Z$9)),P222-MIN($Z$9,P222)))</f>
        <v>0</v>
      </c>
      <c r="AA222" s="33">
        <f>IF($B222="","",ROUND(G222-Q222,2))</f>
        <v>0</v>
      </c>
      <c r="AB222" s="33">
        <f>IF($B222="","",ROUND(H222-R222,2))</f>
        <v>0</v>
      </c>
      <c r="AC222" s="33">
        <f>IF($B222="","",ROUND(I222-S222,2))</f>
        <v>0</v>
      </c>
      <c r="AD222" s="33">
        <f>IF($B222="","",ROUND(J222-T222,2))</f>
        <v>0</v>
      </c>
      <c r="AE222" s="33">
        <f>IF($B222="","",ROUND(K222-U222,2))</f>
        <v>0</v>
      </c>
      <c r="AF222" s="33">
        <f>IF($B222="","",ROUND(L222-V222,2))</f>
        <v>0</v>
      </c>
      <c r="AG222" s="33">
        <f>IF($B222="","",ROUND(M222-W222,2))</f>
        <v>0</v>
      </c>
      <c r="AH222" s="33">
        <f>IF($B222="","",ROUND(N222-X222,2))</f>
        <v>0</v>
      </c>
      <c r="AI222" s="33">
        <f>IF($B222="","",ROUND(O222-Y222,2))</f>
        <v>0</v>
      </c>
      <c r="AJ222" s="33">
        <f>IF($B222="","",ROUND(P222-Z222,2))</f>
        <v>0</v>
      </c>
    </row>
    <row r="223" spans="2:36">
      <c r="B223" s="15">
        <f>IF(B222="","",IF(F222&gt;0.005,B222+1,""))</f>
        <v>0</v>
      </c>
      <c r="C223" s="46">
        <f>IF($B223="","",EDATE('Debt Payoff'!$D$23,$B223-1))</f>
        <v>0</v>
      </c>
      <c r="D223" s="47">
        <f>IF($B223="","",SUM(Q223:Z223))</f>
        <v>0</v>
      </c>
      <c r="E223" s="48">
        <f>IF($B223="","",SUM(G223:P223)-F222)</f>
        <v>0</v>
      </c>
      <c r="F223" s="47">
        <f>IF($B223="","",SUM(AA223:AJ223))</f>
        <v>0</v>
      </c>
      <c r="G223" s="48">
        <f>IF($B223="","",ROUND(N(AA222)*(1+$Q$8/12),2))</f>
        <v>0</v>
      </c>
      <c r="H223" s="48">
        <f>IF($B223="","",ROUND(N(AB222)*(1+$R$8/12),2))</f>
        <v>0</v>
      </c>
      <c r="I223" s="48">
        <f>IF($B223="","",ROUND(N(AC222)*(1+$S$8/12),2))</f>
        <v>0</v>
      </c>
      <c r="J223" s="48">
        <f>IF($B223="","",ROUND(N(AD222)*(1+$T$8/12),2))</f>
        <v>0</v>
      </c>
      <c r="K223" s="48">
        <f>IF($B223="","",ROUND(N(AE222)*(1+$U$8/12),2))</f>
        <v>0</v>
      </c>
      <c r="L223" s="48">
        <f>IF($B223="","",ROUND(N(AF222)*(1+$V$8/12),2))</f>
        <v>0</v>
      </c>
      <c r="M223" s="48">
        <f>IF($B223="","",ROUND(N(AG222)*(1+$W$8/12),2))</f>
        <v>0</v>
      </c>
      <c r="N223" s="48">
        <f>IF($B223="","",ROUND(N(AH222)*(1+$X$8/12),2))</f>
        <v>0</v>
      </c>
      <c r="O223" s="48">
        <f>IF($B223="","",ROUND(N(AI222)*(1+$Y$8/12),2))</f>
        <v>0</v>
      </c>
      <c r="P223" s="48">
        <f>IF($B223="","",ROUND(N(AJ222)*(1+$Z$8/12),2))</f>
        <v>0</v>
      </c>
      <c r="Q223" s="33">
        <f>IF($B223="","",MIN($Q$9,G223)+MIN(MAX(0,'Debt Payoff'!$D$24-0-SUMPRODUCT((G223:P223&lt;$Q$9:$Z$9)*G223:P223+(G223:P223&gt;=$Q$9:$Z$9)*$Q$9:$Z$9)),G223-MIN($Q$9,G223)))</f>
        <v>0</v>
      </c>
      <c r="R223" s="33">
        <f>IF($B223="","",MIN($R$9,H223)+MIN(MAX(0,'Debt Payoff'!$D$24-SUM(Q223:Q223)-SUMPRODUCT((H223:P223&lt;$R$9:$Z$9)*H223:P223+(H223:P223&gt;=$R$9:$Z$9)*$R$9:$Z$9)),H223-MIN($R$9,H223)))</f>
        <v>0</v>
      </c>
      <c r="S223" s="33">
        <f>IF($B223="","",MIN($S$9,I223)+MIN(MAX(0,'Debt Payoff'!$D$24-SUM(Q223:R223)-SUMPRODUCT((I223:P223&lt;$S$9:$Z$9)*I223:P223+(I223:P223&gt;=$S$9:$Z$9)*$S$9:$Z$9)),I223-MIN($S$9,I223)))</f>
        <v>0</v>
      </c>
      <c r="T223" s="33">
        <f>IF($B223="","",MIN($T$9,J223)+MIN(MAX(0,'Debt Payoff'!$D$24-SUM(Q223:S223)-SUMPRODUCT((J223:P223&lt;$T$9:$Z$9)*J223:P223+(J223:P223&gt;=$T$9:$Z$9)*$T$9:$Z$9)),J223-MIN($T$9,J223)))</f>
        <v>0</v>
      </c>
      <c r="U223" s="33">
        <f>IF($B223="","",MIN($U$9,K223)+MIN(MAX(0,'Debt Payoff'!$D$24-SUM(Q223:T223)-SUMPRODUCT((K223:P223&lt;$U$9:$Z$9)*K223:P223+(K223:P223&gt;=$U$9:$Z$9)*$U$9:$Z$9)),K223-MIN($U$9,K223)))</f>
        <v>0</v>
      </c>
      <c r="V223" s="33">
        <f>IF($B223="","",MIN($V$9,L223)+MIN(MAX(0,'Debt Payoff'!$D$24-SUM(Q223:U223)-SUMPRODUCT((L223:P223&lt;$V$9:$Z$9)*L223:P223+(L223:P223&gt;=$V$9:$Z$9)*$V$9:$Z$9)),L223-MIN($V$9,L223)))</f>
        <v>0</v>
      </c>
      <c r="W223" s="33">
        <f>IF($B223="","",MIN($W$9,M223)+MIN(MAX(0,'Debt Payoff'!$D$24-SUM(Q223:V223)-SUMPRODUCT((M223:P223&lt;$W$9:$Z$9)*M223:P223+(M223:P223&gt;=$W$9:$Z$9)*$W$9:$Z$9)),M223-MIN($W$9,M223)))</f>
        <v>0</v>
      </c>
      <c r="X223" s="33">
        <f>IF($B223="","",MIN($X$9,N223)+MIN(MAX(0,'Debt Payoff'!$D$24-SUM(Q223:W223)-SUMPRODUCT((N223:P223&lt;$X$9:$Z$9)*N223:P223+(N223:P223&gt;=$X$9:$Z$9)*$X$9:$Z$9)),N223-MIN($X$9,N223)))</f>
        <v>0</v>
      </c>
      <c r="Y223" s="33">
        <f>IF($B223="","",MIN($Y$9,O223)+MIN(MAX(0,'Debt Payoff'!$D$24-SUM(Q223:X223)-SUMPRODUCT((O223:P223&lt;$Y$9:$Z$9)*O223:P223+(O223:P223&gt;=$Y$9:$Z$9)*$Y$9:$Z$9)),O223-MIN($Y$9,O223)))</f>
        <v>0</v>
      </c>
      <c r="Z223" s="33">
        <f>IF($B223="","",MIN($Z$9,P223)+MIN(MAX(0,'Debt Payoff'!$D$24-SUM(Q223:Y223)-SUMPRODUCT((P223:P223&lt;$Z$9:$Z$9)*P223:P223+(P223:P223&gt;=$Z$9:$Z$9)*$Z$9:$Z$9)),P223-MIN($Z$9,P223)))</f>
        <v>0</v>
      </c>
      <c r="AA223" s="33">
        <f>IF($B223="","",ROUND(G223-Q223,2))</f>
        <v>0</v>
      </c>
      <c r="AB223" s="33">
        <f>IF($B223="","",ROUND(H223-R223,2))</f>
        <v>0</v>
      </c>
      <c r="AC223" s="33">
        <f>IF($B223="","",ROUND(I223-S223,2))</f>
        <v>0</v>
      </c>
      <c r="AD223" s="33">
        <f>IF($B223="","",ROUND(J223-T223,2))</f>
        <v>0</v>
      </c>
      <c r="AE223" s="33">
        <f>IF($B223="","",ROUND(K223-U223,2))</f>
        <v>0</v>
      </c>
      <c r="AF223" s="33">
        <f>IF($B223="","",ROUND(L223-V223,2))</f>
        <v>0</v>
      </c>
      <c r="AG223" s="33">
        <f>IF($B223="","",ROUND(M223-W223,2))</f>
        <v>0</v>
      </c>
      <c r="AH223" s="33">
        <f>IF($B223="","",ROUND(N223-X223,2))</f>
        <v>0</v>
      </c>
      <c r="AI223" s="33">
        <f>IF($B223="","",ROUND(O223-Y223,2))</f>
        <v>0</v>
      </c>
      <c r="AJ223" s="33">
        <f>IF($B223="","",ROUND(P223-Z223,2))</f>
        <v>0</v>
      </c>
    </row>
    <row r="224" spans="2:36">
      <c r="B224" s="15">
        <f>IF(B223="","",IF(F223&gt;0.005,B223+1,""))</f>
        <v>0</v>
      </c>
      <c r="C224" s="46">
        <f>IF($B224="","",EDATE('Debt Payoff'!$D$23,$B224-1))</f>
        <v>0</v>
      </c>
      <c r="D224" s="47">
        <f>IF($B224="","",SUM(Q224:Z224))</f>
        <v>0</v>
      </c>
      <c r="E224" s="48">
        <f>IF($B224="","",SUM(G224:P224)-F223)</f>
        <v>0</v>
      </c>
      <c r="F224" s="47">
        <f>IF($B224="","",SUM(AA224:AJ224))</f>
        <v>0</v>
      </c>
      <c r="G224" s="48">
        <f>IF($B224="","",ROUND(N(AA223)*(1+$Q$8/12),2))</f>
        <v>0</v>
      </c>
      <c r="H224" s="48">
        <f>IF($B224="","",ROUND(N(AB223)*(1+$R$8/12),2))</f>
        <v>0</v>
      </c>
      <c r="I224" s="48">
        <f>IF($B224="","",ROUND(N(AC223)*(1+$S$8/12),2))</f>
        <v>0</v>
      </c>
      <c r="J224" s="48">
        <f>IF($B224="","",ROUND(N(AD223)*(1+$T$8/12),2))</f>
        <v>0</v>
      </c>
      <c r="K224" s="48">
        <f>IF($B224="","",ROUND(N(AE223)*(1+$U$8/12),2))</f>
        <v>0</v>
      </c>
      <c r="L224" s="48">
        <f>IF($B224="","",ROUND(N(AF223)*(1+$V$8/12),2))</f>
        <v>0</v>
      </c>
      <c r="M224" s="48">
        <f>IF($B224="","",ROUND(N(AG223)*(1+$W$8/12),2))</f>
        <v>0</v>
      </c>
      <c r="N224" s="48">
        <f>IF($B224="","",ROUND(N(AH223)*(1+$X$8/12),2))</f>
        <v>0</v>
      </c>
      <c r="O224" s="48">
        <f>IF($B224="","",ROUND(N(AI223)*(1+$Y$8/12),2))</f>
        <v>0</v>
      </c>
      <c r="P224" s="48">
        <f>IF($B224="","",ROUND(N(AJ223)*(1+$Z$8/12),2))</f>
        <v>0</v>
      </c>
      <c r="Q224" s="33">
        <f>IF($B224="","",MIN($Q$9,G224)+MIN(MAX(0,'Debt Payoff'!$D$24-0-SUMPRODUCT((G224:P224&lt;$Q$9:$Z$9)*G224:P224+(G224:P224&gt;=$Q$9:$Z$9)*$Q$9:$Z$9)),G224-MIN($Q$9,G224)))</f>
        <v>0</v>
      </c>
      <c r="R224" s="33">
        <f>IF($B224="","",MIN($R$9,H224)+MIN(MAX(0,'Debt Payoff'!$D$24-SUM(Q224:Q224)-SUMPRODUCT((H224:P224&lt;$R$9:$Z$9)*H224:P224+(H224:P224&gt;=$R$9:$Z$9)*$R$9:$Z$9)),H224-MIN($R$9,H224)))</f>
        <v>0</v>
      </c>
      <c r="S224" s="33">
        <f>IF($B224="","",MIN($S$9,I224)+MIN(MAX(0,'Debt Payoff'!$D$24-SUM(Q224:R224)-SUMPRODUCT((I224:P224&lt;$S$9:$Z$9)*I224:P224+(I224:P224&gt;=$S$9:$Z$9)*$S$9:$Z$9)),I224-MIN($S$9,I224)))</f>
        <v>0</v>
      </c>
      <c r="T224" s="33">
        <f>IF($B224="","",MIN($T$9,J224)+MIN(MAX(0,'Debt Payoff'!$D$24-SUM(Q224:S224)-SUMPRODUCT((J224:P224&lt;$T$9:$Z$9)*J224:P224+(J224:P224&gt;=$T$9:$Z$9)*$T$9:$Z$9)),J224-MIN($T$9,J224)))</f>
        <v>0</v>
      </c>
      <c r="U224" s="33">
        <f>IF($B224="","",MIN($U$9,K224)+MIN(MAX(0,'Debt Payoff'!$D$24-SUM(Q224:T224)-SUMPRODUCT((K224:P224&lt;$U$9:$Z$9)*K224:P224+(K224:P224&gt;=$U$9:$Z$9)*$U$9:$Z$9)),K224-MIN($U$9,K224)))</f>
        <v>0</v>
      </c>
      <c r="V224" s="33">
        <f>IF($B224="","",MIN($V$9,L224)+MIN(MAX(0,'Debt Payoff'!$D$24-SUM(Q224:U224)-SUMPRODUCT((L224:P224&lt;$V$9:$Z$9)*L224:P224+(L224:P224&gt;=$V$9:$Z$9)*$V$9:$Z$9)),L224-MIN($V$9,L224)))</f>
        <v>0</v>
      </c>
      <c r="W224" s="33">
        <f>IF($B224="","",MIN($W$9,M224)+MIN(MAX(0,'Debt Payoff'!$D$24-SUM(Q224:V224)-SUMPRODUCT((M224:P224&lt;$W$9:$Z$9)*M224:P224+(M224:P224&gt;=$W$9:$Z$9)*$W$9:$Z$9)),M224-MIN($W$9,M224)))</f>
        <v>0</v>
      </c>
      <c r="X224" s="33">
        <f>IF($B224="","",MIN($X$9,N224)+MIN(MAX(0,'Debt Payoff'!$D$24-SUM(Q224:W224)-SUMPRODUCT((N224:P224&lt;$X$9:$Z$9)*N224:P224+(N224:P224&gt;=$X$9:$Z$9)*$X$9:$Z$9)),N224-MIN($X$9,N224)))</f>
        <v>0</v>
      </c>
      <c r="Y224" s="33">
        <f>IF($B224="","",MIN($Y$9,O224)+MIN(MAX(0,'Debt Payoff'!$D$24-SUM(Q224:X224)-SUMPRODUCT((O224:P224&lt;$Y$9:$Z$9)*O224:P224+(O224:P224&gt;=$Y$9:$Z$9)*$Y$9:$Z$9)),O224-MIN($Y$9,O224)))</f>
        <v>0</v>
      </c>
      <c r="Z224" s="33">
        <f>IF($B224="","",MIN($Z$9,P224)+MIN(MAX(0,'Debt Payoff'!$D$24-SUM(Q224:Y224)-SUMPRODUCT((P224:P224&lt;$Z$9:$Z$9)*P224:P224+(P224:P224&gt;=$Z$9:$Z$9)*$Z$9:$Z$9)),P224-MIN($Z$9,P224)))</f>
        <v>0</v>
      </c>
      <c r="AA224" s="33">
        <f>IF($B224="","",ROUND(G224-Q224,2))</f>
        <v>0</v>
      </c>
      <c r="AB224" s="33">
        <f>IF($B224="","",ROUND(H224-R224,2))</f>
        <v>0</v>
      </c>
      <c r="AC224" s="33">
        <f>IF($B224="","",ROUND(I224-S224,2))</f>
        <v>0</v>
      </c>
      <c r="AD224" s="33">
        <f>IF($B224="","",ROUND(J224-T224,2))</f>
        <v>0</v>
      </c>
      <c r="AE224" s="33">
        <f>IF($B224="","",ROUND(K224-U224,2))</f>
        <v>0</v>
      </c>
      <c r="AF224" s="33">
        <f>IF($B224="","",ROUND(L224-V224,2))</f>
        <v>0</v>
      </c>
      <c r="AG224" s="33">
        <f>IF($B224="","",ROUND(M224-W224,2))</f>
        <v>0</v>
      </c>
      <c r="AH224" s="33">
        <f>IF($B224="","",ROUND(N224-X224,2))</f>
        <v>0</v>
      </c>
      <c r="AI224" s="33">
        <f>IF($B224="","",ROUND(O224-Y224,2))</f>
        <v>0</v>
      </c>
      <c r="AJ224" s="33">
        <f>IF($B224="","",ROUND(P224-Z224,2))</f>
        <v>0</v>
      </c>
    </row>
    <row r="225" spans="2:36">
      <c r="B225" s="15">
        <f>IF(B224="","",IF(F224&gt;0.005,B224+1,""))</f>
        <v>0</v>
      </c>
      <c r="C225" s="46">
        <f>IF($B225="","",EDATE('Debt Payoff'!$D$23,$B225-1))</f>
        <v>0</v>
      </c>
      <c r="D225" s="47">
        <f>IF($B225="","",SUM(Q225:Z225))</f>
        <v>0</v>
      </c>
      <c r="E225" s="48">
        <f>IF($B225="","",SUM(G225:P225)-F224)</f>
        <v>0</v>
      </c>
      <c r="F225" s="47">
        <f>IF($B225="","",SUM(AA225:AJ225))</f>
        <v>0</v>
      </c>
      <c r="G225" s="48">
        <f>IF($B225="","",ROUND(N(AA224)*(1+$Q$8/12),2))</f>
        <v>0</v>
      </c>
      <c r="H225" s="48">
        <f>IF($B225="","",ROUND(N(AB224)*(1+$R$8/12),2))</f>
        <v>0</v>
      </c>
      <c r="I225" s="48">
        <f>IF($B225="","",ROUND(N(AC224)*(1+$S$8/12),2))</f>
        <v>0</v>
      </c>
      <c r="J225" s="48">
        <f>IF($B225="","",ROUND(N(AD224)*(1+$T$8/12),2))</f>
        <v>0</v>
      </c>
      <c r="K225" s="48">
        <f>IF($B225="","",ROUND(N(AE224)*(1+$U$8/12),2))</f>
        <v>0</v>
      </c>
      <c r="L225" s="48">
        <f>IF($B225="","",ROUND(N(AF224)*(1+$V$8/12),2))</f>
        <v>0</v>
      </c>
      <c r="M225" s="48">
        <f>IF($B225="","",ROUND(N(AG224)*(1+$W$8/12),2))</f>
        <v>0</v>
      </c>
      <c r="N225" s="48">
        <f>IF($B225="","",ROUND(N(AH224)*(1+$X$8/12),2))</f>
        <v>0</v>
      </c>
      <c r="O225" s="48">
        <f>IF($B225="","",ROUND(N(AI224)*(1+$Y$8/12),2))</f>
        <v>0</v>
      </c>
      <c r="P225" s="48">
        <f>IF($B225="","",ROUND(N(AJ224)*(1+$Z$8/12),2))</f>
        <v>0</v>
      </c>
      <c r="Q225" s="33">
        <f>IF($B225="","",MIN($Q$9,G225)+MIN(MAX(0,'Debt Payoff'!$D$24-0-SUMPRODUCT((G225:P225&lt;$Q$9:$Z$9)*G225:P225+(G225:P225&gt;=$Q$9:$Z$9)*$Q$9:$Z$9)),G225-MIN($Q$9,G225)))</f>
        <v>0</v>
      </c>
      <c r="R225" s="33">
        <f>IF($B225="","",MIN($R$9,H225)+MIN(MAX(0,'Debt Payoff'!$D$24-SUM(Q225:Q225)-SUMPRODUCT((H225:P225&lt;$R$9:$Z$9)*H225:P225+(H225:P225&gt;=$R$9:$Z$9)*$R$9:$Z$9)),H225-MIN($R$9,H225)))</f>
        <v>0</v>
      </c>
      <c r="S225" s="33">
        <f>IF($B225="","",MIN($S$9,I225)+MIN(MAX(0,'Debt Payoff'!$D$24-SUM(Q225:R225)-SUMPRODUCT((I225:P225&lt;$S$9:$Z$9)*I225:P225+(I225:P225&gt;=$S$9:$Z$9)*$S$9:$Z$9)),I225-MIN($S$9,I225)))</f>
        <v>0</v>
      </c>
      <c r="T225" s="33">
        <f>IF($B225="","",MIN($T$9,J225)+MIN(MAX(0,'Debt Payoff'!$D$24-SUM(Q225:S225)-SUMPRODUCT((J225:P225&lt;$T$9:$Z$9)*J225:P225+(J225:P225&gt;=$T$9:$Z$9)*$T$9:$Z$9)),J225-MIN($T$9,J225)))</f>
        <v>0</v>
      </c>
      <c r="U225" s="33">
        <f>IF($B225="","",MIN($U$9,K225)+MIN(MAX(0,'Debt Payoff'!$D$24-SUM(Q225:T225)-SUMPRODUCT((K225:P225&lt;$U$9:$Z$9)*K225:P225+(K225:P225&gt;=$U$9:$Z$9)*$U$9:$Z$9)),K225-MIN($U$9,K225)))</f>
        <v>0</v>
      </c>
      <c r="V225" s="33">
        <f>IF($B225="","",MIN($V$9,L225)+MIN(MAX(0,'Debt Payoff'!$D$24-SUM(Q225:U225)-SUMPRODUCT((L225:P225&lt;$V$9:$Z$9)*L225:P225+(L225:P225&gt;=$V$9:$Z$9)*$V$9:$Z$9)),L225-MIN($V$9,L225)))</f>
        <v>0</v>
      </c>
      <c r="W225" s="33">
        <f>IF($B225="","",MIN($W$9,M225)+MIN(MAX(0,'Debt Payoff'!$D$24-SUM(Q225:V225)-SUMPRODUCT((M225:P225&lt;$W$9:$Z$9)*M225:P225+(M225:P225&gt;=$W$9:$Z$9)*$W$9:$Z$9)),M225-MIN($W$9,M225)))</f>
        <v>0</v>
      </c>
      <c r="X225" s="33">
        <f>IF($B225="","",MIN($X$9,N225)+MIN(MAX(0,'Debt Payoff'!$D$24-SUM(Q225:W225)-SUMPRODUCT((N225:P225&lt;$X$9:$Z$9)*N225:P225+(N225:P225&gt;=$X$9:$Z$9)*$X$9:$Z$9)),N225-MIN($X$9,N225)))</f>
        <v>0</v>
      </c>
      <c r="Y225" s="33">
        <f>IF($B225="","",MIN($Y$9,O225)+MIN(MAX(0,'Debt Payoff'!$D$24-SUM(Q225:X225)-SUMPRODUCT((O225:P225&lt;$Y$9:$Z$9)*O225:P225+(O225:P225&gt;=$Y$9:$Z$9)*$Y$9:$Z$9)),O225-MIN($Y$9,O225)))</f>
        <v>0</v>
      </c>
      <c r="Z225" s="33">
        <f>IF($B225="","",MIN($Z$9,P225)+MIN(MAX(0,'Debt Payoff'!$D$24-SUM(Q225:Y225)-SUMPRODUCT((P225:P225&lt;$Z$9:$Z$9)*P225:P225+(P225:P225&gt;=$Z$9:$Z$9)*$Z$9:$Z$9)),P225-MIN($Z$9,P225)))</f>
        <v>0</v>
      </c>
      <c r="AA225" s="33">
        <f>IF($B225="","",ROUND(G225-Q225,2))</f>
        <v>0</v>
      </c>
      <c r="AB225" s="33">
        <f>IF($B225="","",ROUND(H225-R225,2))</f>
        <v>0</v>
      </c>
      <c r="AC225" s="33">
        <f>IF($B225="","",ROUND(I225-S225,2))</f>
        <v>0</v>
      </c>
      <c r="AD225" s="33">
        <f>IF($B225="","",ROUND(J225-T225,2))</f>
        <v>0</v>
      </c>
      <c r="AE225" s="33">
        <f>IF($B225="","",ROUND(K225-U225,2))</f>
        <v>0</v>
      </c>
      <c r="AF225" s="33">
        <f>IF($B225="","",ROUND(L225-V225,2))</f>
        <v>0</v>
      </c>
      <c r="AG225" s="33">
        <f>IF($B225="","",ROUND(M225-W225,2))</f>
        <v>0</v>
      </c>
      <c r="AH225" s="33">
        <f>IF($B225="","",ROUND(N225-X225,2))</f>
        <v>0</v>
      </c>
      <c r="AI225" s="33">
        <f>IF($B225="","",ROUND(O225-Y225,2))</f>
        <v>0</v>
      </c>
      <c r="AJ225" s="33">
        <f>IF($B225="","",ROUND(P225-Z225,2))</f>
        <v>0</v>
      </c>
    </row>
    <row r="226" spans="2:36">
      <c r="B226" s="15">
        <f>IF(B225="","",IF(F225&gt;0.005,B225+1,""))</f>
        <v>0</v>
      </c>
      <c r="C226" s="46">
        <f>IF($B226="","",EDATE('Debt Payoff'!$D$23,$B226-1))</f>
        <v>0</v>
      </c>
      <c r="D226" s="47">
        <f>IF($B226="","",SUM(Q226:Z226))</f>
        <v>0</v>
      </c>
      <c r="E226" s="48">
        <f>IF($B226="","",SUM(G226:P226)-F225)</f>
        <v>0</v>
      </c>
      <c r="F226" s="47">
        <f>IF($B226="","",SUM(AA226:AJ226))</f>
        <v>0</v>
      </c>
      <c r="G226" s="48">
        <f>IF($B226="","",ROUND(N(AA225)*(1+$Q$8/12),2))</f>
        <v>0</v>
      </c>
      <c r="H226" s="48">
        <f>IF($B226="","",ROUND(N(AB225)*(1+$R$8/12),2))</f>
        <v>0</v>
      </c>
      <c r="I226" s="48">
        <f>IF($B226="","",ROUND(N(AC225)*(1+$S$8/12),2))</f>
        <v>0</v>
      </c>
      <c r="J226" s="48">
        <f>IF($B226="","",ROUND(N(AD225)*(1+$T$8/12),2))</f>
        <v>0</v>
      </c>
      <c r="K226" s="48">
        <f>IF($B226="","",ROUND(N(AE225)*(1+$U$8/12),2))</f>
        <v>0</v>
      </c>
      <c r="L226" s="48">
        <f>IF($B226="","",ROUND(N(AF225)*(1+$V$8/12),2))</f>
        <v>0</v>
      </c>
      <c r="M226" s="48">
        <f>IF($B226="","",ROUND(N(AG225)*(1+$W$8/12),2))</f>
        <v>0</v>
      </c>
      <c r="N226" s="48">
        <f>IF($B226="","",ROUND(N(AH225)*(1+$X$8/12),2))</f>
        <v>0</v>
      </c>
      <c r="O226" s="48">
        <f>IF($B226="","",ROUND(N(AI225)*(1+$Y$8/12),2))</f>
        <v>0</v>
      </c>
      <c r="P226" s="48">
        <f>IF($B226="","",ROUND(N(AJ225)*(1+$Z$8/12),2))</f>
        <v>0</v>
      </c>
      <c r="Q226" s="33">
        <f>IF($B226="","",MIN($Q$9,G226)+MIN(MAX(0,'Debt Payoff'!$D$24-0-SUMPRODUCT((G226:P226&lt;$Q$9:$Z$9)*G226:P226+(G226:P226&gt;=$Q$9:$Z$9)*$Q$9:$Z$9)),G226-MIN($Q$9,G226)))</f>
        <v>0</v>
      </c>
      <c r="R226" s="33">
        <f>IF($B226="","",MIN($R$9,H226)+MIN(MAX(0,'Debt Payoff'!$D$24-SUM(Q226:Q226)-SUMPRODUCT((H226:P226&lt;$R$9:$Z$9)*H226:P226+(H226:P226&gt;=$R$9:$Z$9)*$R$9:$Z$9)),H226-MIN($R$9,H226)))</f>
        <v>0</v>
      </c>
      <c r="S226" s="33">
        <f>IF($B226="","",MIN($S$9,I226)+MIN(MAX(0,'Debt Payoff'!$D$24-SUM(Q226:R226)-SUMPRODUCT((I226:P226&lt;$S$9:$Z$9)*I226:P226+(I226:P226&gt;=$S$9:$Z$9)*$S$9:$Z$9)),I226-MIN($S$9,I226)))</f>
        <v>0</v>
      </c>
      <c r="T226" s="33">
        <f>IF($B226="","",MIN($T$9,J226)+MIN(MAX(0,'Debt Payoff'!$D$24-SUM(Q226:S226)-SUMPRODUCT((J226:P226&lt;$T$9:$Z$9)*J226:P226+(J226:P226&gt;=$T$9:$Z$9)*$T$9:$Z$9)),J226-MIN($T$9,J226)))</f>
        <v>0</v>
      </c>
      <c r="U226" s="33">
        <f>IF($B226="","",MIN($U$9,K226)+MIN(MAX(0,'Debt Payoff'!$D$24-SUM(Q226:T226)-SUMPRODUCT((K226:P226&lt;$U$9:$Z$9)*K226:P226+(K226:P226&gt;=$U$9:$Z$9)*$U$9:$Z$9)),K226-MIN($U$9,K226)))</f>
        <v>0</v>
      </c>
      <c r="V226" s="33">
        <f>IF($B226="","",MIN($V$9,L226)+MIN(MAX(0,'Debt Payoff'!$D$24-SUM(Q226:U226)-SUMPRODUCT((L226:P226&lt;$V$9:$Z$9)*L226:P226+(L226:P226&gt;=$V$9:$Z$9)*$V$9:$Z$9)),L226-MIN($V$9,L226)))</f>
        <v>0</v>
      </c>
      <c r="W226" s="33">
        <f>IF($B226="","",MIN($W$9,M226)+MIN(MAX(0,'Debt Payoff'!$D$24-SUM(Q226:V226)-SUMPRODUCT((M226:P226&lt;$W$9:$Z$9)*M226:P226+(M226:P226&gt;=$W$9:$Z$9)*$W$9:$Z$9)),M226-MIN($W$9,M226)))</f>
        <v>0</v>
      </c>
      <c r="X226" s="33">
        <f>IF($B226="","",MIN($X$9,N226)+MIN(MAX(0,'Debt Payoff'!$D$24-SUM(Q226:W226)-SUMPRODUCT((N226:P226&lt;$X$9:$Z$9)*N226:P226+(N226:P226&gt;=$X$9:$Z$9)*$X$9:$Z$9)),N226-MIN($X$9,N226)))</f>
        <v>0</v>
      </c>
      <c r="Y226" s="33">
        <f>IF($B226="","",MIN($Y$9,O226)+MIN(MAX(0,'Debt Payoff'!$D$24-SUM(Q226:X226)-SUMPRODUCT((O226:P226&lt;$Y$9:$Z$9)*O226:P226+(O226:P226&gt;=$Y$9:$Z$9)*$Y$9:$Z$9)),O226-MIN($Y$9,O226)))</f>
        <v>0</v>
      </c>
      <c r="Z226" s="33">
        <f>IF($B226="","",MIN($Z$9,P226)+MIN(MAX(0,'Debt Payoff'!$D$24-SUM(Q226:Y226)-SUMPRODUCT((P226:P226&lt;$Z$9:$Z$9)*P226:P226+(P226:P226&gt;=$Z$9:$Z$9)*$Z$9:$Z$9)),P226-MIN($Z$9,P226)))</f>
        <v>0</v>
      </c>
      <c r="AA226" s="33">
        <f>IF($B226="","",ROUND(G226-Q226,2))</f>
        <v>0</v>
      </c>
      <c r="AB226" s="33">
        <f>IF($B226="","",ROUND(H226-R226,2))</f>
        <v>0</v>
      </c>
      <c r="AC226" s="33">
        <f>IF($B226="","",ROUND(I226-S226,2))</f>
        <v>0</v>
      </c>
      <c r="AD226" s="33">
        <f>IF($B226="","",ROUND(J226-T226,2))</f>
        <v>0</v>
      </c>
      <c r="AE226" s="33">
        <f>IF($B226="","",ROUND(K226-U226,2))</f>
        <v>0</v>
      </c>
      <c r="AF226" s="33">
        <f>IF($B226="","",ROUND(L226-V226,2))</f>
        <v>0</v>
      </c>
      <c r="AG226" s="33">
        <f>IF($B226="","",ROUND(M226-W226,2))</f>
        <v>0</v>
      </c>
      <c r="AH226" s="33">
        <f>IF($B226="","",ROUND(N226-X226,2))</f>
        <v>0</v>
      </c>
      <c r="AI226" s="33">
        <f>IF($B226="","",ROUND(O226-Y226,2))</f>
        <v>0</v>
      </c>
      <c r="AJ226" s="33">
        <f>IF($B226="","",ROUND(P226-Z226,2))</f>
        <v>0</v>
      </c>
    </row>
    <row r="227" spans="2:36">
      <c r="B227" s="15">
        <f>IF(B226="","",IF(F226&gt;0.005,B226+1,""))</f>
        <v>0</v>
      </c>
      <c r="C227" s="46">
        <f>IF($B227="","",EDATE('Debt Payoff'!$D$23,$B227-1))</f>
        <v>0</v>
      </c>
      <c r="D227" s="47">
        <f>IF($B227="","",SUM(Q227:Z227))</f>
        <v>0</v>
      </c>
      <c r="E227" s="48">
        <f>IF($B227="","",SUM(G227:P227)-F226)</f>
        <v>0</v>
      </c>
      <c r="F227" s="47">
        <f>IF($B227="","",SUM(AA227:AJ227))</f>
        <v>0</v>
      </c>
      <c r="G227" s="48">
        <f>IF($B227="","",ROUND(N(AA226)*(1+$Q$8/12),2))</f>
        <v>0</v>
      </c>
      <c r="H227" s="48">
        <f>IF($B227="","",ROUND(N(AB226)*(1+$R$8/12),2))</f>
        <v>0</v>
      </c>
      <c r="I227" s="48">
        <f>IF($B227="","",ROUND(N(AC226)*(1+$S$8/12),2))</f>
        <v>0</v>
      </c>
      <c r="J227" s="48">
        <f>IF($B227="","",ROUND(N(AD226)*(1+$T$8/12),2))</f>
        <v>0</v>
      </c>
      <c r="K227" s="48">
        <f>IF($B227="","",ROUND(N(AE226)*(1+$U$8/12),2))</f>
        <v>0</v>
      </c>
      <c r="L227" s="48">
        <f>IF($B227="","",ROUND(N(AF226)*(1+$V$8/12),2))</f>
        <v>0</v>
      </c>
      <c r="M227" s="48">
        <f>IF($B227="","",ROUND(N(AG226)*(1+$W$8/12),2))</f>
        <v>0</v>
      </c>
      <c r="N227" s="48">
        <f>IF($B227="","",ROUND(N(AH226)*(1+$X$8/12),2))</f>
        <v>0</v>
      </c>
      <c r="O227" s="48">
        <f>IF($B227="","",ROUND(N(AI226)*(1+$Y$8/12),2))</f>
        <v>0</v>
      </c>
      <c r="P227" s="48">
        <f>IF($B227="","",ROUND(N(AJ226)*(1+$Z$8/12),2))</f>
        <v>0</v>
      </c>
      <c r="Q227" s="33">
        <f>IF($B227="","",MIN($Q$9,G227)+MIN(MAX(0,'Debt Payoff'!$D$24-0-SUMPRODUCT((G227:P227&lt;$Q$9:$Z$9)*G227:P227+(G227:P227&gt;=$Q$9:$Z$9)*$Q$9:$Z$9)),G227-MIN($Q$9,G227)))</f>
        <v>0</v>
      </c>
      <c r="R227" s="33">
        <f>IF($B227="","",MIN($R$9,H227)+MIN(MAX(0,'Debt Payoff'!$D$24-SUM(Q227:Q227)-SUMPRODUCT((H227:P227&lt;$R$9:$Z$9)*H227:P227+(H227:P227&gt;=$R$9:$Z$9)*$R$9:$Z$9)),H227-MIN($R$9,H227)))</f>
        <v>0</v>
      </c>
      <c r="S227" s="33">
        <f>IF($B227="","",MIN($S$9,I227)+MIN(MAX(0,'Debt Payoff'!$D$24-SUM(Q227:R227)-SUMPRODUCT((I227:P227&lt;$S$9:$Z$9)*I227:P227+(I227:P227&gt;=$S$9:$Z$9)*$S$9:$Z$9)),I227-MIN($S$9,I227)))</f>
        <v>0</v>
      </c>
      <c r="T227" s="33">
        <f>IF($B227="","",MIN($T$9,J227)+MIN(MAX(0,'Debt Payoff'!$D$24-SUM(Q227:S227)-SUMPRODUCT((J227:P227&lt;$T$9:$Z$9)*J227:P227+(J227:P227&gt;=$T$9:$Z$9)*$T$9:$Z$9)),J227-MIN($T$9,J227)))</f>
        <v>0</v>
      </c>
      <c r="U227" s="33">
        <f>IF($B227="","",MIN($U$9,K227)+MIN(MAX(0,'Debt Payoff'!$D$24-SUM(Q227:T227)-SUMPRODUCT((K227:P227&lt;$U$9:$Z$9)*K227:P227+(K227:P227&gt;=$U$9:$Z$9)*$U$9:$Z$9)),K227-MIN($U$9,K227)))</f>
        <v>0</v>
      </c>
      <c r="V227" s="33">
        <f>IF($B227="","",MIN($V$9,L227)+MIN(MAX(0,'Debt Payoff'!$D$24-SUM(Q227:U227)-SUMPRODUCT((L227:P227&lt;$V$9:$Z$9)*L227:P227+(L227:P227&gt;=$V$9:$Z$9)*$V$9:$Z$9)),L227-MIN($V$9,L227)))</f>
        <v>0</v>
      </c>
      <c r="W227" s="33">
        <f>IF($B227="","",MIN($W$9,M227)+MIN(MAX(0,'Debt Payoff'!$D$24-SUM(Q227:V227)-SUMPRODUCT((M227:P227&lt;$W$9:$Z$9)*M227:P227+(M227:P227&gt;=$W$9:$Z$9)*$W$9:$Z$9)),M227-MIN($W$9,M227)))</f>
        <v>0</v>
      </c>
      <c r="X227" s="33">
        <f>IF($B227="","",MIN($X$9,N227)+MIN(MAX(0,'Debt Payoff'!$D$24-SUM(Q227:W227)-SUMPRODUCT((N227:P227&lt;$X$9:$Z$9)*N227:P227+(N227:P227&gt;=$X$9:$Z$9)*$X$9:$Z$9)),N227-MIN($X$9,N227)))</f>
        <v>0</v>
      </c>
      <c r="Y227" s="33">
        <f>IF($B227="","",MIN($Y$9,O227)+MIN(MAX(0,'Debt Payoff'!$D$24-SUM(Q227:X227)-SUMPRODUCT((O227:P227&lt;$Y$9:$Z$9)*O227:P227+(O227:P227&gt;=$Y$9:$Z$9)*$Y$9:$Z$9)),O227-MIN($Y$9,O227)))</f>
        <v>0</v>
      </c>
      <c r="Z227" s="33">
        <f>IF($B227="","",MIN($Z$9,P227)+MIN(MAX(0,'Debt Payoff'!$D$24-SUM(Q227:Y227)-SUMPRODUCT((P227:P227&lt;$Z$9:$Z$9)*P227:P227+(P227:P227&gt;=$Z$9:$Z$9)*$Z$9:$Z$9)),P227-MIN($Z$9,P227)))</f>
        <v>0</v>
      </c>
      <c r="AA227" s="33">
        <f>IF($B227="","",ROUND(G227-Q227,2))</f>
        <v>0</v>
      </c>
      <c r="AB227" s="33">
        <f>IF($B227="","",ROUND(H227-R227,2))</f>
        <v>0</v>
      </c>
      <c r="AC227" s="33">
        <f>IF($B227="","",ROUND(I227-S227,2))</f>
        <v>0</v>
      </c>
      <c r="AD227" s="33">
        <f>IF($B227="","",ROUND(J227-T227,2))</f>
        <v>0</v>
      </c>
      <c r="AE227" s="33">
        <f>IF($B227="","",ROUND(K227-U227,2))</f>
        <v>0</v>
      </c>
      <c r="AF227" s="33">
        <f>IF($B227="","",ROUND(L227-V227,2))</f>
        <v>0</v>
      </c>
      <c r="AG227" s="33">
        <f>IF($B227="","",ROUND(M227-W227,2))</f>
        <v>0</v>
      </c>
      <c r="AH227" s="33">
        <f>IF($B227="","",ROUND(N227-X227,2))</f>
        <v>0</v>
      </c>
      <c r="AI227" s="33">
        <f>IF($B227="","",ROUND(O227-Y227,2))</f>
        <v>0</v>
      </c>
      <c r="AJ227" s="33">
        <f>IF($B227="","",ROUND(P227-Z227,2))</f>
        <v>0</v>
      </c>
    </row>
    <row r="228" spans="2:36">
      <c r="B228" s="15">
        <f>IF(B227="","",IF(F227&gt;0.005,B227+1,""))</f>
        <v>0</v>
      </c>
      <c r="C228" s="46">
        <f>IF($B228="","",EDATE('Debt Payoff'!$D$23,$B228-1))</f>
        <v>0</v>
      </c>
      <c r="D228" s="47">
        <f>IF($B228="","",SUM(Q228:Z228))</f>
        <v>0</v>
      </c>
      <c r="E228" s="48">
        <f>IF($B228="","",SUM(G228:P228)-F227)</f>
        <v>0</v>
      </c>
      <c r="F228" s="47">
        <f>IF($B228="","",SUM(AA228:AJ228))</f>
        <v>0</v>
      </c>
      <c r="G228" s="48">
        <f>IF($B228="","",ROUND(N(AA227)*(1+$Q$8/12),2))</f>
        <v>0</v>
      </c>
      <c r="H228" s="48">
        <f>IF($B228="","",ROUND(N(AB227)*(1+$R$8/12),2))</f>
        <v>0</v>
      </c>
      <c r="I228" s="48">
        <f>IF($B228="","",ROUND(N(AC227)*(1+$S$8/12),2))</f>
        <v>0</v>
      </c>
      <c r="J228" s="48">
        <f>IF($B228="","",ROUND(N(AD227)*(1+$T$8/12),2))</f>
        <v>0</v>
      </c>
      <c r="K228" s="48">
        <f>IF($B228="","",ROUND(N(AE227)*(1+$U$8/12),2))</f>
        <v>0</v>
      </c>
      <c r="L228" s="48">
        <f>IF($B228="","",ROUND(N(AF227)*(1+$V$8/12),2))</f>
        <v>0</v>
      </c>
      <c r="M228" s="48">
        <f>IF($B228="","",ROUND(N(AG227)*(1+$W$8/12),2))</f>
        <v>0</v>
      </c>
      <c r="N228" s="48">
        <f>IF($B228="","",ROUND(N(AH227)*(1+$X$8/12),2))</f>
        <v>0</v>
      </c>
      <c r="O228" s="48">
        <f>IF($B228="","",ROUND(N(AI227)*(1+$Y$8/12),2))</f>
        <v>0</v>
      </c>
      <c r="P228" s="48">
        <f>IF($B228="","",ROUND(N(AJ227)*(1+$Z$8/12),2))</f>
        <v>0</v>
      </c>
      <c r="Q228" s="33">
        <f>IF($B228="","",MIN($Q$9,G228)+MIN(MAX(0,'Debt Payoff'!$D$24-0-SUMPRODUCT((G228:P228&lt;$Q$9:$Z$9)*G228:P228+(G228:P228&gt;=$Q$9:$Z$9)*$Q$9:$Z$9)),G228-MIN($Q$9,G228)))</f>
        <v>0</v>
      </c>
      <c r="R228" s="33">
        <f>IF($B228="","",MIN($R$9,H228)+MIN(MAX(0,'Debt Payoff'!$D$24-SUM(Q228:Q228)-SUMPRODUCT((H228:P228&lt;$R$9:$Z$9)*H228:P228+(H228:P228&gt;=$R$9:$Z$9)*$R$9:$Z$9)),H228-MIN($R$9,H228)))</f>
        <v>0</v>
      </c>
      <c r="S228" s="33">
        <f>IF($B228="","",MIN($S$9,I228)+MIN(MAX(0,'Debt Payoff'!$D$24-SUM(Q228:R228)-SUMPRODUCT((I228:P228&lt;$S$9:$Z$9)*I228:P228+(I228:P228&gt;=$S$9:$Z$9)*$S$9:$Z$9)),I228-MIN($S$9,I228)))</f>
        <v>0</v>
      </c>
      <c r="T228" s="33">
        <f>IF($B228="","",MIN($T$9,J228)+MIN(MAX(0,'Debt Payoff'!$D$24-SUM(Q228:S228)-SUMPRODUCT((J228:P228&lt;$T$9:$Z$9)*J228:P228+(J228:P228&gt;=$T$9:$Z$9)*$T$9:$Z$9)),J228-MIN($T$9,J228)))</f>
        <v>0</v>
      </c>
      <c r="U228" s="33">
        <f>IF($B228="","",MIN($U$9,K228)+MIN(MAX(0,'Debt Payoff'!$D$24-SUM(Q228:T228)-SUMPRODUCT((K228:P228&lt;$U$9:$Z$9)*K228:P228+(K228:P228&gt;=$U$9:$Z$9)*$U$9:$Z$9)),K228-MIN($U$9,K228)))</f>
        <v>0</v>
      </c>
      <c r="V228" s="33">
        <f>IF($B228="","",MIN($V$9,L228)+MIN(MAX(0,'Debt Payoff'!$D$24-SUM(Q228:U228)-SUMPRODUCT((L228:P228&lt;$V$9:$Z$9)*L228:P228+(L228:P228&gt;=$V$9:$Z$9)*$V$9:$Z$9)),L228-MIN($V$9,L228)))</f>
        <v>0</v>
      </c>
      <c r="W228" s="33">
        <f>IF($B228="","",MIN($W$9,M228)+MIN(MAX(0,'Debt Payoff'!$D$24-SUM(Q228:V228)-SUMPRODUCT((M228:P228&lt;$W$9:$Z$9)*M228:P228+(M228:P228&gt;=$W$9:$Z$9)*$W$9:$Z$9)),M228-MIN($W$9,M228)))</f>
        <v>0</v>
      </c>
      <c r="X228" s="33">
        <f>IF($B228="","",MIN($X$9,N228)+MIN(MAX(0,'Debt Payoff'!$D$24-SUM(Q228:W228)-SUMPRODUCT((N228:P228&lt;$X$9:$Z$9)*N228:P228+(N228:P228&gt;=$X$9:$Z$9)*$X$9:$Z$9)),N228-MIN($X$9,N228)))</f>
        <v>0</v>
      </c>
      <c r="Y228" s="33">
        <f>IF($B228="","",MIN($Y$9,O228)+MIN(MAX(0,'Debt Payoff'!$D$24-SUM(Q228:X228)-SUMPRODUCT((O228:P228&lt;$Y$9:$Z$9)*O228:P228+(O228:P228&gt;=$Y$9:$Z$9)*$Y$9:$Z$9)),O228-MIN($Y$9,O228)))</f>
        <v>0</v>
      </c>
      <c r="Z228" s="33">
        <f>IF($B228="","",MIN($Z$9,P228)+MIN(MAX(0,'Debt Payoff'!$D$24-SUM(Q228:Y228)-SUMPRODUCT((P228:P228&lt;$Z$9:$Z$9)*P228:P228+(P228:P228&gt;=$Z$9:$Z$9)*$Z$9:$Z$9)),P228-MIN($Z$9,P228)))</f>
        <v>0</v>
      </c>
      <c r="AA228" s="33">
        <f>IF($B228="","",ROUND(G228-Q228,2))</f>
        <v>0</v>
      </c>
      <c r="AB228" s="33">
        <f>IF($B228="","",ROUND(H228-R228,2))</f>
        <v>0</v>
      </c>
      <c r="AC228" s="33">
        <f>IF($B228="","",ROUND(I228-S228,2))</f>
        <v>0</v>
      </c>
      <c r="AD228" s="33">
        <f>IF($B228="","",ROUND(J228-T228,2))</f>
        <v>0</v>
      </c>
      <c r="AE228" s="33">
        <f>IF($B228="","",ROUND(K228-U228,2))</f>
        <v>0</v>
      </c>
      <c r="AF228" s="33">
        <f>IF($B228="","",ROUND(L228-V228,2))</f>
        <v>0</v>
      </c>
      <c r="AG228" s="33">
        <f>IF($B228="","",ROUND(M228-W228,2))</f>
        <v>0</v>
      </c>
      <c r="AH228" s="33">
        <f>IF($B228="","",ROUND(N228-X228,2))</f>
        <v>0</v>
      </c>
      <c r="AI228" s="33">
        <f>IF($B228="","",ROUND(O228-Y228,2))</f>
        <v>0</v>
      </c>
      <c r="AJ228" s="33">
        <f>IF($B228="","",ROUND(P228-Z228,2))</f>
        <v>0</v>
      </c>
    </row>
    <row r="229" spans="2:36">
      <c r="B229" s="15">
        <f>IF(B228="","",IF(F228&gt;0.005,B228+1,""))</f>
        <v>0</v>
      </c>
      <c r="C229" s="46">
        <f>IF($B229="","",EDATE('Debt Payoff'!$D$23,$B229-1))</f>
        <v>0</v>
      </c>
      <c r="D229" s="47">
        <f>IF($B229="","",SUM(Q229:Z229))</f>
        <v>0</v>
      </c>
      <c r="E229" s="48">
        <f>IF($B229="","",SUM(G229:P229)-F228)</f>
        <v>0</v>
      </c>
      <c r="F229" s="47">
        <f>IF($B229="","",SUM(AA229:AJ229))</f>
        <v>0</v>
      </c>
      <c r="G229" s="48">
        <f>IF($B229="","",ROUND(N(AA228)*(1+$Q$8/12),2))</f>
        <v>0</v>
      </c>
      <c r="H229" s="48">
        <f>IF($B229="","",ROUND(N(AB228)*(1+$R$8/12),2))</f>
        <v>0</v>
      </c>
      <c r="I229" s="48">
        <f>IF($B229="","",ROUND(N(AC228)*(1+$S$8/12),2))</f>
        <v>0</v>
      </c>
      <c r="J229" s="48">
        <f>IF($B229="","",ROUND(N(AD228)*(1+$T$8/12),2))</f>
        <v>0</v>
      </c>
      <c r="K229" s="48">
        <f>IF($B229="","",ROUND(N(AE228)*(1+$U$8/12),2))</f>
        <v>0</v>
      </c>
      <c r="L229" s="48">
        <f>IF($B229="","",ROUND(N(AF228)*(1+$V$8/12),2))</f>
        <v>0</v>
      </c>
      <c r="M229" s="48">
        <f>IF($B229="","",ROUND(N(AG228)*(1+$W$8/12),2))</f>
        <v>0</v>
      </c>
      <c r="N229" s="48">
        <f>IF($B229="","",ROUND(N(AH228)*(1+$X$8/12),2))</f>
        <v>0</v>
      </c>
      <c r="O229" s="48">
        <f>IF($B229="","",ROUND(N(AI228)*(1+$Y$8/12),2))</f>
        <v>0</v>
      </c>
      <c r="P229" s="48">
        <f>IF($B229="","",ROUND(N(AJ228)*(1+$Z$8/12),2))</f>
        <v>0</v>
      </c>
      <c r="Q229" s="33">
        <f>IF($B229="","",MIN($Q$9,G229)+MIN(MAX(0,'Debt Payoff'!$D$24-0-SUMPRODUCT((G229:P229&lt;$Q$9:$Z$9)*G229:P229+(G229:P229&gt;=$Q$9:$Z$9)*$Q$9:$Z$9)),G229-MIN($Q$9,G229)))</f>
        <v>0</v>
      </c>
      <c r="R229" s="33">
        <f>IF($B229="","",MIN($R$9,H229)+MIN(MAX(0,'Debt Payoff'!$D$24-SUM(Q229:Q229)-SUMPRODUCT((H229:P229&lt;$R$9:$Z$9)*H229:P229+(H229:P229&gt;=$R$9:$Z$9)*$R$9:$Z$9)),H229-MIN($R$9,H229)))</f>
        <v>0</v>
      </c>
      <c r="S229" s="33">
        <f>IF($B229="","",MIN($S$9,I229)+MIN(MAX(0,'Debt Payoff'!$D$24-SUM(Q229:R229)-SUMPRODUCT((I229:P229&lt;$S$9:$Z$9)*I229:P229+(I229:P229&gt;=$S$9:$Z$9)*$S$9:$Z$9)),I229-MIN($S$9,I229)))</f>
        <v>0</v>
      </c>
      <c r="T229" s="33">
        <f>IF($B229="","",MIN($T$9,J229)+MIN(MAX(0,'Debt Payoff'!$D$24-SUM(Q229:S229)-SUMPRODUCT((J229:P229&lt;$T$9:$Z$9)*J229:P229+(J229:P229&gt;=$T$9:$Z$9)*$T$9:$Z$9)),J229-MIN($T$9,J229)))</f>
        <v>0</v>
      </c>
      <c r="U229" s="33">
        <f>IF($B229="","",MIN($U$9,K229)+MIN(MAX(0,'Debt Payoff'!$D$24-SUM(Q229:T229)-SUMPRODUCT((K229:P229&lt;$U$9:$Z$9)*K229:P229+(K229:P229&gt;=$U$9:$Z$9)*$U$9:$Z$9)),K229-MIN($U$9,K229)))</f>
        <v>0</v>
      </c>
      <c r="V229" s="33">
        <f>IF($B229="","",MIN($V$9,L229)+MIN(MAX(0,'Debt Payoff'!$D$24-SUM(Q229:U229)-SUMPRODUCT((L229:P229&lt;$V$9:$Z$9)*L229:P229+(L229:P229&gt;=$V$9:$Z$9)*$V$9:$Z$9)),L229-MIN($V$9,L229)))</f>
        <v>0</v>
      </c>
      <c r="W229" s="33">
        <f>IF($B229="","",MIN($W$9,M229)+MIN(MAX(0,'Debt Payoff'!$D$24-SUM(Q229:V229)-SUMPRODUCT((M229:P229&lt;$W$9:$Z$9)*M229:P229+(M229:P229&gt;=$W$9:$Z$9)*$W$9:$Z$9)),M229-MIN($W$9,M229)))</f>
        <v>0</v>
      </c>
      <c r="X229" s="33">
        <f>IF($B229="","",MIN($X$9,N229)+MIN(MAX(0,'Debt Payoff'!$D$24-SUM(Q229:W229)-SUMPRODUCT((N229:P229&lt;$X$9:$Z$9)*N229:P229+(N229:P229&gt;=$X$9:$Z$9)*$X$9:$Z$9)),N229-MIN($X$9,N229)))</f>
        <v>0</v>
      </c>
      <c r="Y229" s="33">
        <f>IF($B229="","",MIN($Y$9,O229)+MIN(MAX(0,'Debt Payoff'!$D$24-SUM(Q229:X229)-SUMPRODUCT((O229:P229&lt;$Y$9:$Z$9)*O229:P229+(O229:P229&gt;=$Y$9:$Z$9)*$Y$9:$Z$9)),O229-MIN($Y$9,O229)))</f>
        <v>0</v>
      </c>
      <c r="Z229" s="33">
        <f>IF($B229="","",MIN($Z$9,P229)+MIN(MAX(0,'Debt Payoff'!$D$24-SUM(Q229:Y229)-SUMPRODUCT((P229:P229&lt;$Z$9:$Z$9)*P229:P229+(P229:P229&gt;=$Z$9:$Z$9)*$Z$9:$Z$9)),P229-MIN($Z$9,P229)))</f>
        <v>0</v>
      </c>
      <c r="AA229" s="33">
        <f>IF($B229="","",ROUND(G229-Q229,2))</f>
        <v>0</v>
      </c>
      <c r="AB229" s="33">
        <f>IF($B229="","",ROUND(H229-R229,2))</f>
        <v>0</v>
      </c>
      <c r="AC229" s="33">
        <f>IF($B229="","",ROUND(I229-S229,2))</f>
        <v>0</v>
      </c>
      <c r="AD229" s="33">
        <f>IF($B229="","",ROUND(J229-T229,2))</f>
        <v>0</v>
      </c>
      <c r="AE229" s="33">
        <f>IF($B229="","",ROUND(K229-U229,2))</f>
        <v>0</v>
      </c>
      <c r="AF229" s="33">
        <f>IF($B229="","",ROUND(L229-V229,2))</f>
        <v>0</v>
      </c>
      <c r="AG229" s="33">
        <f>IF($B229="","",ROUND(M229-W229,2))</f>
        <v>0</v>
      </c>
      <c r="AH229" s="33">
        <f>IF($B229="","",ROUND(N229-X229,2))</f>
        <v>0</v>
      </c>
      <c r="AI229" s="33">
        <f>IF($B229="","",ROUND(O229-Y229,2))</f>
        <v>0</v>
      </c>
      <c r="AJ229" s="33">
        <f>IF($B229="","",ROUND(P229-Z229,2))</f>
        <v>0</v>
      </c>
    </row>
    <row r="230" spans="2:36">
      <c r="B230" s="15">
        <f>IF(B229="","",IF(F229&gt;0.005,B229+1,""))</f>
        <v>0</v>
      </c>
      <c r="C230" s="46">
        <f>IF($B230="","",EDATE('Debt Payoff'!$D$23,$B230-1))</f>
        <v>0</v>
      </c>
      <c r="D230" s="47">
        <f>IF($B230="","",SUM(Q230:Z230))</f>
        <v>0</v>
      </c>
      <c r="E230" s="48">
        <f>IF($B230="","",SUM(G230:P230)-F229)</f>
        <v>0</v>
      </c>
      <c r="F230" s="47">
        <f>IF($B230="","",SUM(AA230:AJ230))</f>
        <v>0</v>
      </c>
      <c r="G230" s="48">
        <f>IF($B230="","",ROUND(N(AA229)*(1+$Q$8/12),2))</f>
        <v>0</v>
      </c>
      <c r="H230" s="48">
        <f>IF($B230="","",ROUND(N(AB229)*(1+$R$8/12),2))</f>
        <v>0</v>
      </c>
      <c r="I230" s="48">
        <f>IF($B230="","",ROUND(N(AC229)*(1+$S$8/12),2))</f>
        <v>0</v>
      </c>
      <c r="J230" s="48">
        <f>IF($B230="","",ROUND(N(AD229)*(1+$T$8/12),2))</f>
        <v>0</v>
      </c>
      <c r="K230" s="48">
        <f>IF($B230="","",ROUND(N(AE229)*(1+$U$8/12),2))</f>
        <v>0</v>
      </c>
      <c r="L230" s="48">
        <f>IF($B230="","",ROUND(N(AF229)*(1+$V$8/12),2))</f>
        <v>0</v>
      </c>
      <c r="M230" s="48">
        <f>IF($B230="","",ROUND(N(AG229)*(1+$W$8/12),2))</f>
        <v>0</v>
      </c>
      <c r="N230" s="48">
        <f>IF($B230="","",ROUND(N(AH229)*(1+$X$8/12),2))</f>
        <v>0</v>
      </c>
      <c r="O230" s="48">
        <f>IF($B230="","",ROUND(N(AI229)*(1+$Y$8/12),2))</f>
        <v>0</v>
      </c>
      <c r="P230" s="48">
        <f>IF($B230="","",ROUND(N(AJ229)*(1+$Z$8/12),2))</f>
        <v>0</v>
      </c>
      <c r="Q230" s="33">
        <f>IF($B230="","",MIN($Q$9,G230)+MIN(MAX(0,'Debt Payoff'!$D$24-0-SUMPRODUCT((G230:P230&lt;$Q$9:$Z$9)*G230:P230+(G230:P230&gt;=$Q$9:$Z$9)*$Q$9:$Z$9)),G230-MIN($Q$9,G230)))</f>
        <v>0</v>
      </c>
      <c r="R230" s="33">
        <f>IF($B230="","",MIN($R$9,H230)+MIN(MAX(0,'Debt Payoff'!$D$24-SUM(Q230:Q230)-SUMPRODUCT((H230:P230&lt;$R$9:$Z$9)*H230:P230+(H230:P230&gt;=$R$9:$Z$9)*$R$9:$Z$9)),H230-MIN($R$9,H230)))</f>
        <v>0</v>
      </c>
      <c r="S230" s="33">
        <f>IF($B230="","",MIN($S$9,I230)+MIN(MAX(0,'Debt Payoff'!$D$24-SUM(Q230:R230)-SUMPRODUCT((I230:P230&lt;$S$9:$Z$9)*I230:P230+(I230:P230&gt;=$S$9:$Z$9)*$S$9:$Z$9)),I230-MIN($S$9,I230)))</f>
        <v>0</v>
      </c>
      <c r="T230" s="33">
        <f>IF($B230="","",MIN($T$9,J230)+MIN(MAX(0,'Debt Payoff'!$D$24-SUM(Q230:S230)-SUMPRODUCT((J230:P230&lt;$T$9:$Z$9)*J230:P230+(J230:P230&gt;=$T$9:$Z$9)*$T$9:$Z$9)),J230-MIN($T$9,J230)))</f>
        <v>0</v>
      </c>
      <c r="U230" s="33">
        <f>IF($B230="","",MIN($U$9,K230)+MIN(MAX(0,'Debt Payoff'!$D$24-SUM(Q230:T230)-SUMPRODUCT((K230:P230&lt;$U$9:$Z$9)*K230:P230+(K230:P230&gt;=$U$9:$Z$9)*$U$9:$Z$9)),K230-MIN($U$9,K230)))</f>
        <v>0</v>
      </c>
      <c r="V230" s="33">
        <f>IF($B230="","",MIN($V$9,L230)+MIN(MAX(0,'Debt Payoff'!$D$24-SUM(Q230:U230)-SUMPRODUCT((L230:P230&lt;$V$9:$Z$9)*L230:P230+(L230:P230&gt;=$V$9:$Z$9)*$V$9:$Z$9)),L230-MIN($V$9,L230)))</f>
        <v>0</v>
      </c>
      <c r="W230" s="33">
        <f>IF($B230="","",MIN($W$9,M230)+MIN(MAX(0,'Debt Payoff'!$D$24-SUM(Q230:V230)-SUMPRODUCT((M230:P230&lt;$W$9:$Z$9)*M230:P230+(M230:P230&gt;=$W$9:$Z$9)*$W$9:$Z$9)),M230-MIN($W$9,M230)))</f>
        <v>0</v>
      </c>
      <c r="X230" s="33">
        <f>IF($B230="","",MIN($X$9,N230)+MIN(MAX(0,'Debt Payoff'!$D$24-SUM(Q230:W230)-SUMPRODUCT((N230:P230&lt;$X$9:$Z$9)*N230:P230+(N230:P230&gt;=$X$9:$Z$9)*$X$9:$Z$9)),N230-MIN($X$9,N230)))</f>
        <v>0</v>
      </c>
      <c r="Y230" s="33">
        <f>IF($B230="","",MIN($Y$9,O230)+MIN(MAX(0,'Debt Payoff'!$D$24-SUM(Q230:X230)-SUMPRODUCT((O230:P230&lt;$Y$9:$Z$9)*O230:P230+(O230:P230&gt;=$Y$9:$Z$9)*$Y$9:$Z$9)),O230-MIN($Y$9,O230)))</f>
        <v>0</v>
      </c>
      <c r="Z230" s="33">
        <f>IF($B230="","",MIN($Z$9,P230)+MIN(MAX(0,'Debt Payoff'!$D$24-SUM(Q230:Y230)-SUMPRODUCT((P230:P230&lt;$Z$9:$Z$9)*P230:P230+(P230:P230&gt;=$Z$9:$Z$9)*$Z$9:$Z$9)),P230-MIN($Z$9,P230)))</f>
        <v>0</v>
      </c>
      <c r="AA230" s="33">
        <f>IF($B230="","",ROUND(G230-Q230,2))</f>
        <v>0</v>
      </c>
      <c r="AB230" s="33">
        <f>IF($B230="","",ROUND(H230-R230,2))</f>
        <v>0</v>
      </c>
      <c r="AC230" s="33">
        <f>IF($B230="","",ROUND(I230-S230,2))</f>
        <v>0</v>
      </c>
      <c r="AD230" s="33">
        <f>IF($B230="","",ROUND(J230-T230,2))</f>
        <v>0</v>
      </c>
      <c r="AE230" s="33">
        <f>IF($B230="","",ROUND(K230-U230,2))</f>
        <v>0</v>
      </c>
      <c r="AF230" s="33">
        <f>IF($B230="","",ROUND(L230-V230,2))</f>
        <v>0</v>
      </c>
      <c r="AG230" s="33">
        <f>IF($B230="","",ROUND(M230-W230,2))</f>
        <v>0</v>
      </c>
      <c r="AH230" s="33">
        <f>IF($B230="","",ROUND(N230-X230,2))</f>
        <v>0</v>
      </c>
      <c r="AI230" s="33">
        <f>IF($B230="","",ROUND(O230-Y230,2))</f>
        <v>0</v>
      </c>
      <c r="AJ230" s="33">
        <f>IF($B230="","",ROUND(P230-Z230,2))</f>
        <v>0</v>
      </c>
    </row>
    <row r="231" spans="2:36">
      <c r="B231" s="15">
        <f>IF(B230="","",IF(F230&gt;0.005,B230+1,""))</f>
        <v>0</v>
      </c>
      <c r="C231" s="46">
        <f>IF($B231="","",EDATE('Debt Payoff'!$D$23,$B231-1))</f>
        <v>0</v>
      </c>
      <c r="D231" s="47">
        <f>IF($B231="","",SUM(Q231:Z231))</f>
        <v>0</v>
      </c>
      <c r="E231" s="48">
        <f>IF($B231="","",SUM(G231:P231)-F230)</f>
        <v>0</v>
      </c>
      <c r="F231" s="47">
        <f>IF($B231="","",SUM(AA231:AJ231))</f>
        <v>0</v>
      </c>
      <c r="G231" s="48">
        <f>IF($B231="","",ROUND(N(AA230)*(1+$Q$8/12),2))</f>
        <v>0</v>
      </c>
      <c r="H231" s="48">
        <f>IF($B231="","",ROUND(N(AB230)*(1+$R$8/12),2))</f>
        <v>0</v>
      </c>
      <c r="I231" s="48">
        <f>IF($B231="","",ROUND(N(AC230)*(1+$S$8/12),2))</f>
        <v>0</v>
      </c>
      <c r="J231" s="48">
        <f>IF($B231="","",ROUND(N(AD230)*(1+$T$8/12),2))</f>
        <v>0</v>
      </c>
      <c r="K231" s="48">
        <f>IF($B231="","",ROUND(N(AE230)*(1+$U$8/12),2))</f>
        <v>0</v>
      </c>
      <c r="L231" s="48">
        <f>IF($B231="","",ROUND(N(AF230)*(1+$V$8/12),2))</f>
        <v>0</v>
      </c>
      <c r="M231" s="48">
        <f>IF($B231="","",ROUND(N(AG230)*(1+$W$8/12),2))</f>
        <v>0</v>
      </c>
      <c r="N231" s="48">
        <f>IF($B231="","",ROUND(N(AH230)*(1+$X$8/12),2))</f>
        <v>0</v>
      </c>
      <c r="O231" s="48">
        <f>IF($B231="","",ROUND(N(AI230)*(1+$Y$8/12),2))</f>
        <v>0</v>
      </c>
      <c r="P231" s="48">
        <f>IF($B231="","",ROUND(N(AJ230)*(1+$Z$8/12),2))</f>
        <v>0</v>
      </c>
      <c r="Q231" s="33">
        <f>IF($B231="","",MIN($Q$9,G231)+MIN(MAX(0,'Debt Payoff'!$D$24-0-SUMPRODUCT((G231:P231&lt;$Q$9:$Z$9)*G231:P231+(G231:P231&gt;=$Q$9:$Z$9)*$Q$9:$Z$9)),G231-MIN($Q$9,G231)))</f>
        <v>0</v>
      </c>
      <c r="R231" s="33">
        <f>IF($B231="","",MIN($R$9,H231)+MIN(MAX(0,'Debt Payoff'!$D$24-SUM(Q231:Q231)-SUMPRODUCT((H231:P231&lt;$R$9:$Z$9)*H231:P231+(H231:P231&gt;=$R$9:$Z$9)*$R$9:$Z$9)),H231-MIN($R$9,H231)))</f>
        <v>0</v>
      </c>
      <c r="S231" s="33">
        <f>IF($B231="","",MIN($S$9,I231)+MIN(MAX(0,'Debt Payoff'!$D$24-SUM(Q231:R231)-SUMPRODUCT((I231:P231&lt;$S$9:$Z$9)*I231:P231+(I231:P231&gt;=$S$9:$Z$9)*$S$9:$Z$9)),I231-MIN($S$9,I231)))</f>
        <v>0</v>
      </c>
      <c r="T231" s="33">
        <f>IF($B231="","",MIN($T$9,J231)+MIN(MAX(0,'Debt Payoff'!$D$24-SUM(Q231:S231)-SUMPRODUCT((J231:P231&lt;$T$9:$Z$9)*J231:P231+(J231:P231&gt;=$T$9:$Z$9)*$T$9:$Z$9)),J231-MIN($T$9,J231)))</f>
        <v>0</v>
      </c>
      <c r="U231" s="33">
        <f>IF($B231="","",MIN($U$9,K231)+MIN(MAX(0,'Debt Payoff'!$D$24-SUM(Q231:T231)-SUMPRODUCT((K231:P231&lt;$U$9:$Z$9)*K231:P231+(K231:P231&gt;=$U$9:$Z$9)*$U$9:$Z$9)),K231-MIN($U$9,K231)))</f>
        <v>0</v>
      </c>
      <c r="V231" s="33">
        <f>IF($B231="","",MIN($V$9,L231)+MIN(MAX(0,'Debt Payoff'!$D$24-SUM(Q231:U231)-SUMPRODUCT((L231:P231&lt;$V$9:$Z$9)*L231:P231+(L231:P231&gt;=$V$9:$Z$9)*$V$9:$Z$9)),L231-MIN($V$9,L231)))</f>
        <v>0</v>
      </c>
      <c r="W231" s="33">
        <f>IF($B231="","",MIN($W$9,M231)+MIN(MAX(0,'Debt Payoff'!$D$24-SUM(Q231:V231)-SUMPRODUCT((M231:P231&lt;$W$9:$Z$9)*M231:P231+(M231:P231&gt;=$W$9:$Z$9)*$W$9:$Z$9)),M231-MIN($W$9,M231)))</f>
        <v>0</v>
      </c>
      <c r="X231" s="33">
        <f>IF($B231="","",MIN($X$9,N231)+MIN(MAX(0,'Debt Payoff'!$D$24-SUM(Q231:W231)-SUMPRODUCT((N231:P231&lt;$X$9:$Z$9)*N231:P231+(N231:P231&gt;=$X$9:$Z$9)*$X$9:$Z$9)),N231-MIN($X$9,N231)))</f>
        <v>0</v>
      </c>
      <c r="Y231" s="33">
        <f>IF($B231="","",MIN($Y$9,O231)+MIN(MAX(0,'Debt Payoff'!$D$24-SUM(Q231:X231)-SUMPRODUCT((O231:P231&lt;$Y$9:$Z$9)*O231:P231+(O231:P231&gt;=$Y$9:$Z$9)*$Y$9:$Z$9)),O231-MIN($Y$9,O231)))</f>
        <v>0</v>
      </c>
      <c r="Z231" s="33">
        <f>IF($B231="","",MIN($Z$9,P231)+MIN(MAX(0,'Debt Payoff'!$D$24-SUM(Q231:Y231)-SUMPRODUCT((P231:P231&lt;$Z$9:$Z$9)*P231:P231+(P231:P231&gt;=$Z$9:$Z$9)*$Z$9:$Z$9)),P231-MIN($Z$9,P231)))</f>
        <v>0</v>
      </c>
      <c r="AA231" s="33">
        <f>IF($B231="","",ROUND(G231-Q231,2))</f>
        <v>0</v>
      </c>
      <c r="AB231" s="33">
        <f>IF($B231="","",ROUND(H231-R231,2))</f>
        <v>0</v>
      </c>
      <c r="AC231" s="33">
        <f>IF($B231="","",ROUND(I231-S231,2))</f>
        <v>0</v>
      </c>
      <c r="AD231" s="33">
        <f>IF($B231="","",ROUND(J231-T231,2))</f>
        <v>0</v>
      </c>
      <c r="AE231" s="33">
        <f>IF($B231="","",ROUND(K231-U231,2))</f>
        <v>0</v>
      </c>
      <c r="AF231" s="33">
        <f>IF($B231="","",ROUND(L231-V231,2))</f>
        <v>0</v>
      </c>
      <c r="AG231" s="33">
        <f>IF($B231="","",ROUND(M231-W231,2))</f>
        <v>0</v>
      </c>
      <c r="AH231" s="33">
        <f>IF($B231="","",ROUND(N231-X231,2))</f>
        <v>0</v>
      </c>
      <c r="AI231" s="33">
        <f>IF($B231="","",ROUND(O231-Y231,2))</f>
        <v>0</v>
      </c>
      <c r="AJ231" s="33">
        <f>IF($B231="","",ROUND(P231-Z231,2))</f>
        <v>0</v>
      </c>
    </row>
    <row r="232" spans="2:36">
      <c r="B232" s="15">
        <f>IF(B231="","",IF(F231&gt;0.005,B231+1,""))</f>
        <v>0</v>
      </c>
      <c r="C232" s="46">
        <f>IF($B232="","",EDATE('Debt Payoff'!$D$23,$B232-1))</f>
        <v>0</v>
      </c>
      <c r="D232" s="47">
        <f>IF($B232="","",SUM(Q232:Z232))</f>
        <v>0</v>
      </c>
      <c r="E232" s="48">
        <f>IF($B232="","",SUM(G232:P232)-F231)</f>
        <v>0</v>
      </c>
      <c r="F232" s="47">
        <f>IF($B232="","",SUM(AA232:AJ232))</f>
        <v>0</v>
      </c>
      <c r="G232" s="48">
        <f>IF($B232="","",ROUND(N(AA231)*(1+$Q$8/12),2))</f>
        <v>0</v>
      </c>
      <c r="H232" s="48">
        <f>IF($B232="","",ROUND(N(AB231)*(1+$R$8/12),2))</f>
        <v>0</v>
      </c>
      <c r="I232" s="48">
        <f>IF($B232="","",ROUND(N(AC231)*(1+$S$8/12),2))</f>
        <v>0</v>
      </c>
      <c r="J232" s="48">
        <f>IF($B232="","",ROUND(N(AD231)*(1+$T$8/12),2))</f>
        <v>0</v>
      </c>
      <c r="K232" s="48">
        <f>IF($B232="","",ROUND(N(AE231)*(1+$U$8/12),2))</f>
        <v>0</v>
      </c>
      <c r="L232" s="48">
        <f>IF($B232="","",ROUND(N(AF231)*(1+$V$8/12),2))</f>
        <v>0</v>
      </c>
      <c r="M232" s="48">
        <f>IF($B232="","",ROUND(N(AG231)*(1+$W$8/12),2))</f>
        <v>0</v>
      </c>
      <c r="N232" s="48">
        <f>IF($B232="","",ROUND(N(AH231)*(1+$X$8/12),2))</f>
        <v>0</v>
      </c>
      <c r="O232" s="48">
        <f>IF($B232="","",ROUND(N(AI231)*(1+$Y$8/12),2))</f>
        <v>0</v>
      </c>
      <c r="P232" s="48">
        <f>IF($B232="","",ROUND(N(AJ231)*(1+$Z$8/12),2))</f>
        <v>0</v>
      </c>
      <c r="Q232" s="33">
        <f>IF($B232="","",MIN($Q$9,G232)+MIN(MAX(0,'Debt Payoff'!$D$24-0-SUMPRODUCT((G232:P232&lt;$Q$9:$Z$9)*G232:P232+(G232:P232&gt;=$Q$9:$Z$9)*$Q$9:$Z$9)),G232-MIN($Q$9,G232)))</f>
        <v>0</v>
      </c>
      <c r="R232" s="33">
        <f>IF($B232="","",MIN($R$9,H232)+MIN(MAX(0,'Debt Payoff'!$D$24-SUM(Q232:Q232)-SUMPRODUCT((H232:P232&lt;$R$9:$Z$9)*H232:P232+(H232:P232&gt;=$R$9:$Z$9)*$R$9:$Z$9)),H232-MIN($R$9,H232)))</f>
        <v>0</v>
      </c>
      <c r="S232" s="33">
        <f>IF($B232="","",MIN($S$9,I232)+MIN(MAX(0,'Debt Payoff'!$D$24-SUM(Q232:R232)-SUMPRODUCT((I232:P232&lt;$S$9:$Z$9)*I232:P232+(I232:P232&gt;=$S$9:$Z$9)*$S$9:$Z$9)),I232-MIN($S$9,I232)))</f>
        <v>0</v>
      </c>
      <c r="T232" s="33">
        <f>IF($B232="","",MIN($T$9,J232)+MIN(MAX(0,'Debt Payoff'!$D$24-SUM(Q232:S232)-SUMPRODUCT((J232:P232&lt;$T$9:$Z$9)*J232:P232+(J232:P232&gt;=$T$9:$Z$9)*$T$9:$Z$9)),J232-MIN($T$9,J232)))</f>
        <v>0</v>
      </c>
      <c r="U232" s="33">
        <f>IF($B232="","",MIN($U$9,K232)+MIN(MAX(0,'Debt Payoff'!$D$24-SUM(Q232:T232)-SUMPRODUCT((K232:P232&lt;$U$9:$Z$9)*K232:P232+(K232:P232&gt;=$U$9:$Z$9)*$U$9:$Z$9)),K232-MIN($U$9,K232)))</f>
        <v>0</v>
      </c>
      <c r="V232" s="33">
        <f>IF($B232="","",MIN($V$9,L232)+MIN(MAX(0,'Debt Payoff'!$D$24-SUM(Q232:U232)-SUMPRODUCT((L232:P232&lt;$V$9:$Z$9)*L232:P232+(L232:P232&gt;=$V$9:$Z$9)*$V$9:$Z$9)),L232-MIN($V$9,L232)))</f>
        <v>0</v>
      </c>
      <c r="W232" s="33">
        <f>IF($B232="","",MIN($W$9,M232)+MIN(MAX(0,'Debt Payoff'!$D$24-SUM(Q232:V232)-SUMPRODUCT((M232:P232&lt;$W$9:$Z$9)*M232:P232+(M232:P232&gt;=$W$9:$Z$9)*$W$9:$Z$9)),M232-MIN($W$9,M232)))</f>
        <v>0</v>
      </c>
      <c r="X232" s="33">
        <f>IF($B232="","",MIN($X$9,N232)+MIN(MAX(0,'Debt Payoff'!$D$24-SUM(Q232:W232)-SUMPRODUCT((N232:P232&lt;$X$9:$Z$9)*N232:P232+(N232:P232&gt;=$X$9:$Z$9)*$X$9:$Z$9)),N232-MIN($X$9,N232)))</f>
        <v>0</v>
      </c>
      <c r="Y232" s="33">
        <f>IF($B232="","",MIN($Y$9,O232)+MIN(MAX(0,'Debt Payoff'!$D$24-SUM(Q232:X232)-SUMPRODUCT((O232:P232&lt;$Y$9:$Z$9)*O232:P232+(O232:P232&gt;=$Y$9:$Z$9)*$Y$9:$Z$9)),O232-MIN($Y$9,O232)))</f>
        <v>0</v>
      </c>
      <c r="Z232" s="33">
        <f>IF($B232="","",MIN($Z$9,P232)+MIN(MAX(0,'Debt Payoff'!$D$24-SUM(Q232:Y232)-SUMPRODUCT((P232:P232&lt;$Z$9:$Z$9)*P232:P232+(P232:P232&gt;=$Z$9:$Z$9)*$Z$9:$Z$9)),P232-MIN($Z$9,P232)))</f>
        <v>0</v>
      </c>
      <c r="AA232" s="33">
        <f>IF($B232="","",ROUND(G232-Q232,2))</f>
        <v>0</v>
      </c>
      <c r="AB232" s="33">
        <f>IF($B232="","",ROUND(H232-R232,2))</f>
        <v>0</v>
      </c>
      <c r="AC232" s="33">
        <f>IF($B232="","",ROUND(I232-S232,2))</f>
        <v>0</v>
      </c>
      <c r="AD232" s="33">
        <f>IF($B232="","",ROUND(J232-T232,2))</f>
        <v>0</v>
      </c>
      <c r="AE232" s="33">
        <f>IF($B232="","",ROUND(K232-U232,2))</f>
        <v>0</v>
      </c>
      <c r="AF232" s="33">
        <f>IF($B232="","",ROUND(L232-V232,2))</f>
        <v>0</v>
      </c>
      <c r="AG232" s="33">
        <f>IF($B232="","",ROUND(M232-W232,2))</f>
        <v>0</v>
      </c>
      <c r="AH232" s="33">
        <f>IF($B232="","",ROUND(N232-X232,2))</f>
        <v>0</v>
      </c>
      <c r="AI232" s="33">
        <f>IF($B232="","",ROUND(O232-Y232,2))</f>
        <v>0</v>
      </c>
      <c r="AJ232" s="33">
        <f>IF($B232="","",ROUND(P232-Z232,2))</f>
        <v>0</v>
      </c>
    </row>
    <row r="233" spans="2:36">
      <c r="B233" s="15">
        <f>IF(B232="","",IF(F232&gt;0.005,B232+1,""))</f>
        <v>0</v>
      </c>
      <c r="C233" s="46">
        <f>IF($B233="","",EDATE('Debt Payoff'!$D$23,$B233-1))</f>
        <v>0</v>
      </c>
      <c r="D233" s="47">
        <f>IF($B233="","",SUM(Q233:Z233))</f>
        <v>0</v>
      </c>
      <c r="E233" s="48">
        <f>IF($B233="","",SUM(G233:P233)-F232)</f>
        <v>0</v>
      </c>
      <c r="F233" s="47">
        <f>IF($B233="","",SUM(AA233:AJ233))</f>
        <v>0</v>
      </c>
      <c r="G233" s="48">
        <f>IF($B233="","",ROUND(N(AA232)*(1+$Q$8/12),2))</f>
        <v>0</v>
      </c>
      <c r="H233" s="48">
        <f>IF($B233="","",ROUND(N(AB232)*(1+$R$8/12),2))</f>
        <v>0</v>
      </c>
      <c r="I233" s="48">
        <f>IF($B233="","",ROUND(N(AC232)*(1+$S$8/12),2))</f>
        <v>0</v>
      </c>
      <c r="J233" s="48">
        <f>IF($B233="","",ROUND(N(AD232)*(1+$T$8/12),2))</f>
        <v>0</v>
      </c>
      <c r="K233" s="48">
        <f>IF($B233="","",ROUND(N(AE232)*(1+$U$8/12),2))</f>
        <v>0</v>
      </c>
      <c r="L233" s="48">
        <f>IF($B233="","",ROUND(N(AF232)*(1+$V$8/12),2))</f>
        <v>0</v>
      </c>
      <c r="M233" s="48">
        <f>IF($B233="","",ROUND(N(AG232)*(1+$W$8/12),2))</f>
        <v>0</v>
      </c>
      <c r="N233" s="48">
        <f>IF($B233="","",ROUND(N(AH232)*(1+$X$8/12),2))</f>
        <v>0</v>
      </c>
      <c r="O233" s="48">
        <f>IF($B233="","",ROUND(N(AI232)*(1+$Y$8/12),2))</f>
        <v>0</v>
      </c>
      <c r="P233" s="48">
        <f>IF($B233="","",ROUND(N(AJ232)*(1+$Z$8/12),2))</f>
        <v>0</v>
      </c>
      <c r="Q233" s="33">
        <f>IF($B233="","",MIN($Q$9,G233)+MIN(MAX(0,'Debt Payoff'!$D$24-0-SUMPRODUCT((G233:P233&lt;$Q$9:$Z$9)*G233:P233+(G233:P233&gt;=$Q$9:$Z$9)*$Q$9:$Z$9)),G233-MIN($Q$9,G233)))</f>
        <v>0</v>
      </c>
      <c r="R233" s="33">
        <f>IF($B233="","",MIN($R$9,H233)+MIN(MAX(0,'Debt Payoff'!$D$24-SUM(Q233:Q233)-SUMPRODUCT((H233:P233&lt;$R$9:$Z$9)*H233:P233+(H233:P233&gt;=$R$9:$Z$9)*$R$9:$Z$9)),H233-MIN($R$9,H233)))</f>
        <v>0</v>
      </c>
      <c r="S233" s="33">
        <f>IF($B233="","",MIN($S$9,I233)+MIN(MAX(0,'Debt Payoff'!$D$24-SUM(Q233:R233)-SUMPRODUCT((I233:P233&lt;$S$9:$Z$9)*I233:P233+(I233:P233&gt;=$S$9:$Z$9)*$S$9:$Z$9)),I233-MIN($S$9,I233)))</f>
        <v>0</v>
      </c>
      <c r="T233" s="33">
        <f>IF($B233="","",MIN($T$9,J233)+MIN(MAX(0,'Debt Payoff'!$D$24-SUM(Q233:S233)-SUMPRODUCT((J233:P233&lt;$T$9:$Z$9)*J233:P233+(J233:P233&gt;=$T$9:$Z$9)*$T$9:$Z$9)),J233-MIN($T$9,J233)))</f>
        <v>0</v>
      </c>
      <c r="U233" s="33">
        <f>IF($B233="","",MIN($U$9,K233)+MIN(MAX(0,'Debt Payoff'!$D$24-SUM(Q233:T233)-SUMPRODUCT((K233:P233&lt;$U$9:$Z$9)*K233:P233+(K233:P233&gt;=$U$9:$Z$9)*$U$9:$Z$9)),K233-MIN($U$9,K233)))</f>
        <v>0</v>
      </c>
      <c r="V233" s="33">
        <f>IF($B233="","",MIN($V$9,L233)+MIN(MAX(0,'Debt Payoff'!$D$24-SUM(Q233:U233)-SUMPRODUCT((L233:P233&lt;$V$9:$Z$9)*L233:P233+(L233:P233&gt;=$V$9:$Z$9)*$V$9:$Z$9)),L233-MIN($V$9,L233)))</f>
        <v>0</v>
      </c>
      <c r="W233" s="33">
        <f>IF($B233="","",MIN($W$9,M233)+MIN(MAX(0,'Debt Payoff'!$D$24-SUM(Q233:V233)-SUMPRODUCT((M233:P233&lt;$W$9:$Z$9)*M233:P233+(M233:P233&gt;=$W$9:$Z$9)*$W$9:$Z$9)),M233-MIN($W$9,M233)))</f>
        <v>0</v>
      </c>
      <c r="X233" s="33">
        <f>IF($B233="","",MIN($X$9,N233)+MIN(MAX(0,'Debt Payoff'!$D$24-SUM(Q233:W233)-SUMPRODUCT((N233:P233&lt;$X$9:$Z$9)*N233:P233+(N233:P233&gt;=$X$9:$Z$9)*$X$9:$Z$9)),N233-MIN($X$9,N233)))</f>
        <v>0</v>
      </c>
      <c r="Y233" s="33">
        <f>IF($B233="","",MIN($Y$9,O233)+MIN(MAX(0,'Debt Payoff'!$D$24-SUM(Q233:X233)-SUMPRODUCT((O233:P233&lt;$Y$9:$Z$9)*O233:P233+(O233:P233&gt;=$Y$9:$Z$9)*$Y$9:$Z$9)),O233-MIN($Y$9,O233)))</f>
        <v>0</v>
      </c>
      <c r="Z233" s="33">
        <f>IF($B233="","",MIN($Z$9,P233)+MIN(MAX(0,'Debt Payoff'!$D$24-SUM(Q233:Y233)-SUMPRODUCT((P233:P233&lt;$Z$9:$Z$9)*P233:P233+(P233:P233&gt;=$Z$9:$Z$9)*$Z$9:$Z$9)),P233-MIN($Z$9,P233)))</f>
        <v>0</v>
      </c>
      <c r="AA233" s="33">
        <f>IF($B233="","",ROUND(G233-Q233,2))</f>
        <v>0</v>
      </c>
      <c r="AB233" s="33">
        <f>IF($B233="","",ROUND(H233-R233,2))</f>
        <v>0</v>
      </c>
      <c r="AC233" s="33">
        <f>IF($B233="","",ROUND(I233-S233,2))</f>
        <v>0</v>
      </c>
      <c r="AD233" s="33">
        <f>IF($B233="","",ROUND(J233-T233,2))</f>
        <v>0</v>
      </c>
      <c r="AE233" s="33">
        <f>IF($B233="","",ROUND(K233-U233,2))</f>
        <v>0</v>
      </c>
      <c r="AF233" s="33">
        <f>IF($B233="","",ROUND(L233-V233,2))</f>
        <v>0</v>
      </c>
      <c r="AG233" s="33">
        <f>IF($B233="","",ROUND(M233-W233,2))</f>
        <v>0</v>
      </c>
      <c r="AH233" s="33">
        <f>IF($B233="","",ROUND(N233-X233,2))</f>
        <v>0</v>
      </c>
      <c r="AI233" s="33">
        <f>IF($B233="","",ROUND(O233-Y233,2))</f>
        <v>0</v>
      </c>
      <c r="AJ233" s="33">
        <f>IF($B233="","",ROUND(P233-Z233,2))</f>
        <v>0</v>
      </c>
    </row>
    <row r="234" spans="2:36">
      <c r="B234" s="15">
        <f>IF(B233="","",IF(F233&gt;0.005,B233+1,""))</f>
        <v>0</v>
      </c>
      <c r="C234" s="46">
        <f>IF($B234="","",EDATE('Debt Payoff'!$D$23,$B234-1))</f>
        <v>0</v>
      </c>
      <c r="D234" s="47">
        <f>IF($B234="","",SUM(Q234:Z234))</f>
        <v>0</v>
      </c>
      <c r="E234" s="48">
        <f>IF($B234="","",SUM(G234:P234)-F233)</f>
        <v>0</v>
      </c>
      <c r="F234" s="47">
        <f>IF($B234="","",SUM(AA234:AJ234))</f>
        <v>0</v>
      </c>
      <c r="G234" s="48">
        <f>IF($B234="","",ROUND(N(AA233)*(1+$Q$8/12),2))</f>
        <v>0</v>
      </c>
      <c r="H234" s="48">
        <f>IF($B234="","",ROUND(N(AB233)*(1+$R$8/12),2))</f>
        <v>0</v>
      </c>
      <c r="I234" s="48">
        <f>IF($B234="","",ROUND(N(AC233)*(1+$S$8/12),2))</f>
        <v>0</v>
      </c>
      <c r="J234" s="48">
        <f>IF($B234="","",ROUND(N(AD233)*(1+$T$8/12),2))</f>
        <v>0</v>
      </c>
      <c r="K234" s="48">
        <f>IF($B234="","",ROUND(N(AE233)*(1+$U$8/12),2))</f>
        <v>0</v>
      </c>
      <c r="L234" s="48">
        <f>IF($B234="","",ROUND(N(AF233)*(1+$V$8/12),2))</f>
        <v>0</v>
      </c>
      <c r="M234" s="48">
        <f>IF($B234="","",ROUND(N(AG233)*(1+$W$8/12),2))</f>
        <v>0</v>
      </c>
      <c r="N234" s="48">
        <f>IF($B234="","",ROUND(N(AH233)*(1+$X$8/12),2))</f>
        <v>0</v>
      </c>
      <c r="O234" s="48">
        <f>IF($B234="","",ROUND(N(AI233)*(1+$Y$8/12),2))</f>
        <v>0</v>
      </c>
      <c r="P234" s="48">
        <f>IF($B234="","",ROUND(N(AJ233)*(1+$Z$8/12),2))</f>
        <v>0</v>
      </c>
      <c r="Q234" s="33">
        <f>IF($B234="","",MIN($Q$9,G234)+MIN(MAX(0,'Debt Payoff'!$D$24-0-SUMPRODUCT((G234:P234&lt;$Q$9:$Z$9)*G234:P234+(G234:P234&gt;=$Q$9:$Z$9)*$Q$9:$Z$9)),G234-MIN($Q$9,G234)))</f>
        <v>0</v>
      </c>
      <c r="R234" s="33">
        <f>IF($B234="","",MIN($R$9,H234)+MIN(MAX(0,'Debt Payoff'!$D$24-SUM(Q234:Q234)-SUMPRODUCT((H234:P234&lt;$R$9:$Z$9)*H234:P234+(H234:P234&gt;=$R$9:$Z$9)*$R$9:$Z$9)),H234-MIN($R$9,H234)))</f>
        <v>0</v>
      </c>
      <c r="S234" s="33">
        <f>IF($B234="","",MIN($S$9,I234)+MIN(MAX(0,'Debt Payoff'!$D$24-SUM(Q234:R234)-SUMPRODUCT((I234:P234&lt;$S$9:$Z$9)*I234:P234+(I234:P234&gt;=$S$9:$Z$9)*$S$9:$Z$9)),I234-MIN($S$9,I234)))</f>
        <v>0</v>
      </c>
      <c r="T234" s="33">
        <f>IF($B234="","",MIN($T$9,J234)+MIN(MAX(0,'Debt Payoff'!$D$24-SUM(Q234:S234)-SUMPRODUCT((J234:P234&lt;$T$9:$Z$9)*J234:P234+(J234:P234&gt;=$T$9:$Z$9)*$T$9:$Z$9)),J234-MIN($T$9,J234)))</f>
        <v>0</v>
      </c>
      <c r="U234" s="33">
        <f>IF($B234="","",MIN($U$9,K234)+MIN(MAX(0,'Debt Payoff'!$D$24-SUM(Q234:T234)-SUMPRODUCT((K234:P234&lt;$U$9:$Z$9)*K234:P234+(K234:P234&gt;=$U$9:$Z$9)*$U$9:$Z$9)),K234-MIN($U$9,K234)))</f>
        <v>0</v>
      </c>
      <c r="V234" s="33">
        <f>IF($B234="","",MIN($V$9,L234)+MIN(MAX(0,'Debt Payoff'!$D$24-SUM(Q234:U234)-SUMPRODUCT((L234:P234&lt;$V$9:$Z$9)*L234:P234+(L234:P234&gt;=$V$9:$Z$9)*$V$9:$Z$9)),L234-MIN($V$9,L234)))</f>
        <v>0</v>
      </c>
      <c r="W234" s="33">
        <f>IF($B234="","",MIN($W$9,M234)+MIN(MAX(0,'Debt Payoff'!$D$24-SUM(Q234:V234)-SUMPRODUCT((M234:P234&lt;$W$9:$Z$9)*M234:P234+(M234:P234&gt;=$W$9:$Z$9)*$W$9:$Z$9)),M234-MIN($W$9,M234)))</f>
        <v>0</v>
      </c>
      <c r="X234" s="33">
        <f>IF($B234="","",MIN($X$9,N234)+MIN(MAX(0,'Debt Payoff'!$D$24-SUM(Q234:W234)-SUMPRODUCT((N234:P234&lt;$X$9:$Z$9)*N234:P234+(N234:P234&gt;=$X$9:$Z$9)*$X$9:$Z$9)),N234-MIN($X$9,N234)))</f>
        <v>0</v>
      </c>
      <c r="Y234" s="33">
        <f>IF($B234="","",MIN($Y$9,O234)+MIN(MAX(0,'Debt Payoff'!$D$24-SUM(Q234:X234)-SUMPRODUCT((O234:P234&lt;$Y$9:$Z$9)*O234:P234+(O234:P234&gt;=$Y$9:$Z$9)*$Y$9:$Z$9)),O234-MIN($Y$9,O234)))</f>
        <v>0</v>
      </c>
      <c r="Z234" s="33">
        <f>IF($B234="","",MIN($Z$9,P234)+MIN(MAX(0,'Debt Payoff'!$D$24-SUM(Q234:Y234)-SUMPRODUCT((P234:P234&lt;$Z$9:$Z$9)*P234:P234+(P234:P234&gt;=$Z$9:$Z$9)*$Z$9:$Z$9)),P234-MIN($Z$9,P234)))</f>
        <v>0</v>
      </c>
      <c r="AA234" s="33">
        <f>IF($B234="","",ROUND(G234-Q234,2))</f>
        <v>0</v>
      </c>
      <c r="AB234" s="33">
        <f>IF($B234="","",ROUND(H234-R234,2))</f>
        <v>0</v>
      </c>
      <c r="AC234" s="33">
        <f>IF($B234="","",ROUND(I234-S234,2))</f>
        <v>0</v>
      </c>
      <c r="AD234" s="33">
        <f>IF($B234="","",ROUND(J234-T234,2))</f>
        <v>0</v>
      </c>
      <c r="AE234" s="33">
        <f>IF($B234="","",ROUND(K234-U234,2))</f>
        <v>0</v>
      </c>
      <c r="AF234" s="33">
        <f>IF($B234="","",ROUND(L234-V234,2))</f>
        <v>0</v>
      </c>
      <c r="AG234" s="33">
        <f>IF($B234="","",ROUND(M234-W234,2))</f>
        <v>0</v>
      </c>
      <c r="AH234" s="33">
        <f>IF($B234="","",ROUND(N234-X234,2))</f>
        <v>0</v>
      </c>
      <c r="AI234" s="33">
        <f>IF($B234="","",ROUND(O234-Y234,2))</f>
        <v>0</v>
      </c>
      <c r="AJ234" s="33">
        <f>IF($B234="","",ROUND(P234-Z234,2))</f>
        <v>0</v>
      </c>
    </row>
    <row r="235" spans="2:36">
      <c r="B235" s="15">
        <f>IF(B234="","",IF(F234&gt;0.005,B234+1,""))</f>
        <v>0</v>
      </c>
      <c r="C235" s="46">
        <f>IF($B235="","",EDATE('Debt Payoff'!$D$23,$B235-1))</f>
        <v>0</v>
      </c>
      <c r="D235" s="47">
        <f>IF($B235="","",SUM(Q235:Z235))</f>
        <v>0</v>
      </c>
      <c r="E235" s="48">
        <f>IF($B235="","",SUM(G235:P235)-F234)</f>
        <v>0</v>
      </c>
      <c r="F235" s="47">
        <f>IF($B235="","",SUM(AA235:AJ235))</f>
        <v>0</v>
      </c>
      <c r="G235" s="48">
        <f>IF($B235="","",ROUND(N(AA234)*(1+$Q$8/12),2))</f>
        <v>0</v>
      </c>
      <c r="H235" s="48">
        <f>IF($B235="","",ROUND(N(AB234)*(1+$R$8/12),2))</f>
        <v>0</v>
      </c>
      <c r="I235" s="48">
        <f>IF($B235="","",ROUND(N(AC234)*(1+$S$8/12),2))</f>
        <v>0</v>
      </c>
      <c r="J235" s="48">
        <f>IF($B235="","",ROUND(N(AD234)*(1+$T$8/12),2))</f>
        <v>0</v>
      </c>
      <c r="K235" s="48">
        <f>IF($B235="","",ROUND(N(AE234)*(1+$U$8/12),2))</f>
        <v>0</v>
      </c>
      <c r="L235" s="48">
        <f>IF($B235="","",ROUND(N(AF234)*(1+$V$8/12),2))</f>
        <v>0</v>
      </c>
      <c r="M235" s="48">
        <f>IF($B235="","",ROUND(N(AG234)*(1+$W$8/12),2))</f>
        <v>0</v>
      </c>
      <c r="N235" s="48">
        <f>IF($B235="","",ROUND(N(AH234)*(1+$X$8/12),2))</f>
        <v>0</v>
      </c>
      <c r="O235" s="48">
        <f>IF($B235="","",ROUND(N(AI234)*(1+$Y$8/12),2))</f>
        <v>0</v>
      </c>
      <c r="P235" s="48">
        <f>IF($B235="","",ROUND(N(AJ234)*(1+$Z$8/12),2))</f>
        <v>0</v>
      </c>
      <c r="Q235" s="33">
        <f>IF($B235="","",MIN($Q$9,G235)+MIN(MAX(0,'Debt Payoff'!$D$24-0-SUMPRODUCT((G235:P235&lt;$Q$9:$Z$9)*G235:P235+(G235:P235&gt;=$Q$9:$Z$9)*$Q$9:$Z$9)),G235-MIN($Q$9,G235)))</f>
        <v>0</v>
      </c>
      <c r="R235" s="33">
        <f>IF($B235="","",MIN($R$9,H235)+MIN(MAX(0,'Debt Payoff'!$D$24-SUM(Q235:Q235)-SUMPRODUCT((H235:P235&lt;$R$9:$Z$9)*H235:P235+(H235:P235&gt;=$R$9:$Z$9)*$R$9:$Z$9)),H235-MIN($R$9,H235)))</f>
        <v>0</v>
      </c>
      <c r="S235" s="33">
        <f>IF($B235="","",MIN($S$9,I235)+MIN(MAX(0,'Debt Payoff'!$D$24-SUM(Q235:R235)-SUMPRODUCT((I235:P235&lt;$S$9:$Z$9)*I235:P235+(I235:P235&gt;=$S$9:$Z$9)*$S$9:$Z$9)),I235-MIN($S$9,I235)))</f>
        <v>0</v>
      </c>
      <c r="T235" s="33">
        <f>IF($B235="","",MIN($T$9,J235)+MIN(MAX(0,'Debt Payoff'!$D$24-SUM(Q235:S235)-SUMPRODUCT((J235:P235&lt;$T$9:$Z$9)*J235:P235+(J235:P235&gt;=$T$9:$Z$9)*$T$9:$Z$9)),J235-MIN($T$9,J235)))</f>
        <v>0</v>
      </c>
      <c r="U235" s="33">
        <f>IF($B235="","",MIN($U$9,K235)+MIN(MAX(0,'Debt Payoff'!$D$24-SUM(Q235:T235)-SUMPRODUCT((K235:P235&lt;$U$9:$Z$9)*K235:P235+(K235:P235&gt;=$U$9:$Z$9)*$U$9:$Z$9)),K235-MIN($U$9,K235)))</f>
        <v>0</v>
      </c>
      <c r="V235" s="33">
        <f>IF($B235="","",MIN($V$9,L235)+MIN(MAX(0,'Debt Payoff'!$D$24-SUM(Q235:U235)-SUMPRODUCT((L235:P235&lt;$V$9:$Z$9)*L235:P235+(L235:P235&gt;=$V$9:$Z$9)*$V$9:$Z$9)),L235-MIN($V$9,L235)))</f>
        <v>0</v>
      </c>
      <c r="W235" s="33">
        <f>IF($B235="","",MIN($W$9,M235)+MIN(MAX(0,'Debt Payoff'!$D$24-SUM(Q235:V235)-SUMPRODUCT((M235:P235&lt;$W$9:$Z$9)*M235:P235+(M235:P235&gt;=$W$9:$Z$9)*$W$9:$Z$9)),M235-MIN($W$9,M235)))</f>
        <v>0</v>
      </c>
      <c r="X235" s="33">
        <f>IF($B235="","",MIN($X$9,N235)+MIN(MAX(0,'Debt Payoff'!$D$24-SUM(Q235:W235)-SUMPRODUCT((N235:P235&lt;$X$9:$Z$9)*N235:P235+(N235:P235&gt;=$X$9:$Z$9)*$X$9:$Z$9)),N235-MIN($X$9,N235)))</f>
        <v>0</v>
      </c>
      <c r="Y235" s="33">
        <f>IF($B235="","",MIN($Y$9,O235)+MIN(MAX(0,'Debt Payoff'!$D$24-SUM(Q235:X235)-SUMPRODUCT((O235:P235&lt;$Y$9:$Z$9)*O235:P235+(O235:P235&gt;=$Y$9:$Z$9)*$Y$9:$Z$9)),O235-MIN($Y$9,O235)))</f>
        <v>0</v>
      </c>
      <c r="Z235" s="33">
        <f>IF($B235="","",MIN($Z$9,P235)+MIN(MAX(0,'Debt Payoff'!$D$24-SUM(Q235:Y235)-SUMPRODUCT((P235:P235&lt;$Z$9:$Z$9)*P235:P235+(P235:P235&gt;=$Z$9:$Z$9)*$Z$9:$Z$9)),P235-MIN($Z$9,P235)))</f>
        <v>0</v>
      </c>
      <c r="AA235" s="33">
        <f>IF($B235="","",ROUND(G235-Q235,2))</f>
        <v>0</v>
      </c>
      <c r="AB235" s="33">
        <f>IF($B235="","",ROUND(H235-R235,2))</f>
        <v>0</v>
      </c>
      <c r="AC235" s="33">
        <f>IF($B235="","",ROUND(I235-S235,2))</f>
        <v>0</v>
      </c>
      <c r="AD235" s="33">
        <f>IF($B235="","",ROUND(J235-T235,2))</f>
        <v>0</v>
      </c>
      <c r="AE235" s="33">
        <f>IF($B235="","",ROUND(K235-U235,2))</f>
        <v>0</v>
      </c>
      <c r="AF235" s="33">
        <f>IF($B235="","",ROUND(L235-V235,2))</f>
        <v>0</v>
      </c>
      <c r="AG235" s="33">
        <f>IF($B235="","",ROUND(M235-W235,2))</f>
        <v>0</v>
      </c>
      <c r="AH235" s="33">
        <f>IF($B235="","",ROUND(N235-X235,2))</f>
        <v>0</v>
      </c>
      <c r="AI235" s="33">
        <f>IF($B235="","",ROUND(O235-Y235,2))</f>
        <v>0</v>
      </c>
      <c r="AJ235" s="33">
        <f>IF($B235="","",ROUND(P235-Z235,2))</f>
        <v>0</v>
      </c>
    </row>
    <row r="236" spans="2:36">
      <c r="B236" s="15">
        <f>IF(B235="","",IF(F235&gt;0.005,B235+1,""))</f>
        <v>0</v>
      </c>
      <c r="C236" s="46">
        <f>IF($B236="","",EDATE('Debt Payoff'!$D$23,$B236-1))</f>
        <v>0</v>
      </c>
      <c r="D236" s="47">
        <f>IF($B236="","",SUM(Q236:Z236))</f>
        <v>0</v>
      </c>
      <c r="E236" s="48">
        <f>IF($B236="","",SUM(G236:P236)-F235)</f>
        <v>0</v>
      </c>
      <c r="F236" s="47">
        <f>IF($B236="","",SUM(AA236:AJ236))</f>
        <v>0</v>
      </c>
      <c r="G236" s="48">
        <f>IF($B236="","",ROUND(N(AA235)*(1+$Q$8/12),2))</f>
        <v>0</v>
      </c>
      <c r="H236" s="48">
        <f>IF($B236="","",ROUND(N(AB235)*(1+$R$8/12),2))</f>
        <v>0</v>
      </c>
      <c r="I236" s="48">
        <f>IF($B236="","",ROUND(N(AC235)*(1+$S$8/12),2))</f>
        <v>0</v>
      </c>
      <c r="J236" s="48">
        <f>IF($B236="","",ROUND(N(AD235)*(1+$T$8/12),2))</f>
        <v>0</v>
      </c>
      <c r="K236" s="48">
        <f>IF($B236="","",ROUND(N(AE235)*(1+$U$8/12),2))</f>
        <v>0</v>
      </c>
      <c r="L236" s="48">
        <f>IF($B236="","",ROUND(N(AF235)*(1+$V$8/12),2))</f>
        <v>0</v>
      </c>
      <c r="M236" s="48">
        <f>IF($B236="","",ROUND(N(AG235)*(1+$W$8/12),2))</f>
        <v>0</v>
      </c>
      <c r="N236" s="48">
        <f>IF($B236="","",ROUND(N(AH235)*(1+$X$8/12),2))</f>
        <v>0</v>
      </c>
      <c r="O236" s="48">
        <f>IF($B236="","",ROUND(N(AI235)*(1+$Y$8/12),2))</f>
        <v>0</v>
      </c>
      <c r="P236" s="48">
        <f>IF($B236="","",ROUND(N(AJ235)*(1+$Z$8/12),2))</f>
        <v>0</v>
      </c>
      <c r="Q236" s="33">
        <f>IF($B236="","",MIN($Q$9,G236)+MIN(MAX(0,'Debt Payoff'!$D$24-0-SUMPRODUCT((G236:P236&lt;$Q$9:$Z$9)*G236:P236+(G236:P236&gt;=$Q$9:$Z$9)*$Q$9:$Z$9)),G236-MIN($Q$9,G236)))</f>
        <v>0</v>
      </c>
      <c r="R236" s="33">
        <f>IF($B236="","",MIN($R$9,H236)+MIN(MAX(0,'Debt Payoff'!$D$24-SUM(Q236:Q236)-SUMPRODUCT((H236:P236&lt;$R$9:$Z$9)*H236:P236+(H236:P236&gt;=$R$9:$Z$9)*$R$9:$Z$9)),H236-MIN($R$9,H236)))</f>
        <v>0</v>
      </c>
      <c r="S236" s="33">
        <f>IF($B236="","",MIN($S$9,I236)+MIN(MAX(0,'Debt Payoff'!$D$24-SUM(Q236:R236)-SUMPRODUCT((I236:P236&lt;$S$9:$Z$9)*I236:P236+(I236:P236&gt;=$S$9:$Z$9)*$S$9:$Z$9)),I236-MIN($S$9,I236)))</f>
        <v>0</v>
      </c>
      <c r="T236" s="33">
        <f>IF($B236="","",MIN($T$9,J236)+MIN(MAX(0,'Debt Payoff'!$D$24-SUM(Q236:S236)-SUMPRODUCT((J236:P236&lt;$T$9:$Z$9)*J236:P236+(J236:P236&gt;=$T$9:$Z$9)*$T$9:$Z$9)),J236-MIN($T$9,J236)))</f>
        <v>0</v>
      </c>
      <c r="U236" s="33">
        <f>IF($B236="","",MIN($U$9,K236)+MIN(MAX(0,'Debt Payoff'!$D$24-SUM(Q236:T236)-SUMPRODUCT((K236:P236&lt;$U$9:$Z$9)*K236:P236+(K236:P236&gt;=$U$9:$Z$9)*$U$9:$Z$9)),K236-MIN($U$9,K236)))</f>
        <v>0</v>
      </c>
      <c r="V236" s="33">
        <f>IF($B236="","",MIN($V$9,L236)+MIN(MAX(0,'Debt Payoff'!$D$24-SUM(Q236:U236)-SUMPRODUCT((L236:P236&lt;$V$9:$Z$9)*L236:P236+(L236:P236&gt;=$V$9:$Z$9)*$V$9:$Z$9)),L236-MIN($V$9,L236)))</f>
        <v>0</v>
      </c>
      <c r="W236" s="33">
        <f>IF($B236="","",MIN($W$9,M236)+MIN(MAX(0,'Debt Payoff'!$D$24-SUM(Q236:V236)-SUMPRODUCT((M236:P236&lt;$W$9:$Z$9)*M236:P236+(M236:P236&gt;=$W$9:$Z$9)*$W$9:$Z$9)),M236-MIN($W$9,M236)))</f>
        <v>0</v>
      </c>
      <c r="X236" s="33">
        <f>IF($B236="","",MIN($X$9,N236)+MIN(MAX(0,'Debt Payoff'!$D$24-SUM(Q236:W236)-SUMPRODUCT((N236:P236&lt;$X$9:$Z$9)*N236:P236+(N236:P236&gt;=$X$9:$Z$9)*$X$9:$Z$9)),N236-MIN($X$9,N236)))</f>
        <v>0</v>
      </c>
      <c r="Y236" s="33">
        <f>IF($B236="","",MIN($Y$9,O236)+MIN(MAX(0,'Debt Payoff'!$D$24-SUM(Q236:X236)-SUMPRODUCT((O236:P236&lt;$Y$9:$Z$9)*O236:P236+(O236:P236&gt;=$Y$9:$Z$9)*$Y$9:$Z$9)),O236-MIN($Y$9,O236)))</f>
        <v>0</v>
      </c>
      <c r="Z236" s="33">
        <f>IF($B236="","",MIN($Z$9,P236)+MIN(MAX(0,'Debt Payoff'!$D$24-SUM(Q236:Y236)-SUMPRODUCT((P236:P236&lt;$Z$9:$Z$9)*P236:P236+(P236:P236&gt;=$Z$9:$Z$9)*$Z$9:$Z$9)),P236-MIN($Z$9,P236)))</f>
        <v>0</v>
      </c>
      <c r="AA236" s="33">
        <f>IF($B236="","",ROUND(G236-Q236,2))</f>
        <v>0</v>
      </c>
      <c r="AB236" s="33">
        <f>IF($B236="","",ROUND(H236-R236,2))</f>
        <v>0</v>
      </c>
      <c r="AC236" s="33">
        <f>IF($B236="","",ROUND(I236-S236,2))</f>
        <v>0</v>
      </c>
      <c r="AD236" s="33">
        <f>IF($B236="","",ROUND(J236-T236,2))</f>
        <v>0</v>
      </c>
      <c r="AE236" s="33">
        <f>IF($B236="","",ROUND(K236-U236,2))</f>
        <v>0</v>
      </c>
      <c r="AF236" s="33">
        <f>IF($B236="","",ROUND(L236-V236,2))</f>
        <v>0</v>
      </c>
      <c r="AG236" s="33">
        <f>IF($B236="","",ROUND(M236-W236,2))</f>
        <v>0</v>
      </c>
      <c r="AH236" s="33">
        <f>IF($B236="","",ROUND(N236-X236,2))</f>
        <v>0</v>
      </c>
      <c r="AI236" s="33">
        <f>IF($B236="","",ROUND(O236-Y236,2))</f>
        <v>0</v>
      </c>
      <c r="AJ236" s="33">
        <f>IF($B236="","",ROUND(P236-Z236,2))</f>
        <v>0</v>
      </c>
    </row>
    <row r="237" spans="2:36">
      <c r="B237" s="15">
        <f>IF(B236="","",IF(F236&gt;0.005,B236+1,""))</f>
        <v>0</v>
      </c>
      <c r="C237" s="46">
        <f>IF($B237="","",EDATE('Debt Payoff'!$D$23,$B237-1))</f>
        <v>0</v>
      </c>
      <c r="D237" s="47">
        <f>IF($B237="","",SUM(Q237:Z237))</f>
        <v>0</v>
      </c>
      <c r="E237" s="48">
        <f>IF($B237="","",SUM(G237:P237)-F236)</f>
        <v>0</v>
      </c>
      <c r="F237" s="47">
        <f>IF($B237="","",SUM(AA237:AJ237))</f>
        <v>0</v>
      </c>
      <c r="G237" s="48">
        <f>IF($B237="","",ROUND(N(AA236)*(1+$Q$8/12),2))</f>
        <v>0</v>
      </c>
      <c r="H237" s="48">
        <f>IF($B237="","",ROUND(N(AB236)*(1+$R$8/12),2))</f>
        <v>0</v>
      </c>
      <c r="I237" s="48">
        <f>IF($B237="","",ROUND(N(AC236)*(1+$S$8/12),2))</f>
        <v>0</v>
      </c>
      <c r="J237" s="48">
        <f>IF($B237="","",ROUND(N(AD236)*(1+$T$8/12),2))</f>
        <v>0</v>
      </c>
      <c r="K237" s="48">
        <f>IF($B237="","",ROUND(N(AE236)*(1+$U$8/12),2))</f>
        <v>0</v>
      </c>
      <c r="L237" s="48">
        <f>IF($B237="","",ROUND(N(AF236)*(1+$V$8/12),2))</f>
        <v>0</v>
      </c>
      <c r="M237" s="48">
        <f>IF($B237="","",ROUND(N(AG236)*(1+$W$8/12),2))</f>
        <v>0</v>
      </c>
      <c r="N237" s="48">
        <f>IF($B237="","",ROUND(N(AH236)*(1+$X$8/12),2))</f>
        <v>0</v>
      </c>
      <c r="O237" s="48">
        <f>IF($B237="","",ROUND(N(AI236)*(1+$Y$8/12),2))</f>
        <v>0</v>
      </c>
      <c r="P237" s="48">
        <f>IF($B237="","",ROUND(N(AJ236)*(1+$Z$8/12),2))</f>
        <v>0</v>
      </c>
      <c r="Q237" s="33">
        <f>IF($B237="","",MIN($Q$9,G237)+MIN(MAX(0,'Debt Payoff'!$D$24-0-SUMPRODUCT((G237:P237&lt;$Q$9:$Z$9)*G237:P237+(G237:P237&gt;=$Q$9:$Z$9)*$Q$9:$Z$9)),G237-MIN($Q$9,G237)))</f>
        <v>0</v>
      </c>
      <c r="R237" s="33">
        <f>IF($B237="","",MIN($R$9,H237)+MIN(MAX(0,'Debt Payoff'!$D$24-SUM(Q237:Q237)-SUMPRODUCT((H237:P237&lt;$R$9:$Z$9)*H237:P237+(H237:P237&gt;=$R$9:$Z$9)*$R$9:$Z$9)),H237-MIN($R$9,H237)))</f>
        <v>0</v>
      </c>
      <c r="S237" s="33">
        <f>IF($B237="","",MIN($S$9,I237)+MIN(MAX(0,'Debt Payoff'!$D$24-SUM(Q237:R237)-SUMPRODUCT((I237:P237&lt;$S$9:$Z$9)*I237:P237+(I237:P237&gt;=$S$9:$Z$9)*$S$9:$Z$9)),I237-MIN($S$9,I237)))</f>
        <v>0</v>
      </c>
      <c r="T237" s="33">
        <f>IF($B237="","",MIN($T$9,J237)+MIN(MAX(0,'Debt Payoff'!$D$24-SUM(Q237:S237)-SUMPRODUCT((J237:P237&lt;$T$9:$Z$9)*J237:P237+(J237:P237&gt;=$T$9:$Z$9)*$T$9:$Z$9)),J237-MIN($T$9,J237)))</f>
        <v>0</v>
      </c>
      <c r="U237" s="33">
        <f>IF($B237="","",MIN($U$9,K237)+MIN(MAX(0,'Debt Payoff'!$D$24-SUM(Q237:T237)-SUMPRODUCT((K237:P237&lt;$U$9:$Z$9)*K237:P237+(K237:P237&gt;=$U$9:$Z$9)*$U$9:$Z$9)),K237-MIN($U$9,K237)))</f>
        <v>0</v>
      </c>
      <c r="V237" s="33">
        <f>IF($B237="","",MIN($V$9,L237)+MIN(MAX(0,'Debt Payoff'!$D$24-SUM(Q237:U237)-SUMPRODUCT((L237:P237&lt;$V$9:$Z$9)*L237:P237+(L237:P237&gt;=$V$9:$Z$9)*$V$9:$Z$9)),L237-MIN($V$9,L237)))</f>
        <v>0</v>
      </c>
      <c r="W237" s="33">
        <f>IF($B237="","",MIN($W$9,M237)+MIN(MAX(0,'Debt Payoff'!$D$24-SUM(Q237:V237)-SUMPRODUCT((M237:P237&lt;$W$9:$Z$9)*M237:P237+(M237:P237&gt;=$W$9:$Z$9)*$W$9:$Z$9)),M237-MIN($W$9,M237)))</f>
        <v>0</v>
      </c>
      <c r="X237" s="33">
        <f>IF($B237="","",MIN($X$9,N237)+MIN(MAX(0,'Debt Payoff'!$D$24-SUM(Q237:W237)-SUMPRODUCT((N237:P237&lt;$X$9:$Z$9)*N237:P237+(N237:P237&gt;=$X$9:$Z$9)*$X$9:$Z$9)),N237-MIN($X$9,N237)))</f>
        <v>0</v>
      </c>
      <c r="Y237" s="33">
        <f>IF($B237="","",MIN($Y$9,O237)+MIN(MAX(0,'Debt Payoff'!$D$24-SUM(Q237:X237)-SUMPRODUCT((O237:P237&lt;$Y$9:$Z$9)*O237:P237+(O237:P237&gt;=$Y$9:$Z$9)*$Y$9:$Z$9)),O237-MIN($Y$9,O237)))</f>
        <v>0</v>
      </c>
      <c r="Z237" s="33">
        <f>IF($B237="","",MIN($Z$9,P237)+MIN(MAX(0,'Debt Payoff'!$D$24-SUM(Q237:Y237)-SUMPRODUCT((P237:P237&lt;$Z$9:$Z$9)*P237:P237+(P237:P237&gt;=$Z$9:$Z$9)*$Z$9:$Z$9)),P237-MIN($Z$9,P237)))</f>
        <v>0</v>
      </c>
      <c r="AA237" s="33">
        <f>IF($B237="","",ROUND(G237-Q237,2))</f>
        <v>0</v>
      </c>
      <c r="AB237" s="33">
        <f>IF($B237="","",ROUND(H237-R237,2))</f>
        <v>0</v>
      </c>
      <c r="AC237" s="33">
        <f>IF($B237="","",ROUND(I237-S237,2))</f>
        <v>0</v>
      </c>
      <c r="AD237" s="33">
        <f>IF($B237="","",ROUND(J237-T237,2))</f>
        <v>0</v>
      </c>
      <c r="AE237" s="33">
        <f>IF($B237="","",ROUND(K237-U237,2))</f>
        <v>0</v>
      </c>
      <c r="AF237" s="33">
        <f>IF($B237="","",ROUND(L237-V237,2))</f>
        <v>0</v>
      </c>
      <c r="AG237" s="33">
        <f>IF($B237="","",ROUND(M237-W237,2))</f>
        <v>0</v>
      </c>
      <c r="AH237" s="33">
        <f>IF($B237="","",ROUND(N237-X237,2))</f>
        <v>0</v>
      </c>
      <c r="AI237" s="33">
        <f>IF($B237="","",ROUND(O237-Y237,2))</f>
        <v>0</v>
      </c>
      <c r="AJ237" s="33">
        <f>IF($B237="","",ROUND(P237-Z237,2))</f>
        <v>0</v>
      </c>
    </row>
    <row r="238" spans="2:36">
      <c r="B238" s="15">
        <f>IF(B237="","",IF(F237&gt;0.005,B237+1,""))</f>
        <v>0</v>
      </c>
      <c r="C238" s="46">
        <f>IF($B238="","",EDATE('Debt Payoff'!$D$23,$B238-1))</f>
        <v>0</v>
      </c>
      <c r="D238" s="47">
        <f>IF($B238="","",SUM(Q238:Z238))</f>
        <v>0</v>
      </c>
      <c r="E238" s="48">
        <f>IF($B238="","",SUM(G238:P238)-F237)</f>
        <v>0</v>
      </c>
      <c r="F238" s="47">
        <f>IF($B238="","",SUM(AA238:AJ238))</f>
        <v>0</v>
      </c>
      <c r="G238" s="48">
        <f>IF($B238="","",ROUND(N(AA237)*(1+$Q$8/12),2))</f>
        <v>0</v>
      </c>
      <c r="H238" s="48">
        <f>IF($B238="","",ROUND(N(AB237)*(1+$R$8/12),2))</f>
        <v>0</v>
      </c>
      <c r="I238" s="48">
        <f>IF($B238="","",ROUND(N(AC237)*(1+$S$8/12),2))</f>
        <v>0</v>
      </c>
      <c r="J238" s="48">
        <f>IF($B238="","",ROUND(N(AD237)*(1+$T$8/12),2))</f>
        <v>0</v>
      </c>
      <c r="K238" s="48">
        <f>IF($B238="","",ROUND(N(AE237)*(1+$U$8/12),2))</f>
        <v>0</v>
      </c>
      <c r="L238" s="48">
        <f>IF($B238="","",ROUND(N(AF237)*(1+$V$8/12),2))</f>
        <v>0</v>
      </c>
      <c r="M238" s="48">
        <f>IF($B238="","",ROUND(N(AG237)*(1+$W$8/12),2))</f>
        <v>0</v>
      </c>
      <c r="N238" s="48">
        <f>IF($B238="","",ROUND(N(AH237)*(1+$X$8/12),2))</f>
        <v>0</v>
      </c>
      <c r="O238" s="48">
        <f>IF($B238="","",ROUND(N(AI237)*(1+$Y$8/12),2))</f>
        <v>0</v>
      </c>
      <c r="P238" s="48">
        <f>IF($B238="","",ROUND(N(AJ237)*(1+$Z$8/12),2))</f>
        <v>0</v>
      </c>
      <c r="Q238" s="33">
        <f>IF($B238="","",MIN($Q$9,G238)+MIN(MAX(0,'Debt Payoff'!$D$24-0-SUMPRODUCT((G238:P238&lt;$Q$9:$Z$9)*G238:P238+(G238:P238&gt;=$Q$9:$Z$9)*$Q$9:$Z$9)),G238-MIN($Q$9,G238)))</f>
        <v>0</v>
      </c>
      <c r="R238" s="33">
        <f>IF($B238="","",MIN($R$9,H238)+MIN(MAX(0,'Debt Payoff'!$D$24-SUM(Q238:Q238)-SUMPRODUCT((H238:P238&lt;$R$9:$Z$9)*H238:P238+(H238:P238&gt;=$R$9:$Z$9)*$R$9:$Z$9)),H238-MIN($R$9,H238)))</f>
        <v>0</v>
      </c>
      <c r="S238" s="33">
        <f>IF($B238="","",MIN($S$9,I238)+MIN(MAX(0,'Debt Payoff'!$D$24-SUM(Q238:R238)-SUMPRODUCT((I238:P238&lt;$S$9:$Z$9)*I238:P238+(I238:P238&gt;=$S$9:$Z$9)*$S$9:$Z$9)),I238-MIN($S$9,I238)))</f>
        <v>0</v>
      </c>
      <c r="T238" s="33">
        <f>IF($B238="","",MIN($T$9,J238)+MIN(MAX(0,'Debt Payoff'!$D$24-SUM(Q238:S238)-SUMPRODUCT((J238:P238&lt;$T$9:$Z$9)*J238:P238+(J238:P238&gt;=$T$9:$Z$9)*$T$9:$Z$9)),J238-MIN($T$9,J238)))</f>
        <v>0</v>
      </c>
      <c r="U238" s="33">
        <f>IF($B238="","",MIN($U$9,K238)+MIN(MAX(0,'Debt Payoff'!$D$24-SUM(Q238:T238)-SUMPRODUCT((K238:P238&lt;$U$9:$Z$9)*K238:P238+(K238:P238&gt;=$U$9:$Z$9)*$U$9:$Z$9)),K238-MIN($U$9,K238)))</f>
        <v>0</v>
      </c>
      <c r="V238" s="33">
        <f>IF($B238="","",MIN($V$9,L238)+MIN(MAX(0,'Debt Payoff'!$D$24-SUM(Q238:U238)-SUMPRODUCT((L238:P238&lt;$V$9:$Z$9)*L238:P238+(L238:P238&gt;=$V$9:$Z$9)*$V$9:$Z$9)),L238-MIN($V$9,L238)))</f>
        <v>0</v>
      </c>
      <c r="W238" s="33">
        <f>IF($B238="","",MIN($W$9,M238)+MIN(MAX(0,'Debt Payoff'!$D$24-SUM(Q238:V238)-SUMPRODUCT((M238:P238&lt;$W$9:$Z$9)*M238:P238+(M238:P238&gt;=$W$9:$Z$9)*$W$9:$Z$9)),M238-MIN($W$9,M238)))</f>
        <v>0</v>
      </c>
      <c r="X238" s="33">
        <f>IF($B238="","",MIN($X$9,N238)+MIN(MAX(0,'Debt Payoff'!$D$24-SUM(Q238:W238)-SUMPRODUCT((N238:P238&lt;$X$9:$Z$9)*N238:P238+(N238:P238&gt;=$X$9:$Z$9)*$X$9:$Z$9)),N238-MIN($X$9,N238)))</f>
        <v>0</v>
      </c>
      <c r="Y238" s="33">
        <f>IF($B238="","",MIN($Y$9,O238)+MIN(MAX(0,'Debt Payoff'!$D$24-SUM(Q238:X238)-SUMPRODUCT((O238:P238&lt;$Y$9:$Z$9)*O238:P238+(O238:P238&gt;=$Y$9:$Z$9)*$Y$9:$Z$9)),O238-MIN($Y$9,O238)))</f>
        <v>0</v>
      </c>
      <c r="Z238" s="33">
        <f>IF($B238="","",MIN($Z$9,P238)+MIN(MAX(0,'Debt Payoff'!$D$24-SUM(Q238:Y238)-SUMPRODUCT((P238:P238&lt;$Z$9:$Z$9)*P238:P238+(P238:P238&gt;=$Z$9:$Z$9)*$Z$9:$Z$9)),P238-MIN($Z$9,P238)))</f>
        <v>0</v>
      </c>
      <c r="AA238" s="33">
        <f>IF($B238="","",ROUND(G238-Q238,2))</f>
        <v>0</v>
      </c>
      <c r="AB238" s="33">
        <f>IF($B238="","",ROUND(H238-R238,2))</f>
        <v>0</v>
      </c>
      <c r="AC238" s="33">
        <f>IF($B238="","",ROUND(I238-S238,2))</f>
        <v>0</v>
      </c>
      <c r="AD238" s="33">
        <f>IF($B238="","",ROUND(J238-T238,2))</f>
        <v>0</v>
      </c>
      <c r="AE238" s="33">
        <f>IF($B238="","",ROUND(K238-U238,2))</f>
        <v>0</v>
      </c>
      <c r="AF238" s="33">
        <f>IF($B238="","",ROUND(L238-V238,2))</f>
        <v>0</v>
      </c>
      <c r="AG238" s="33">
        <f>IF($B238="","",ROUND(M238-W238,2))</f>
        <v>0</v>
      </c>
      <c r="AH238" s="33">
        <f>IF($B238="","",ROUND(N238-X238,2))</f>
        <v>0</v>
      </c>
      <c r="AI238" s="33">
        <f>IF($B238="","",ROUND(O238-Y238,2))</f>
        <v>0</v>
      </c>
      <c r="AJ238" s="33">
        <f>IF($B238="","",ROUND(P238-Z238,2))</f>
        <v>0</v>
      </c>
    </row>
    <row r="239" spans="2:36">
      <c r="B239" s="15">
        <f>IF(B238="","",IF(F238&gt;0.005,B238+1,""))</f>
        <v>0</v>
      </c>
      <c r="C239" s="46">
        <f>IF($B239="","",EDATE('Debt Payoff'!$D$23,$B239-1))</f>
        <v>0</v>
      </c>
      <c r="D239" s="47">
        <f>IF($B239="","",SUM(Q239:Z239))</f>
        <v>0</v>
      </c>
      <c r="E239" s="48">
        <f>IF($B239="","",SUM(G239:P239)-F238)</f>
        <v>0</v>
      </c>
      <c r="F239" s="47">
        <f>IF($B239="","",SUM(AA239:AJ239))</f>
        <v>0</v>
      </c>
      <c r="G239" s="48">
        <f>IF($B239="","",ROUND(N(AA238)*(1+$Q$8/12),2))</f>
        <v>0</v>
      </c>
      <c r="H239" s="48">
        <f>IF($B239="","",ROUND(N(AB238)*(1+$R$8/12),2))</f>
        <v>0</v>
      </c>
      <c r="I239" s="48">
        <f>IF($B239="","",ROUND(N(AC238)*(1+$S$8/12),2))</f>
        <v>0</v>
      </c>
      <c r="J239" s="48">
        <f>IF($B239="","",ROUND(N(AD238)*(1+$T$8/12),2))</f>
        <v>0</v>
      </c>
      <c r="K239" s="48">
        <f>IF($B239="","",ROUND(N(AE238)*(1+$U$8/12),2))</f>
        <v>0</v>
      </c>
      <c r="L239" s="48">
        <f>IF($B239="","",ROUND(N(AF238)*(1+$V$8/12),2))</f>
        <v>0</v>
      </c>
      <c r="M239" s="48">
        <f>IF($B239="","",ROUND(N(AG238)*(1+$W$8/12),2))</f>
        <v>0</v>
      </c>
      <c r="N239" s="48">
        <f>IF($B239="","",ROUND(N(AH238)*(1+$X$8/12),2))</f>
        <v>0</v>
      </c>
      <c r="O239" s="48">
        <f>IF($B239="","",ROUND(N(AI238)*(1+$Y$8/12),2))</f>
        <v>0</v>
      </c>
      <c r="P239" s="48">
        <f>IF($B239="","",ROUND(N(AJ238)*(1+$Z$8/12),2))</f>
        <v>0</v>
      </c>
      <c r="Q239" s="33">
        <f>IF($B239="","",MIN($Q$9,G239)+MIN(MAX(0,'Debt Payoff'!$D$24-0-SUMPRODUCT((G239:P239&lt;$Q$9:$Z$9)*G239:P239+(G239:P239&gt;=$Q$9:$Z$9)*$Q$9:$Z$9)),G239-MIN($Q$9,G239)))</f>
        <v>0</v>
      </c>
      <c r="R239" s="33">
        <f>IF($B239="","",MIN($R$9,H239)+MIN(MAX(0,'Debt Payoff'!$D$24-SUM(Q239:Q239)-SUMPRODUCT((H239:P239&lt;$R$9:$Z$9)*H239:P239+(H239:P239&gt;=$R$9:$Z$9)*$R$9:$Z$9)),H239-MIN($R$9,H239)))</f>
        <v>0</v>
      </c>
      <c r="S239" s="33">
        <f>IF($B239="","",MIN($S$9,I239)+MIN(MAX(0,'Debt Payoff'!$D$24-SUM(Q239:R239)-SUMPRODUCT((I239:P239&lt;$S$9:$Z$9)*I239:P239+(I239:P239&gt;=$S$9:$Z$9)*$S$9:$Z$9)),I239-MIN($S$9,I239)))</f>
        <v>0</v>
      </c>
      <c r="T239" s="33">
        <f>IF($B239="","",MIN($T$9,J239)+MIN(MAX(0,'Debt Payoff'!$D$24-SUM(Q239:S239)-SUMPRODUCT((J239:P239&lt;$T$9:$Z$9)*J239:P239+(J239:P239&gt;=$T$9:$Z$9)*$T$9:$Z$9)),J239-MIN($T$9,J239)))</f>
        <v>0</v>
      </c>
      <c r="U239" s="33">
        <f>IF($B239="","",MIN($U$9,K239)+MIN(MAX(0,'Debt Payoff'!$D$24-SUM(Q239:T239)-SUMPRODUCT((K239:P239&lt;$U$9:$Z$9)*K239:P239+(K239:P239&gt;=$U$9:$Z$9)*$U$9:$Z$9)),K239-MIN($U$9,K239)))</f>
        <v>0</v>
      </c>
      <c r="V239" s="33">
        <f>IF($B239="","",MIN($V$9,L239)+MIN(MAX(0,'Debt Payoff'!$D$24-SUM(Q239:U239)-SUMPRODUCT((L239:P239&lt;$V$9:$Z$9)*L239:P239+(L239:P239&gt;=$V$9:$Z$9)*$V$9:$Z$9)),L239-MIN($V$9,L239)))</f>
        <v>0</v>
      </c>
      <c r="W239" s="33">
        <f>IF($B239="","",MIN($W$9,M239)+MIN(MAX(0,'Debt Payoff'!$D$24-SUM(Q239:V239)-SUMPRODUCT((M239:P239&lt;$W$9:$Z$9)*M239:P239+(M239:P239&gt;=$W$9:$Z$9)*$W$9:$Z$9)),M239-MIN($W$9,M239)))</f>
        <v>0</v>
      </c>
      <c r="X239" s="33">
        <f>IF($B239="","",MIN($X$9,N239)+MIN(MAX(0,'Debt Payoff'!$D$24-SUM(Q239:W239)-SUMPRODUCT((N239:P239&lt;$X$9:$Z$9)*N239:P239+(N239:P239&gt;=$X$9:$Z$9)*$X$9:$Z$9)),N239-MIN($X$9,N239)))</f>
        <v>0</v>
      </c>
      <c r="Y239" s="33">
        <f>IF($B239="","",MIN($Y$9,O239)+MIN(MAX(0,'Debt Payoff'!$D$24-SUM(Q239:X239)-SUMPRODUCT((O239:P239&lt;$Y$9:$Z$9)*O239:P239+(O239:P239&gt;=$Y$9:$Z$9)*$Y$9:$Z$9)),O239-MIN($Y$9,O239)))</f>
        <v>0</v>
      </c>
      <c r="Z239" s="33">
        <f>IF($B239="","",MIN($Z$9,P239)+MIN(MAX(0,'Debt Payoff'!$D$24-SUM(Q239:Y239)-SUMPRODUCT((P239:P239&lt;$Z$9:$Z$9)*P239:P239+(P239:P239&gt;=$Z$9:$Z$9)*$Z$9:$Z$9)),P239-MIN($Z$9,P239)))</f>
        <v>0</v>
      </c>
      <c r="AA239" s="33">
        <f>IF($B239="","",ROUND(G239-Q239,2))</f>
        <v>0</v>
      </c>
      <c r="AB239" s="33">
        <f>IF($B239="","",ROUND(H239-R239,2))</f>
        <v>0</v>
      </c>
      <c r="AC239" s="33">
        <f>IF($B239="","",ROUND(I239-S239,2))</f>
        <v>0</v>
      </c>
      <c r="AD239" s="33">
        <f>IF($B239="","",ROUND(J239-T239,2))</f>
        <v>0</v>
      </c>
      <c r="AE239" s="33">
        <f>IF($B239="","",ROUND(K239-U239,2))</f>
        <v>0</v>
      </c>
      <c r="AF239" s="33">
        <f>IF($B239="","",ROUND(L239-V239,2))</f>
        <v>0</v>
      </c>
      <c r="AG239" s="33">
        <f>IF($B239="","",ROUND(M239-W239,2))</f>
        <v>0</v>
      </c>
      <c r="AH239" s="33">
        <f>IF($B239="","",ROUND(N239-X239,2))</f>
        <v>0</v>
      </c>
      <c r="AI239" s="33">
        <f>IF($B239="","",ROUND(O239-Y239,2))</f>
        <v>0</v>
      </c>
      <c r="AJ239" s="33">
        <f>IF($B239="","",ROUND(P239-Z239,2))</f>
        <v>0</v>
      </c>
    </row>
    <row r="240" spans="2:36">
      <c r="B240" s="15">
        <f>IF(B239="","",IF(F239&gt;0.005,B239+1,""))</f>
        <v>0</v>
      </c>
      <c r="C240" s="46">
        <f>IF($B240="","",EDATE('Debt Payoff'!$D$23,$B240-1))</f>
        <v>0</v>
      </c>
      <c r="D240" s="47">
        <f>IF($B240="","",SUM(Q240:Z240))</f>
        <v>0</v>
      </c>
      <c r="E240" s="48">
        <f>IF($B240="","",SUM(G240:P240)-F239)</f>
        <v>0</v>
      </c>
      <c r="F240" s="47">
        <f>IF($B240="","",SUM(AA240:AJ240))</f>
        <v>0</v>
      </c>
      <c r="G240" s="48">
        <f>IF($B240="","",ROUND(N(AA239)*(1+$Q$8/12),2))</f>
        <v>0</v>
      </c>
      <c r="H240" s="48">
        <f>IF($B240="","",ROUND(N(AB239)*(1+$R$8/12),2))</f>
        <v>0</v>
      </c>
      <c r="I240" s="48">
        <f>IF($B240="","",ROUND(N(AC239)*(1+$S$8/12),2))</f>
        <v>0</v>
      </c>
      <c r="J240" s="48">
        <f>IF($B240="","",ROUND(N(AD239)*(1+$T$8/12),2))</f>
        <v>0</v>
      </c>
      <c r="K240" s="48">
        <f>IF($B240="","",ROUND(N(AE239)*(1+$U$8/12),2))</f>
        <v>0</v>
      </c>
      <c r="L240" s="48">
        <f>IF($B240="","",ROUND(N(AF239)*(1+$V$8/12),2))</f>
        <v>0</v>
      </c>
      <c r="M240" s="48">
        <f>IF($B240="","",ROUND(N(AG239)*(1+$W$8/12),2))</f>
        <v>0</v>
      </c>
      <c r="N240" s="48">
        <f>IF($B240="","",ROUND(N(AH239)*(1+$X$8/12),2))</f>
        <v>0</v>
      </c>
      <c r="O240" s="48">
        <f>IF($B240="","",ROUND(N(AI239)*(1+$Y$8/12),2))</f>
        <v>0</v>
      </c>
      <c r="P240" s="48">
        <f>IF($B240="","",ROUND(N(AJ239)*(1+$Z$8/12),2))</f>
        <v>0</v>
      </c>
      <c r="Q240" s="33">
        <f>IF($B240="","",MIN($Q$9,G240)+MIN(MAX(0,'Debt Payoff'!$D$24-0-SUMPRODUCT((G240:P240&lt;$Q$9:$Z$9)*G240:P240+(G240:P240&gt;=$Q$9:$Z$9)*$Q$9:$Z$9)),G240-MIN($Q$9,G240)))</f>
        <v>0</v>
      </c>
      <c r="R240" s="33">
        <f>IF($B240="","",MIN($R$9,H240)+MIN(MAX(0,'Debt Payoff'!$D$24-SUM(Q240:Q240)-SUMPRODUCT((H240:P240&lt;$R$9:$Z$9)*H240:P240+(H240:P240&gt;=$R$9:$Z$9)*$R$9:$Z$9)),H240-MIN($R$9,H240)))</f>
        <v>0</v>
      </c>
      <c r="S240" s="33">
        <f>IF($B240="","",MIN($S$9,I240)+MIN(MAX(0,'Debt Payoff'!$D$24-SUM(Q240:R240)-SUMPRODUCT((I240:P240&lt;$S$9:$Z$9)*I240:P240+(I240:P240&gt;=$S$9:$Z$9)*$S$9:$Z$9)),I240-MIN($S$9,I240)))</f>
        <v>0</v>
      </c>
      <c r="T240" s="33">
        <f>IF($B240="","",MIN($T$9,J240)+MIN(MAX(0,'Debt Payoff'!$D$24-SUM(Q240:S240)-SUMPRODUCT((J240:P240&lt;$T$9:$Z$9)*J240:P240+(J240:P240&gt;=$T$9:$Z$9)*$T$9:$Z$9)),J240-MIN($T$9,J240)))</f>
        <v>0</v>
      </c>
      <c r="U240" s="33">
        <f>IF($B240="","",MIN($U$9,K240)+MIN(MAX(0,'Debt Payoff'!$D$24-SUM(Q240:T240)-SUMPRODUCT((K240:P240&lt;$U$9:$Z$9)*K240:P240+(K240:P240&gt;=$U$9:$Z$9)*$U$9:$Z$9)),K240-MIN($U$9,K240)))</f>
        <v>0</v>
      </c>
      <c r="V240" s="33">
        <f>IF($B240="","",MIN($V$9,L240)+MIN(MAX(0,'Debt Payoff'!$D$24-SUM(Q240:U240)-SUMPRODUCT((L240:P240&lt;$V$9:$Z$9)*L240:P240+(L240:P240&gt;=$V$9:$Z$9)*$V$9:$Z$9)),L240-MIN($V$9,L240)))</f>
        <v>0</v>
      </c>
      <c r="W240" s="33">
        <f>IF($B240="","",MIN($W$9,M240)+MIN(MAX(0,'Debt Payoff'!$D$24-SUM(Q240:V240)-SUMPRODUCT((M240:P240&lt;$W$9:$Z$9)*M240:P240+(M240:P240&gt;=$W$9:$Z$9)*$W$9:$Z$9)),M240-MIN($W$9,M240)))</f>
        <v>0</v>
      </c>
      <c r="X240" s="33">
        <f>IF($B240="","",MIN($X$9,N240)+MIN(MAX(0,'Debt Payoff'!$D$24-SUM(Q240:W240)-SUMPRODUCT((N240:P240&lt;$X$9:$Z$9)*N240:P240+(N240:P240&gt;=$X$9:$Z$9)*$X$9:$Z$9)),N240-MIN($X$9,N240)))</f>
        <v>0</v>
      </c>
      <c r="Y240" s="33">
        <f>IF($B240="","",MIN($Y$9,O240)+MIN(MAX(0,'Debt Payoff'!$D$24-SUM(Q240:X240)-SUMPRODUCT((O240:P240&lt;$Y$9:$Z$9)*O240:P240+(O240:P240&gt;=$Y$9:$Z$9)*$Y$9:$Z$9)),O240-MIN($Y$9,O240)))</f>
        <v>0</v>
      </c>
      <c r="Z240" s="33">
        <f>IF($B240="","",MIN($Z$9,P240)+MIN(MAX(0,'Debt Payoff'!$D$24-SUM(Q240:Y240)-SUMPRODUCT((P240:P240&lt;$Z$9:$Z$9)*P240:P240+(P240:P240&gt;=$Z$9:$Z$9)*$Z$9:$Z$9)),P240-MIN($Z$9,P240)))</f>
        <v>0</v>
      </c>
      <c r="AA240" s="33">
        <f>IF($B240="","",ROUND(G240-Q240,2))</f>
        <v>0</v>
      </c>
      <c r="AB240" s="33">
        <f>IF($B240="","",ROUND(H240-R240,2))</f>
        <v>0</v>
      </c>
      <c r="AC240" s="33">
        <f>IF($B240="","",ROUND(I240-S240,2))</f>
        <v>0</v>
      </c>
      <c r="AD240" s="33">
        <f>IF($B240="","",ROUND(J240-T240,2))</f>
        <v>0</v>
      </c>
      <c r="AE240" s="33">
        <f>IF($B240="","",ROUND(K240-U240,2))</f>
        <v>0</v>
      </c>
      <c r="AF240" s="33">
        <f>IF($B240="","",ROUND(L240-V240,2))</f>
        <v>0</v>
      </c>
      <c r="AG240" s="33">
        <f>IF($B240="","",ROUND(M240-W240,2))</f>
        <v>0</v>
      </c>
      <c r="AH240" s="33">
        <f>IF($B240="","",ROUND(N240-X240,2))</f>
        <v>0</v>
      </c>
      <c r="AI240" s="33">
        <f>IF($B240="","",ROUND(O240-Y240,2))</f>
        <v>0</v>
      </c>
      <c r="AJ240" s="33">
        <f>IF($B240="","",ROUND(P240-Z240,2))</f>
        <v>0</v>
      </c>
    </row>
    <row r="241" spans="2:36">
      <c r="B241" s="15">
        <f>IF(B240="","",IF(F240&gt;0.005,B240+1,""))</f>
        <v>0</v>
      </c>
      <c r="C241" s="46">
        <f>IF($B241="","",EDATE('Debt Payoff'!$D$23,$B241-1))</f>
        <v>0</v>
      </c>
      <c r="D241" s="47">
        <f>IF($B241="","",SUM(Q241:Z241))</f>
        <v>0</v>
      </c>
      <c r="E241" s="48">
        <f>IF($B241="","",SUM(G241:P241)-F240)</f>
        <v>0</v>
      </c>
      <c r="F241" s="47">
        <f>IF($B241="","",SUM(AA241:AJ241))</f>
        <v>0</v>
      </c>
      <c r="G241" s="48">
        <f>IF($B241="","",ROUND(N(AA240)*(1+$Q$8/12),2))</f>
        <v>0</v>
      </c>
      <c r="H241" s="48">
        <f>IF($B241="","",ROUND(N(AB240)*(1+$R$8/12),2))</f>
        <v>0</v>
      </c>
      <c r="I241" s="48">
        <f>IF($B241="","",ROUND(N(AC240)*(1+$S$8/12),2))</f>
        <v>0</v>
      </c>
      <c r="J241" s="48">
        <f>IF($B241="","",ROUND(N(AD240)*(1+$T$8/12),2))</f>
        <v>0</v>
      </c>
      <c r="K241" s="48">
        <f>IF($B241="","",ROUND(N(AE240)*(1+$U$8/12),2))</f>
        <v>0</v>
      </c>
      <c r="L241" s="48">
        <f>IF($B241="","",ROUND(N(AF240)*(1+$V$8/12),2))</f>
        <v>0</v>
      </c>
      <c r="M241" s="48">
        <f>IF($B241="","",ROUND(N(AG240)*(1+$W$8/12),2))</f>
        <v>0</v>
      </c>
      <c r="N241" s="48">
        <f>IF($B241="","",ROUND(N(AH240)*(1+$X$8/12),2))</f>
        <v>0</v>
      </c>
      <c r="O241" s="48">
        <f>IF($B241="","",ROUND(N(AI240)*(1+$Y$8/12),2))</f>
        <v>0</v>
      </c>
      <c r="P241" s="48">
        <f>IF($B241="","",ROUND(N(AJ240)*(1+$Z$8/12),2))</f>
        <v>0</v>
      </c>
      <c r="Q241" s="33">
        <f>IF($B241="","",MIN($Q$9,G241)+MIN(MAX(0,'Debt Payoff'!$D$24-0-SUMPRODUCT((G241:P241&lt;$Q$9:$Z$9)*G241:P241+(G241:P241&gt;=$Q$9:$Z$9)*$Q$9:$Z$9)),G241-MIN($Q$9,G241)))</f>
        <v>0</v>
      </c>
      <c r="R241" s="33">
        <f>IF($B241="","",MIN($R$9,H241)+MIN(MAX(0,'Debt Payoff'!$D$24-SUM(Q241:Q241)-SUMPRODUCT((H241:P241&lt;$R$9:$Z$9)*H241:P241+(H241:P241&gt;=$R$9:$Z$9)*$R$9:$Z$9)),H241-MIN($R$9,H241)))</f>
        <v>0</v>
      </c>
      <c r="S241" s="33">
        <f>IF($B241="","",MIN($S$9,I241)+MIN(MAX(0,'Debt Payoff'!$D$24-SUM(Q241:R241)-SUMPRODUCT((I241:P241&lt;$S$9:$Z$9)*I241:P241+(I241:P241&gt;=$S$9:$Z$9)*$S$9:$Z$9)),I241-MIN($S$9,I241)))</f>
        <v>0</v>
      </c>
      <c r="T241" s="33">
        <f>IF($B241="","",MIN($T$9,J241)+MIN(MAX(0,'Debt Payoff'!$D$24-SUM(Q241:S241)-SUMPRODUCT((J241:P241&lt;$T$9:$Z$9)*J241:P241+(J241:P241&gt;=$T$9:$Z$9)*$T$9:$Z$9)),J241-MIN($T$9,J241)))</f>
        <v>0</v>
      </c>
      <c r="U241" s="33">
        <f>IF($B241="","",MIN($U$9,K241)+MIN(MAX(0,'Debt Payoff'!$D$24-SUM(Q241:T241)-SUMPRODUCT((K241:P241&lt;$U$9:$Z$9)*K241:P241+(K241:P241&gt;=$U$9:$Z$9)*$U$9:$Z$9)),K241-MIN($U$9,K241)))</f>
        <v>0</v>
      </c>
      <c r="V241" s="33">
        <f>IF($B241="","",MIN($V$9,L241)+MIN(MAX(0,'Debt Payoff'!$D$24-SUM(Q241:U241)-SUMPRODUCT((L241:P241&lt;$V$9:$Z$9)*L241:P241+(L241:P241&gt;=$V$9:$Z$9)*$V$9:$Z$9)),L241-MIN($V$9,L241)))</f>
        <v>0</v>
      </c>
      <c r="W241" s="33">
        <f>IF($B241="","",MIN($W$9,M241)+MIN(MAX(0,'Debt Payoff'!$D$24-SUM(Q241:V241)-SUMPRODUCT((M241:P241&lt;$W$9:$Z$9)*M241:P241+(M241:P241&gt;=$W$9:$Z$9)*$W$9:$Z$9)),M241-MIN($W$9,M241)))</f>
        <v>0</v>
      </c>
      <c r="X241" s="33">
        <f>IF($B241="","",MIN($X$9,N241)+MIN(MAX(0,'Debt Payoff'!$D$24-SUM(Q241:W241)-SUMPRODUCT((N241:P241&lt;$X$9:$Z$9)*N241:P241+(N241:P241&gt;=$X$9:$Z$9)*$X$9:$Z$9)),N241-MIN($X$9,N241)))</f>
        <v>0</v>
      </c>
      <c r="Y241" s="33">
        <f>IF($B241="","",MIN($Y$9,O241)+MIN(MAX(0,'Debt Payoff'!$D$24-SUM(Q241:X241)-SUMPRODUCT((O241:P241&lt;$Y$9:$Z$9)*O241:P241+(O241:P241&gt;=$Y$9:$Z$9)*$Y$9:$Z$9)),O241-MIN($Y$9,O241)))</f>
        <v>0</v>
      </c>
      <c r="Z241" s="33">
        <f>IF($B241="","",MIN($Z$9,P241)+MIN(MAX(0,'Debt Payoff'!$D$24-SUM(Q241:Y241)-SUMPRODUCT((P241:P241&lt;$Z$9:$Z$9)*P241:P241+(P241:P241&gt;=$Z$9:$Z$9)*$Z$9:$Z$9)),P241-MIN($Z$9,P241)))</f>
        <v>0</v>
      </c>
      <c r="AA241" s="33">
        <f>IF($B241="","",ROUND(G241-Q241,2))</f>
        <v>0</v>
      </c>
      <c r="AB241" s="33">
        <f>IF($B241="","",ROUND(H241-R241,2))</f>
        <v>0</v>
      </c>
      <c r="AC241" s="33">
        <f>IF($B241="","",ROUND(I241-S241,2))</f>
        <v>0</v>
      </c>
      <c r="AD241" s="33">
        <f>IF($B241="","",ROUND(J241-T241,2))</f>
        <v>0</v>
      </c>
      <c r="AE241" s="33">
        <f>IF($B241="","",ROUND(K241-U241,2))</f>
        <v>0</v>
      </c>
      <c r="AF241" s="33">
        <f>IF($B241="","",ROUND(L241-V241,2))</f>
        <v>0</v>
      </c>
      <c r="AG241" s="33">
        <f>IF($B241="","",ROUND(M241-W241,2))</f>
        <v>0</v>
      </c>
      <c r="AH241" s="33">
        <f>IF($B241="","",ROUND(N241-X241,2))</f>
        <v>0</v>
      </c>
      <c r="AI241" s="33">
        <f>IF($B241="","",ROUND(O241-Y241,2))</f>
        <v>0</v>
      </c>
      <c r="AJ241" s="33">
        <f>IF($B241="","",ROUND(P241-Z241,2))</f>
        <v>0</v>
      </c>
    </row>
    <row r="242" spans="2:36">
      <c r="B242" s="15">
        <f>IF(B241="","",IF(F241&gt;0.005,B241+1,""))</f>
        <v>0</v>
      </c>
      <c r="C242" s="46">
        <f>IF($B242="","",EDATE('Debt Payoff'!$D$23,$B242-1))</f>
        <v>0</v>
      </c>
      <c r="D242" s="47">
        <f>IF($B242="","",SUM(Q242:Z242))</f>
        <v>0</v>
      </c>
      <c r="E242" s="48">
        <f>IF($B242="","",SUM(G242:P242)-F241)</f>
        <v>0</v>
      </c>
      <c r="F242" s="47">
        <f>IF($B242="","",SUM(AA242:AJ242))</f>
        <v>0</v>
      </c>
      <c r="G242" s="48">
        <f>IF($B242="","",ROUND(N(AA241)*(1+$Q$8/12),2))</f>
        <v>0</v>
      </c>
      <c r="H242" s="48">
        <f>IF($B242="","",ROUND(N(AB241)*(1+$R$8/12),2))</f>
        <v>0</v>
      </c>
      <c r="I242" s="48">
        <f>IF($B242="","",ROUND(N(AC241)*(1+$S$8/12),2))</f>
        <v>0</v>
      </c>
      <c r="J242" s="48">
        <f>IF($B242="","",ROUND(N(AD241)*(1+$T$8/12),2))</f>
        <v>0</v>
      </c>
      <c r="K242" s="48">
        <f>IF($B242="","",ROUND(N(AE241)*(1+$U$8/12),2))</f>
        <v>0</v>
      </c>
      <c r="L242" s="48">
        <f>IF($B242="","",ROUND(N(AF241)*(1+$V$8/12),2))</f>
        <v>0</v>
      </c>
      <c r="M242" s="48">
        <f>IF($B242="","",ROUND(N(AG241)*(1+$W$8/12),2))</f>
        <v>0</v>
      </c>
      <c r="N242" s="48">
        <f>IF($B242="","",ROUND(N(AH241)*(1+$X$8/12),2))</f>
        <v>0</v>
      </c>
      <c r="O242" s="48">
        <f>IF($B242="","",ROUND(N(AI241)*(1+$Y$8/12),2))</f>
        <v>0</v>
      </c>
      <c r="P242" s="48">
        <f>IF($B242="","",ROUND(N(AJ241)*(1+$Z$8/12),2))</f>
        <v>0</v>
      </c>
      <c r="Q242" s="33">
        <f>IF($B242="","",MIN($Q$9,G242)+MIN(MAX(0,'Debt Payoff'!$D$24-0-SUMPRODUCT((G242:P242&lt;$Q$9:$Z$9)*G242:P242+(G242:P242&gt;=$Q$9:$Z$9)*$Q$9:$Z$9)),G242-MIN($Q$9,G242)))</f>
        <v>0</v>
      </c>
      <c r="R242" s="33">
        <f>IF($B242="","",MIN($R$9,H242)+MIN(MAX(0,'Debt Payoff'!$D$24-SUM(Q242:Q242)-SUMPRODUCT((H242:P242&lt;$R$9:$Z$9)*H242:P242+(H242:P242&gt;=$R$9:$Z$9)*$R$9:$Z$9)),H242-MIN($R$9,H242)))</f>
        <v>0</v>
      </c>
      <c r="S242" s="33">
        <f>IF($B242="","",MIN($S$9,I242)+MIN(MAX(0,'Debt Payoff'!$D$24-SUM(Q242:R242)-SUMPRODUCT((I242:P242&lt;$S$9:$Z$9)*I242:P242+(I242:P242&gt;=$S$9:$Z$9)*$S$9:$Z$9)),I242-MIN($S$9,I242)))</f>
        <v>0</v>
      </c>
      <c r="T242" s="33">
        <f>IF($B242="","",MIN($T$9,J242)+MIN(MAX(0,'Debt Payoff'!$D$24-SUM(Q242:S242)-SUMPRODUCT((J242:P242&lt;$T$9:$Z$9)*J242:P242+(J242:P242&gt;=$T$9:$Z$9)*$T$9:$Z$9)),J242-MIN($T$9,J242)))</f>
        <v>0</v>
      </c>
      <c r="U242" s="33">
        <f>IF($B242="","",MIN($U$9,K242)+MIN(MAX(0,'Debt Payoff'!$D$24-SUM(Q242:T242)-SUMPRODUCT((K242:P242&lt;$U$9:$Z$9)*K242:P242+(K242:P242&gt;=$U$9:$Z$9)*$U$9:$Z$9)),K242-MIN($U$9,K242)))</f>
        <v>0</v>
      </c>
      <c r="V242" s="33">
        <f>IF($B242="","",MIN($V$9,L242)+MIN(MAX(0,'Debt Payoff'!$D$24-SUM(Q242:U242)-SUMPRODUCT((L242:P242&lt;$V$9:$Z$9)*L242:P242+(L242:P242&gt;=$V$9:$Z$9)*$V$9:$Z$9)),L242-MIN($V$9,L242)))</f>
        <v>0</v>
      </c>
      <c r="W242" s="33">
        <f>IF($B242="","",MIN($W$9,M242)+MIN(MAX(0,'Debt Payoff'!$D$24-SUM(Q242:V242)-SUMPRODUCT((M242:P242&lt;$W$9:$Z$9)*M242:P242+(M242:P242&gt;=$W$9:$Z$9)*$W$9:$Z$9)),M242-MIN($W$9,M242)))</f>
        <v>0</v>
      </c>
      <c r="X242" s="33">
        <f>IF($B242="","",MIN($X$9,N242)+MIN(MAX(0,'Debt Payoff'!$D$24-SUM(Q242:W242)-SUMPRODUCT((N242:P242&lt;$X$9:$Z$9)*N242:P242+(N242:P242&gt;=$X$9:$Z$9)*$X$9:$Z$9)),N242-MIN($X$9,N242)))</f>
        <v>0</v>
      </c>
      <c r="Y242" s="33">
        <f>IF($B242="","",MIN($Y$9,O242)+MIN(MAX(0,'Debt Payoff'!$D$24-SUM(Q242:X242)-SUMPRODUCT((O242:P242&lt;$Y$9:$Z$9)*O242:P242+(O242:P242&gt;=$Y$9:$Z$9)*$Y$9:$Z$9)),O242-MIN($Y$9,O242)))</f>
        <v>0</v>
      </c>
      <c r="Z242" s="33">
        <f>IF($B242="","",MIN($Z$9,P242)+MIN(MAX(0,'Debt Payoff'!$D$24-SUM(Q242:Y242)-SUMPRODUCT((P242:P242&lt;$Z$9:$Z$9)*P242:P242+(P242:P242&gt;=$Z$9:$Z$9)*$Z$9:$Z$9)),P242-MIN($Z$9,P242)))</f>
        <v>0</v>
      </c>
      <c r="AA242" s="33">
        <f>IF($B242="","",ROUND(G242-Q242,2))</f>
        <v>0</v>
      </c>
      <c r="AB242" s="33">
        <f>IF($B242="","",ROUND(H242-R242,2))</f>
        <v>0</v>
      </c>
      <c r="AC242" s="33">
        <f>IF($B242="","",ROUND(I242-S242,2))</f>
        <v>0</v>
      </c>
      <c r="AD242" s="33">
        <f>IF($B242="","",ROUND(J242-T242,2))</f>
        <v>0</v>
      </c>
      <c r="AE242" s="33">
        <f>IF($B242="","",ROUND(K242-U242,2))</f>
        <v>0</v>
      </c>
      <c r="AF242" s="33">
        <f>IF($B242="","",ROUND(L242-V242,2))</f>
        <v>0</v>
      </c>
      <c r="AG242" s="33">
        <f>IF($B242="","",ROUND(M242-W242,2))</f>
        <v>0</v>
      </c>
      <c r="AH242" s="33">
        <f>IF($B242="","",ROUND(N242-X242,2))</f>
        <v>0</v>
      </c>
      <c r="AI242" s="33">
        <f>IF($B242="","",ROUND(O242-Y242,2))</f>
        <v>0</v>
      </c>
      <c r="AJ242" s="33">
        <f>IF($B242="","",ROUND(P242-Z242,2))</f>
        <v>0</v>
      </c>
    </row>
    <row r="243" spans="2:36">
      <c r="B243" s="15">
        <f>IF(B242="","",IF(F242&gt;0.005,B242+1,""))</f>
        <v>0</v>
      </c>
      <c r="C243" s="46">
        <f>IF($B243="","",EDATE('Debt Payoff'!$D$23,$B243-1))</f>
        <v>0</v>
      </c>
      <c r="D243" s="47">
        <f>IF($B243="","",SUM(Q243:Z243))</f>
        <v>0</v>
      </c>
      <c r="E243" s="48">
        <f>IF($B243="","",SUM(G243:P243)-F242)</f>
        <v>0</v>
      </c>
      <c r="F243" s="47">
        <f>IF($B243="","",SUM(AA243:AJ243))</f>
        <v>0</v>
      </c>
      <c r="G243" s="48">
        <f>IF($B243="","",ROUND(N(AA242)*(1+$Q$8/12),2))</f>
        <v>0</v>
      </c>
      <c r="H243" s="48">
        <f>IF($B243="","",ROUND(N(AB242)*(1+$R$8/12),2))</f>
        <v>0</v>
      </c>
      <c r="I243" s="48">
        <f>IF($B243="","",ROUND(N(AC242)*(1+$S$8/12),2))</f>
        <v>0</v>
      </c>
      <c r="J243" s="48">
        <f>IF($B243="","",ROUND(N(AD242)*(1+$T$8/12),2))</f>
        <v>0</v>
      </c>
      <c r="K243" s="48">
        <f>IF($B243="","",ROUND(N(AE242)*(1+$U$8/12),2))</f>
        <v>0</v>
      </c>
      <c r="L243" s="48">
        <f>IF($B243="","",ROUND(N(AF242)*(1+$V$8/12),2))</f>
        <v>0</v>
      </c>
      <c r="M243" s="48">
        <f>IF($B243="","",ROUND(N(AG242)*(1+$W$8/12),2))</f>
        <v>0</v>
      </c>
      <c r="N243" s="48">
        <f>IF($B243="","",ROUND(N(AH242)*(1+$X$8/12),2))</f>
        <v>0</v>
      </c>
      <c r="O243" s="48">
        <f>IF($B243="","",ROUND(N(AI242)*(1+$Y$8/12),2))</f>
        <v>0</v>
      </c>
      <c r="P243" s="48">
        <f>IF($B243="","",ROUND(N(AJ242)*(1+$Z$8/12),2))</f>
        <v>0</v>
      </c>
      <c r="Q243" s="33">
        <f>IF($B243="","",MIN($Q$9,G243)+MIN(MAX(0,'Debt Payoff'!$D$24-0-SUMPRODUCT((G243:P243&lt;$Q$9:$Z$9)*G243:P243+(G243:P243&gt;=$Q$9:$Z$9)*$Q$9:$Z$9)),G243-MIN($Q$9,G243)))</f>
        <v>0</v>
      </c>
      <c r="R243" s="33">
        <f>IF($B243="","",MIN($R$9,H243)+MIN(MAX(0,'Debt Payoff'!$D$24-SUM(Q243:Q243)-SUMPRODUCT((H243:P243&lt;$R$9:$Z$9)*H243:P243+(H243:P243&gt;=$R$9:$Z$9)*$R$9:$Z$9)),H243-MIN($R$9,H243)))</f>
        <v>0</v>
      </c>
      <c r="S243" s="33">
        <f>IF($B243="","",MIN($S$9,I243)+MIN(MAX(0,'Debt Payoff'!$D$24-SUM(Q243:R243)-SUMPRODUCT((I243:P243&lt;$S$9:$Z$9)*I243:P243+(I243:P243&gt;=$S$9:$Z$9)*$S$9:$Z$9)),I243-MIN($S$9,I243)))</f>
        <v>0</v>
      </c>
      <c r="T243" s="33">
        <f>IF($B243="","",MIN($T$9,J243)+MIN(MAX(0,'Debt Payoff'!$D$24-SUM(Q243:S243)-SUMPRODUCT((J243:P243&lt;$T$9:$Z$9)*J243:P243+(J243:P243&gt;=$T$9:$Z$9)*$T$9:$Z$9)),J243-MIN($T$9,J243)))</f>
        <v>0</v>
      </c>
      <c r="U243" s="33">
        <f>IF($B243="","",MIN($U$9,K243)+MIN(MAX(0,'Debt Payoff'!$D$24-SUM(Q243:T243)-SUMPRODUCT((K243:P243&lt;$U$9:$Z$9)*K243:P243+(K243:P243&gt;=$U$9:$Z$9)*$U$9:$Z$9)),K243-MIN($U$9,K243)))</f>
        <v>0</v>
      </c>
      <c r="V243" s="33">
        <f>IF($B243="","",MIN($V$9,L243)+MIN(MAX(0,'Debt Payoff'!$D$24-SUM(Q243:U243)-SUMPRODUCT((L243:P243&lt;$V$9:$Z$9)*L243:P243+(L243:P243&gt;=$V$9:$Z$9)*$V$9:$Z$9)),L243-MIN($V$9,L243)))</f>
        <v>0</v>
      </c>
      <c r="W243" s="33">
        <f>IF($B243="","",MIN($W$9,M243)+MIN(MAX(0,'Debt Payoff'!$D$24-SUM(Q243:V243)-SUMPRODUCT((M243:P243&lt;$W$9:$Z$9)*M243:P243+(M243:P243&gt;=$W$9:$Z$9)*$W$9:$Z$9)),M243-MIN($W$9,M243)))</f>
        <v>0</v>
      </c>
      <c r="X243" s="33">
        <f>IF($B243="","",MIN($X$9,N243)+MIN(MAX(0,'Debt Payoff'!$D$24-SUM(Q243:W243)-SUMPRODUCT((N243:P243&lt;$X$9:$Z$9)*N243:P243+(N243:P243&gt;=$X$9:$Z$9)*$X$9:$Z$9)),N243-MIN($X$9,N243)))</f>
        <v>0</v>
      </c>
      <c r="Y243" s="33">
        <f>IF($B243="","",MIN($Y$9,O243)+MIN(MAX(0,'Debt Payoff'!$D$24-SUM(Q243:X243)-SUMPRODUCT((O243:P243&lt;$Y$9:$Z$9)*O243:P243+(O243:P243&gt;=$Y$9:$Z$9)*$Y$9:$Z$9)),O243-MIN($Y$9,O243)))</f>
        <v>0</v>
      </c>
      <c r="Z243" s="33">
        <f>IF($B243="","",MIN($Z$9,P243)+MIN(MAX(0,'Debt Payoff'!$D$24-SUM(Q243:Y243)-SUMPRODUCT((P243:P243&lt;$Z$9:$Z$9)*P243:P243+(P243:P243&gt;=$Z$9:$Z$9)*$Z$9:$Z$9)),P243-MIN($Z$9,P243)))</f>
        <v>0</v>
      </c>
      <c r="AA243" s="33">
        <f>IF($B243="","",ROUND(G243-Q243,2))</f>
        <v>0</v>
      </c>
      <c r="AB243" s="33">
        <f>IF($B243="","",ROUND(H243-R243,2))</f>
        <v>0</v>
      </c>
      <c r="AC243" s="33">
        <f>IF($B243="","",ROUND(I243-S243,2))</f>
        <v>0</v>
      </c>
      <c r="AD243" s="33">
        <f>IF($B243="","",ROUND(J243-T243,2))</f>
        <v>0</v>
      </c>
      <c r="AE243" s="33">
        <f>IF($B243="","",ROUND(K243-U243,2))</f>
        <v>0</v>
      </c>
      <c r="AF243" s="33">
        <f>IF($B243="","",ROUND(L243-V243,2))</f>
        <v>0</v>
      </c>
      <c r="AG243" s="33">
        <f>IF($B243="","",ROUND(M243-W243,2))</f>
        <v>0</v>
      </c>
      <c r="AH243" s="33">
        <f>IF($B243="","",ROUND(N243-X243,2))</f>
        <v>0</v>
      </c>
      <c r="AI243" s="33">
        <f>IF($B243="","",ROUND(O243-Y243,2))</f>
        <v>0</v>
      </c>
      <c r="AJ243" s="33">
        <f>IF($B243="","",ROUND(P243-Z243,2))</f>
        <v>0</v>
      </c>
    </row>
    <row r="244" spans="2:36">
      <c r="B244" s="15">
        <f>IF(B243="","",IF(F243&gt;0.005,B243+1,""))</f>
        <v>0</v>
      </c>
      <c r="C244" s="46">
        <f>IF($B244="","",EDATE('Debt Payoff'!$D$23,$B244-1))</f>
        <v>0</v>
      </c>
      <c r="D244" s="47">
        <f>IF($B244="","",SUM(Q244:Z244))</f>
        <v>0</v>
      </c>
      <c r="E244" s="48">
        <f>IF($B244="","",SUM(G244:P244)-F243)</f>
        <v>0</v>
      </c>
      <c r="F244" s="47">
        <f>IF($B244="","",SUM(AA244:AJ244))</f>
        <v>0</v>
      </c>
      <c r="G244" s="48">
        <f>IF($B244="","",ROUND(N(AA243)*(1+$Q$8/12),2))</f>
        <v>0</v>
      </c>
      <c r="H244" s="48">
        <f>IF($B244="","",ROUND(N(AB243)*(1+$R$8/12),2))</f>
        <v>0</v>
      </c>
      <c r="I244" s="48">
        <f>IF($B244="","",ROUND(N(AC243)*(1+$S$8/12),2))</f>
        <v>0</v>
      </c>
      <c r="J244" s="48">
        <f>IF($B244="","",ROUND(N(AD243)*(1+$T$8/12),2))</f>
        <v>0</v>
      </c>
      <c r="K244" s="48">
        <f>IF($B244="","",ROUND(N(AE243)*(1+$U$8/12),2))</f>
        <v>0</v>
      </c>
      <c r="L244" s="48">
        <f>IF($B244="","",ROUND(N(AF243)*(1+$V$8/12),2))</f>
        <v>0</v>
      </c>
      <c r="M244" s="48">
        <f>IF($B244="","",ROUND(N(AG243)*(1+$W$8/12),2))</f>
        <v>0</v>
      </c>
      <c r="N244" s="48">
        <f>IF($B244="","",ROUND(N(AH243)*(1+$X$8/12),2))</f>
        <v>0</v>
      </c>
      <c r="O244" s="48">
        <f>IF($B244="","",ROUND(N(AI243)*(1+$Y$8/12),2))</f>
        <v>0</v>
      </c>
      <c r="P244" s="48">
        <f>IF($B244="","",ROUND(N(AJ243)*(1+$Z$8/12),2))</f>
        <v>0</v>
      </c>
      <c r="Q244" s="33">
        <f>IF($B244="","",MIN($Q$9,G244)+MIN(MAX(0,'Debt Payoff'!$D$24-0-SUMPRODUCT((G244:P244&lt;$Q$9:$Z$9)*G244:P244+(G244:P244&gt;=$Q$9:$Z$9)*$Q$9:$Z$9)),G244-MIN($Q$9,G244)))</f>
        <v>0</v>
      </c>
      <c r="R244" s="33">
        <f>IF($B244="","",MIN($R$9,H244)+MIN(MAX(0,'Debt Payoff'!$D$24-SUM(Q244:Q244)-SUMPRODUCT((H244:P244&lt;$R$9:$Z$9)*H244:P244+(H244:P244&gt;=$R$9:$Z$9)*$R$9:$Z$9)),H244-MIN($R$9,H244)))</f>
        <v>0</v>
      </c>
      <c r="S244" s="33">
        <f>IF($B244="","",MIN($S$9,I244)+MIN(MAX(0,'Debt Payoff'!$D$24-SUM(Q244:R244)-SUMPRODUCT((I244:P244&lt;$S$9:$Z$9)*I244:P244+(I244:P244&gt;=$S$9:$Z$9)*$S$9:$Z$9)),I244-MIN($S$9,I244)))</f>
        <v>0</v>
      </c>
      <c r="T244" s="33">
        <f>IF($B244="","",MIN($T$9,J244)+MIN(MAX(0,'Debt Payoff'!$D$24-SUM(Q244:S244)-SUMPRODUCT((J244:P244&lt;$T$9:$Z$9)*J244:P244+(J244:P244&gt;=$T$9:$Z$9)*$T$9:$Z$9)),J244-MIN($T$9,J244)))</f>
        <v>0</v>
      </c>
      <c r="U244" s="33">
        <f>IF($B244="","",MIN($U$9,K244)+MIN(MAX(0,'Debt Payoff'!$D$24-SUM(Q244:T244)-SUMPRODUCT((K244:P244&lt;$U$9:$Z$9)*K244:P244+(K244:P244&gt;=$U$9:$Z$9)*$U$9:$Z$9)),K244-MIN($U$9,K244)))</f>
        <v>0</v>
      </c>
      <c r="V244" s="33">
        <f>IF($B244="","",MIN($V$9,L244)+MIN(MAX(0,'Debt Payoff'!$D$24-SUM(Q244:U244)-SUMPRODUCT((L244:P244&lt;$V$9:$Z$9)*L244:P244+(L244:P244&gt;=$V$9:$Z$9)*$V$9:$Z$9)),L244-MIN($V$9,L244)))</f>
        <v>0</v>
      </c>
      <c r="W244" s="33">
        <f>IF($B244="","",MIN($W$9,M244)+MIN(MAX(0,'Debt Payoff'!$D$24-SUM(Q244:V244)-SUMPRODUCT((M244:P244&lt;$W$9:$Z$9)*M244:P244+(M244:P244&gt;=$W$9:$Z$9)*$W$9:$Z$9)),M244-MIN($W$9,M244)))</f>
        <v>0</v>
      </c>
      <c r="X244" s="33">
        <f>IF($B244="","",MIN($X$9,N244)+MIN(MAX(0,'Debt Payoff'!$D$24-SUM(Q244:W244)-SUMPRODUCT((N244:P244&lt;$X$9:$Z$9)*N244:P244+(N244:P244&gt;=$X$9:$Z$9)*$X$9:$Z$9)),N244-MIN($X$9,N244)))</f>
        <v>0</v>
      </c>
      <c r="Y244" s="33">
        <f>IF($B244="","",MIN($Y$9,O244)+MIN(MAX(0,'Debt Payoff'!$D$24-SUM(Q244:X244)-SUMPRODUCT((O244:P244&lt;$Y$9:$Z$9)*O244:P244+(O244:P244&gt;=$Y$9:$Z$9)*$Y$9:$Z$9)),O244-MIN($Y$9,O244)))</f>
        <v>0</v>
      </c>
      <c r="Z244" s="33">
        <f>IF($B244="","",MIN($Z$9,P244)+MIN(MAX(0,'Debt Payoff'!$D$24-SUM(Q244:Y244)-SUMPRODUCT((P244:P244&lt;$Z$9:$Z$9)*P244:P244+(P244:P244&gt;=$Z$9:$Z$9)*$Z$9:$Z$9)),P244-MIN($Z$9,P244)))</f>
        <v>0</v>
      </c>
      <c r="AA244" s="33">
        <f>IF($B244="","",ROUND(G244-Q244,2))</f>
        <v>0</v>
      </c>
      <c r="AB244" s="33">
        <f>IF($B244="","",ROUND(H244-R244,2))</f>
        <v>0</v>
      </c>
      <c r="AC244" s="33">
        <f>IF($B244="","",ROUND(I244-S244,2))</f>
        <v>0</v>
      </c>
      <c r="AD244" s="33">
        <f>IF($B244="","",ROUND(J244-T244,2))</f>
        <v>0</v>
      </c>
      <c r="AE244" s="33">
        <f>IF($B244="","",ROUND(K244-U244,2))</f>
        <v>0</v>
      </c>
      <c r="AF244" s="33">
        <f>IF($B244="","",ROUND(L244-V244,2))</f>
        <v>0</v>
      </c>
      <c r="AG244" s="33">
        <f>IF($B244="","",ROUND(M244-W244,2))</f>
        <v>0</v>
      </c>
      <c r="AH244" s="33">
        <f>IF($B244="","",ROUND(N244-X244,2))</f>
        <v>0</v>
      </c>
      <c r="AI244" s="33">
        <f>IF($B244="","",ROUND(O244-Y244,2))</f>
        <v>0</v>
      </c>
      <c r="AJ244" s="33">
        <f>IF($B244="","",ROUND(P244-Z244,2))</f>
        <v>0</v>
      </c>
    </row>
    <row r="245" spans="2:36">
      <c r="B245" s="15">
        <f>IF(B244="","",IF(F244&gt;0.005,B244+1,""))</f>
        <v>0</v>
      </c>
      <c r="C245" s="46">
        <f>IF($B245="","",EDATE('Debt Payoff'!$D$23,$B245-1))</f>
        <v>0</v>
      </c>
      <c r="D245" s="47">
        <f>IF($B245="","",SUM(Q245:Z245))</f>
        <v>0</v>
      </c>
      <c r="E245" s="48">
        <f>IF($B245="","",SUM(G245:P245)-F244)</f>
        <v>0</v>
      </c>
      <c r="F245" s="47">
        <f>IF($B245="","",SUM(AA245:AJ245))</f>
        <v>0</v>
      </c>
      <c r="G245" s="48">
        <f>IF($B245="","",ROUND(N(AA244)*(1+$Q$8/12),2))</f>
        <v>0</v>
      </c>
      <c r="H245" s="48">
        <f>IF($B245="","",ROUND(N(AB244)*(1+$R$8/12),2))</f>
        <v>0</v>
      </c>
      <c r="I245" s="48">
        <f>IF($B245="","",ROUND(N(AC244)*(1+$S$8/12),2))</f>
        <v>0</v>
      </c>
      <c r="J245" s="48">
        <f>IF($B245="","",ROUND(N(AD244)*(1+$T$8/12),2))</f>
        <v>0</v>
      </c>
      <c r="K245" s="48">
        <f>IF($B245="","",ROUND(N(AE244)*(1+$U$8/12),2))</f>
        <v>0</v>
      </c>
      <c r="L245" s="48">
        <f>IF($B245="","",ROUND(N(AF244)*(1+$V$8/12),2))</f>
        <v>0</v>
      </c>
      <c r="M245" s="48">
        <f>IF($B245="","",ROUND(N(AG244)*(1+$W$8/12),2))</f>
        <v>0</v>
      </c>
      <c r="N245" s="48">
        <f>IF($B245="","",ROUND(N(AH244)*(1+$X$8/12),2))</f>
        <v>0</v>
      </c>
      <c r="O245" s="48">
        <f>IF($B245="","",ROUND(N(AI244)*(1+$Y$8/12),2))</f>
        <v>0</v>
      </c>
      <c r="P245" s="48">
        <f>IF($B245="","",ROUND(N(AJ244)*(1+$Z$8/12),2))</f>
        <v>0</v>
      </c>
      <c r="Q245" s="33">
        <f>IF($B245="","",MIN($Q$9,G245)+MIN(MAX(0,'Debt Payoff'!$D$24-0-SUMPRODUCT((G245:P245&lt;$Q$9:$Z$9)*G245:P245+(G245:P245&gt;=$Q$9:$Z$9)*$Q$9:$Z$9)),G245-MIN($Q$9,G245)))</f>
        <v>0</v>
      </c>
      <c r="R245" s="33">
        <f>IF($B245="","",MIN($R$9,H245)+MIN(MAX(0,'Debt Payoff'!$D$24-SUM(Q245:Q245)-SUMPRODUCT((H245:P245&lt;$R$9:$Z$9)*H245:P245+(H245:P245&gt;=$R$9:$Z$9)*$R$9:$Z$9)),H245-MIN($R$9,H245)))</f>
        <v>0</v>
      </c>
      <c r="S245" s="33">
        <f>IF($B245="","",MIN($S$9,I245)+MIN(MAX(0,'Debt Payoff'!$D$24-SUM(Q245:R245)-SUMPRODUCT((I245:P245&lt;$S$9:$Z$9)*I245:P245+(I245:P245&gt;=$S$9:$Z$9)*$S$9:$Z$9)),I245-MIN($S$9,I245)))</f>
        <v>0</v>
      </c>
      <c r="T245" s="33">
        <f>IF($B245="","",MIN($T$9,J245)+MIN(MAX(0,'Debt Payoff'!$D$24-SUM(Q245:S245)-SUMPRODUCT((J245:P245&lt;$T$9:$Z$9)*J245:P245+(J245:P245&gt;=$T$9:$Z$9)*$T$9:$Z$9)),J245-MIN($T$9,J245)))</f>
        <v>0</v>
      </c>
      <c r="U245" s="33">
        <f>IF($B245="","",MIN($U$9,K245)+MIN(MAX(0,'Debt Payoff'!$D$24-SUM(Q245:T245)-SUMPRODUCT((K245:P245&lt;$U$9:$Z$9)*K245:P245+(K245:P245&gt;=$U$9:$Z$9)*$U$9:$Z$9)),K245-MIN($U$9,K245)))</f>
        <v>0</v>
      </c>
      <c r="V245" s="33">
        <f>IF($B245="","",MIN($V$9,L245)+MIN(MAX(0,'Debt Payoff'!$D$24-SUM(Q245:U245)-SUMPRODUCT((L245:P245&lt;$V$9:$Z$9)*L245:P245+(L245:P245&gt;=$V$9:$Z$9)*$V$9:$Z$9)),L245-MIN($V$9,L245)))</f>
        <v>0</v>
      </c>
      <c r="W245" s="33">
        <f>IF($B245="","",MIN($W$9,M245)+MIN(MAX(0,'Debt Payoff'!$D$24-SUM(Q245:V245)-SUMPRODUCT((M245:P245&lt;$W$9:$Z$9)*M245:P245+(M245:P245&gt;=$W$9:$Z$9)*$W$9:$Z$9)),M245-MIN($W$9,M245)))</f>
        <v>0</v>
      </c>
      <c r="X245" s="33">
        <f>IF($B245="","",MIN($X$9,N245)+MIN(MAX(0,'Debt Payoff'!$D$24-SUM(Q245:W245)-SUMPRODUCT((N245:P245&lt;$X$9:$Z$9)*N245:P245+(N245:P245&gt;=$X$9:$Z$9)*$X$9:$Z$9)),N245-MIN($X$9,N245)))</f>
        <v>0</v>
      </c>
      <c r="Y245" s="33">
        <f>IF($B245="","",MIN($Y$9,O245)+MIN(MAX(0,'Debt Payoff'!$D$24-SUM(Q245:X245)-SUMPRODUCT((O245:P245&lt;$Y$9:$Z$9)*O245:P245+(O245:P245&gt;=$Y$9:$Z$9)*$Y$9:$Z$9)),O245-MIN($Y$9,O245)))</f>
        <v>0</v>
      </c>
      <c r="Z245" s="33">
        <f>IF($B245="","",MIN($Z$9,P245)+MIN(MAX(0,'Debt Payoff'!$D$24-SUM(Q245:Y245)-SUMPRODUCT((P245:P245&lt;$Z$9:$Z$9)*P245:P245+(P245:P245&gt;=$Z$9:$Z$9)*$Z$9:$Z$9)),P245-MIN($Z$9,P245)))</f>
        <v>0</v>
      </c>
      <c r="AA245" s="33">
        <f>IF($B245="","",ROUND(G245-Q245,2))</f>
        <v>0</v>
      </c>
      <c r="AB245" s="33">
        <f>IF($B245="","",ROUND(H245-R245,2))</f>
        <v>0</v>
      </c>
      <c r="AC245" s="33">
        <f>IF($B245="","",ROUND(I245-S245,2))</f>
        <v>0</v>
      </c>
      <c r="AD245" s="33">
        <f>IF($B245="","",ROUND(J245-T245,2))</f>
        <v>0</v>
      </c>
      <c r="AE245" s="33">
        <f>IF($B245="","",ROUND(K245-U245,2))</f>
        <v>0</v>
      </c>
      <c r="AF245" s="33">
        <f>IF($B245="","",ROUND(L245-V245,2))</f>
        <v>0</v>
      </c>
      <c r="AG245" s="33">
        <f>IF($B245="","",ROUND(M245-W245,2))</f>
        <v>0</v>
      </c>
      <c r="AH245" s="33">
        <f>IF($B245="","",ROUND(N245-X245,2))</f>
        <v>0</v>
      </c>
      <c r="AI245" s="33">
        <f>IF($B245="","",ROUND(O245-Y245,2))</f>
        <v>0</v>
      </c>
      <c r="AJ245" s="33">
        <f>IF($B245="","",ROUND(P245-Z245,2))</f>
        <v>0</v>
      </c>
    </row>
    <row r="246" spans="2:36">
      <c r="B246" s="15">
        <f>IF(B245="","",IF(F245&gt;0.005,B245+1,""))</f>
        <v>0</v>
      </c>
      <c r="C246" s="46">
        <f>IF($B246="","",EDATE('Debt Payoff'!$D$23,$B246-1))</f>
        <v>0</v>
      </c>
      <c r="D246" s="47">
        <f>IF($B246="","",SUM(Q246:Z246))</f>
        <v>0</v>
      </c>
      <c r="E246" s="48">
        <f>IF($B246="","",SUM(G246:P246)-F245)</f>
        <v>0</v>
      </c>
      <c r="F246" s="47">
        <f>IF($B246="","",SUM(AA246:AJ246))</f>
        <v>0</v>
      </c>
      <c r="G246" s="48">
        <f>IF($B246="","",ROUND(N(AA245)*(1+$Q$8/12),2))</f>
        <v>0</v>
      </c>
      <c r="H246" s="48">
        <f>IF($B246="","",ROUND(N(AB245)*(1+$R$8/12),2))</f>
        <v>0</v>
      </c>
      <c r="I246" s="48">
        <f>IF($B246="","",ROUND(N(AC245)*(1+$S$8/12),2))</f>
        <v>0</v>
      </c>
      <c r="J246" s="48">
        <f>IF($B246="","",ROUND(N(AD245)*(1+$T$8/12),2))</f>
        <v>0</v>
      </c>
      <c r="K246" s="48">
        <f>IF($B246="","",ROUND(N(AE245)*(1+$U$8/12),2))</f>
        <v>0</v>
      </c>
      <c r="L246" s="48">
        <f>IF($B246="","",ROUND(N(AF245)*(1+$V$8/12),2))</f>
        <v>0</v>
      </c>
      <c r="M246" s="48">
        <f>IF($B246="","",ROUND(N(AG245)*(1+$W$8/12),2))</f>
        <v>0</v>
      </c>
      <c r="N246" s="48">
        <f>IF($B246="","",ROUND(N(AH245)*(1+$X$8/12),2))</f>
        <v>0</v>
      </c>
      <c r="O246" s="48">
        <f>IF($B246="","",ROUND(N(AI245)*(1+$Y$8/12),2))</f>
        <v>0</v>
      </c>
      <c r="P246" s="48">
        <f>IF($B246="","",ROUND(N(AJ245)*(1+$Z$8/12),2))</f>
        <v>0</v>
      </c>
      <c r="Q246" s="33">
        <f>IF($B246="","",MIN($Q$9,G246)+MIN(MAX(0,'Debt Payoff'!$D$24-0-SUMPRODUCT((G246:P246&lt;$Q$9:$Z$9)*G246:P246+(G246:P246&gt;=$Q$9:$Z$9)*$Q$9:$Z$9)),G246-MIN($Q$9,G246)))</f>
        <v>0</v>
      </c>
      <c r="R246" s="33">
        <f>IF($B246="","",MIN($R$9,H246)+MIN(MAX(0,'Debt Payoff'!$D$24-SUM(Q246:Q246)-SUMPRODUCT((H246:P246&lt;$R$9:$Z$9)*H246:P246+(H246:P246&gt;=$R$9:$Z$9)*$R$9:$Z$9)),H246-MIN($R$9,H246)))</f>
        <v>0</v>
      </c>
      <c r="S246" s="33">
        <f>IF($B246="","",MIN($S$9,I246)+MIN(MAX(0,'Debt Payoff'!$D$24-SUM(Q246:R246)-SUMPRODUCT((I246:P246&lt;$S$9:$Z$9)*I246:P246+(I246:P246&gt;=$S$9:$Z$9)*$S$9:$Z$9)),I246-MIN($S$9,I246)))</f>
        <v>0</v>
      </c>
      <c r="T246" s="33">
        <f>IF($B246="","",MIN($T$9,J246)+MIN(MAX(0,'Debt Payoff'!$D$24-SUM(Q246:S246)-SUMPRODUCT((J246:P246&lt;$T$9:$Z$9)*J246:P246+(J246:P246&gt;=$T$9:$Z$9)*$T$9:$Z$9)),J246-MIN($T$9,J246)))</f>
        <v>0</v>
      </c>
      <c r="U246" s="33">
        <f>IF($B246="","",MIN($U$9,K246)+MIN(MAX(0,'Debt Payoff'!$D$24-SUM(Q246:T246)-SUMPRODUCT((K246:P246&lt;$U$9:$Z$9)*K246:P246+(K246:P246&gt;=$U$9:$Z$9)*$U$9:$Z$9)),K246-MIN($U$9,K246)))</f>
        <v>0</v>
      </c>
      <c r="V246" s="33">
        <f>IF($B246="","",MIN($V$9,L246)+MIN(MAX(0,'Debt Payoff'!$D$24-SUM(Q246:U246)-SUMPRODUCT((L246:P246&lt;$V$9:$Z$9)*L246:P246+(L246:P246&gt;=$V$9:$Z$9)*$V$9:$Z$9)),L246-MIN($V$9,L246)))</f>
        <v>0</v>
      </c>
      <c r="W246" s="33">
        <f>IF($B246="","",MIN($W$9,M246)+MIN(MAX(0,'Debt Payoff'!$D$24-SUM(Q246:V246)-SUMPRODUCT((M246:P246&lt;$W$9:$Z$9)*M246:P246+(M246:P246&gt;=$W$9:$Z$9)*$W$9:$Z$9)),M246-MIN($W$9,M246)))</f>
        <v>0</v>
      </c>
      <c r="X246" s="33">
        <f>IF($B246="","",MIN($X$9,N246)+MIN(MAX(0,'Debt Payoff'!$D$24-SUM(Q246:W246)-SUMPRODUCT((N246:P246&lt;$X$9:$Z$9)*N246:P246+(N246:P246&gt;=$X$9:$Z$9)*$X$9:$Z$9)),N246-MIN($X$9,N246)))</f>
        <v>0</v>
      </c>
      <c r="Y246" s="33">
        <f>IF($B246="","",MIN($Y$9,O246)+MIN(MAX(0,'Debt Payoff'!$D$24-SUM(Q246:X246)-SUMPRODUCT((O246:P246&lt;$Y$9:$Z$9)*O246:P246+(O246:P246&gt;=$Y$9:$Z$9)*$Y$9:$Z$9)),O246-MIN($Y$9,O246)))</f>
        <v>0</v>
      </c>
      <c r="Z246" s="33">
        <f>IF($B246="","",MIN($Z$9,P246)+MIN(MAX(0,'Debt Payoff'!$D$24-SUM(Q246:Y246)-SUMPRODUCT((P246:P246&lt;$Z$9:$Z$9)*P246:P246+(P246:P246&gt;=$Z$9:$Z$9)*$Z$9:$Z$9)),P246-MIN($Z$9,P246)))</f>
        <v>0</v>
      </c>
      <c r="AA246" s="33">
        <f>IF($B246="","",ROUND(G246-Q246,2))</f>
        <v>0</v>
      </c>
      <c r="AB246" s="33">
        <f>IF($B246="","",ROUND(H246-R246,2))</f>
        <v>0</v>
      </c>
      <c r="AC246" s="33">
        <f>IF($B246="","",ROUND(I246-S246,2))</f>
        <v>0</v>
      </c>
      <c r="AD246" s="33">
        <f>IF($B246="","",ROUND(J246-T246,2))</f>
        <v>0</v>
      </c>
      <c r="AE246" s="33">
        <f>IF($B246="","",ROUND(K246-U246,2))</f>
        <v>0</v>
      </c>
      <c r="AF246" s="33">
        <f>IF($B246="","",ROUND(L246-V246,2))</f>
        <v>0</v>
      </c>
      <c r="AG246" s="33">
        <f>IF($B246="","",ROUND(M246-W246,2))</f>
        <v>0</v>
      </c>
      <c r="AH246" s="33">
        <f>IF($B246="","",ROUND(N246-X246,2))</f>
        <v>0</v>
      </c>
      <c r="AI246" s="33">
        <f>IF($B246="","",ROUND(O246-Y246,2))</f>
        <v>0</v>
      </c>
      <c r="AJ246" s="33">
        <f>IF($B246="","",ROUND(P246-Z246,2))</f>
        <v>0</v>
      </c>
    </row>
    <row r="247" spans="2:36">
      <c r="B247" s="15">
        <f>IF(B246="","",IF(F246&gt;0.005,B246+1,""))</f>
        <v>0</v>
      </c>
      <c r="C247" s="46">
        <f>IF($B247="","",EDATE('Debt Payoff'!$D$23,$B247-1))</f>
        <v>0</v>
      </c>
      <c r="D247" s="47">
        <f>IF($B247="","",SUM(Q247:Z247))</f>
        <v>0</v>
      </c>
      <c r="E247" s="48">
        <f>IF($B247="","",SUM(G247:P247)-F246)</f>
        <v>0</v>
      </c>
      <c r="F247" s="47">
        <f>IF($B247="","",SUM(AA247:AJ247))</f>
        <v>0</v>
      </c>
      <c r="G247" s="48">
        <f>IF($B247="","",ROUND(N(AA246)*(1+$Q$8/12),2))</f>
        <v>0</v>
      </c>
      <c r="H247" s="48">
        <f>IF($B247="","",ROUND(N(AB246)*(1+$R$8/12),2))</f>
        <v>0</v>
      </c>
      <c r="I247" s="48">
        <f>IF($B247="","",ROUND(N(AC246)*(1+$S$8/12),2))</f>
        <v>0</v>
      </c>
      <c r="J247" s="48">
        <f>IF($B247="","",ROUND(N(AD246)*(1+$T$8/12),2))</f>
        <v>0</v>
      </c>
      <c r="K247" s="48">
        <f>IF($B247="","",ROUND(N(AE246)*(1+$U$8/12),2))</f>
        <v>0</v>
      </c>
      <c r="L247" s="48">
        <f>IF($B247="","",ROUND(N(AF246)*(1+$V$8/12),2))</f>
        <v>0</v>
      </c>
      <c r="M247" s="48">
        <f>IF($B247="","",ROUND(N(AG246)*(1+$W$8/12),2))</f>
        <v>0</v>
      </c>
      <c r="N247" s="48">
        <f>IF($B247="","",ROUND(N(AH246)*(1+$X$8/12),2))</f>
        <v>0</v>
      </c>
      <c r="O247" s="48">
        <f>IF($B247="","",ROUND(N(AI246)*(1+$Y$8/12),2))</f>
        <v>0</v>
      </c>
      <c r="P247" s="48">
        <f>IF($B247="","",ROUND(N(AJ246)*(1+$Z$8/12),2))</f>
        <v>0</v>
      </c>
      <c r="Q247" s="33">
        <f>IF($B247="","",MIN($Q$9,G247)+MIN(MAX(0,'Debt Payoff'!$D$24-0-SUMPRODUCT((G247:P247&lt;$Q$9:$Z$9)*G247:P247+(G247:P247&gt;=$Q$9:$Z$9)*$Q$9:$Z$9)),G247-MIN($Q$9,G247)))</f>
        <v>0</v>
      </c>
      <c r="R247" s="33">
        <f>IF($B247="","",MIN($R$9,H247)+MIN(MAX(0,'Debt Payoff'!$D$24-SUM(Q247:Q247)-SUMPRODUCT((H247:P247&lt;$R$9:$Z$9)*H247:P247+(H247:P247&gt;=$R$9:$Z$9)*$R$9:$Z$9)),H247-MIN($R$9,H247)))</f>
        <v>0</v>
      </c>
      <c r="S247" s="33">
        <f>IF($B247="","",MIN($S$9,I247)+MIN(MAX(0,'Debt Payoff'!$D$24-SUM(Q247:R247)-SUMPRODUCT((I247:P247&lt;$S$9:$Z$9)*I247:P247+(I247:P247&gt;=$S$9:$Z$9)*$S$9:$Z$9)),I247-MIN($S$9,I247)))</f>
        <v>0</v>
      </c>
      <c r="T247" s="33">
        <f>IF($B247="","",MIN($T$9,J247)+MIN(MAX(0,'Debt Payoff'!$D$24-SUM(Q247:S247)-SUMPRODUCT((J247:P247&lt;$T$9:$Z$9)*J247:P247+(J247:P247&gt;=$T$9:$Z$9)*$T$9:$Z$9)),J247-MIN($T$9,J247)))</f>
        <v>0</v>
      </c>
      <c r="U247" s="33">
        <f>IF($B247="","",MIN($U$9,K247)+MIN(MAX(0,'Debt Payoff'!$D$24-SUM(Q247:T247)-SUMPRODUCT((K247:P247&lt;$U$9:$Z$9)*K247:P247+(K247:P247&gt;=$U$9:$Z$9)*$U$9:$Z$9)),K247-MIN($U$9,K247)))</f>
        <v>0</v>
      </c>
      <c r="V247" s="33">
        <f>IF($B247="","",MIN($V$9,L247)+MIN(MAX(0,'Debt Payoff'!$D$24-SUM(Q247:U247)-SUMPRODUCT((L247:P247&lt;$V$9:$Z$9)*L247:P247+(L247:P247&gt;=$V$9:$Z$9)*$V$9:$Z$9)),L247-MIN($V$9,L247)))</f>
        <v>0</v>
      </c>
      <c r="W247" s="33">
        <f>IF($B247="","",MIN($W$9,M247)+MIN(MAX(0,'Debt Payoff'!$D$24-SUM(Q247:V247)-SUMPRODUCT((M247:P247&lt;$W$9:$Z$9)*M247:P247+(M247:P247&gt;=$W$9:$Z$9)*$W$9:$Z$9)),M247-MIN($W$9,M247)))</f>
        <v>0</v>
      </c>
      <c r="X247" s="33">
        <f>IF($B247="","",MIN($X$9,N247)+MIN(MAX(0,'Debt Payoff'!$D$24-SUM(Q247:W247)-SUMPRODUCT((N247:P247&lt;$X$9:$Z$9)*N247:P247+(N247:P247&gt;=$X$9:$Z$9)*$X$9:$Z$9)),N247-MIN($X$9,N247)))</f>
        <v>0</v>
      </c>
      <c r="Y247" s="33">
        <f>IF($B247="","",MIN($Y$9,O247)+MIN(MAX(0,'Debt Payoff'!$D$24-SUM(Q247:X247)-SUMPRODUCT((O247:P247&lt;$Y$9:$Z$9)*O247:P247+(O247:P247&gt;=$Y$9:$Z$9)*$Y$9:$Z$9)),O247-MIN($Y$9,O247)))</f>
        <v>0</v>
      </c>
      <c r="Z247" s="33">
        <f>IF($B247="","",MIN($Z$9,P247)+MIN(MAX(0,'Debt Payoff'!$D$24-SUM(Q247:Y247)-SUMPRODUCT((P247:P247&lt;$Z$9:$Z$9)*P247:P247+(P247:P247&gt;=$Z$9:$Z$9)*$Z$9:$Z$9)),P247-MIN($Z$9,P247)))</f>
        <v>0</v>
      </c>
      <c r="AA247" s="33">
        <f>IF($B247="","",ROUND(G247-Q247,2))</f>
        <v>0</v>
      </c>
      <c r="AB247" s="33">
        <f>IF($B247="","",ROUND(H247-R247,2))</f>
        <v>0</v>
      </c>
      <c r="AC247" s="33">
        <f>IF($B247="","",ROUND(I247-S247,2))</f>
        <v>0</v>
      </c>
      <c r="AD247" s="33">
        <f>IF($B247="","",ROUND(J247-T247,2))</f>
        <v>0</v>
      </c>
      <c r="AE247" s="33">
        <f>IF($B247="","",ROUND(K247-U247,2))</f>
        <v>0</v>
      </c>
      <c r="AF247" s="33">
        <f>IF($B247="","",ROUND(L247-V247,2))</f>
        <v>0</v>
      </c>
      <c r="AG247" s="33">
        <f>IF($B247="","",ROUND(M247-W247,2))</f>
        <v>0</v>
      </c>
      <c r="AH247" s="33">
        <f>IF($B247="","",ROUND(N247-X247,2))</f>
        <v>0</v>
      </c>
      <c r="AI247" s="33">
        <f>IF($B247="","",ROUND(O247-Y247,2))</f>
        <v>0</v>
      </c>
      <c r="AJ247" s="33">
        <f>IF($B247="","",ROUND(P247-Z247,2))</f>
        <v>0</v>
      </c>
    </row>
    <row r="248" spans="2:36">
      <c r="B248" s="15">
        <f>IF(B247="","",IF(F247&gt;0.005,B247+1,""))</f>
        <v>0</v>
      </c>
      <c r="C248" s="46">
        <f>IF($B248="","",EDATE('Debt Payoff'!$D$23,$B248-1))</f>
        <v>0</v>
      </c>
      <c r="D248" s="47">
        <f>IF($B248="","",SUM(Q248:Z248))</f>
        <v>0</v>
      </c>
      <c r="E248" s="48">
        <f>IF($B248="","",SUM(G248:P248)-F247)</f>
        <v>0</v>
      </c>
      <c r="F248" s="47">
        <f>IF($B248="","",SUM(AA248:AJ248))</f>
        <v>0</v>
      </c>
      <c r="G248" s="48">
        <f>IF($B248="","",ROUND(N(AA247)*(1+$Q$8/12),2))</f>
        <v>0</v>
      </c>
      <c r="H248" s="48">
        <f>IF($B248="","",ROUND(N(AB247)*(1+$R$8/12),2))</f>
        <v>0</v>
      </c>
      <c r="I248" s="48">
        <f>IF($B248="","",ROUND(N(AC247)*(1+$S$8/12),2))</f>
        <v>0</v>
      </c>
      <c r="J248" s="48">
        <f>IF($B248="","",ROUND(N(AD247)*(1+$T$8/12),2))</f>
        <v>0</v>
      </c>
      <c r="K248" s="48">
        <f>IF($B248="","",ROUND(N(AE247)*(1+$U$8/12),2))</f>
        <v>0</v>
      </c>
      <c r="L248" s="48">
        <f>IF($B248="","",ROUND(N(AF247)*(1+$V$8/12),2))</f>
        <v>0</v>
      </c>
      <c r="M248" s="48">
        <f>IF($B248="","",ROUND(N(AG247)*(1+$W$8/12),2))</f>
        <v>0</v>
      </c>
      <c r="N248" s="48">
        <f>IF($B248="","",ROUND(N(AH247)*(1+$X$8/12),2))</f>
        <v>0</v>
      </c>
      <c r="O248" s="48">
        <f>IF($B248="","",ROUND(N(AI247)*(1+$Y$8/12),2))</f>
        <v>0</v>
      </c>
      <c r="P248" s="48">
        <f>IF($B248="","",ROUND(N(AJ247)*(1+$Z$8/12),2))</f>
        <v>0</v>
      </c>
      <c r="Q248" s="33">
        <f>IF($B248="","",MIN($Q$9,G248)+MIN(MAX(0,'Debt Payoff'!$D$24-0-SUMPRODUCT((G248:P248&lt;$Q$9:$Z$9)*G248:P248+(G248:P248&gt;=$Q$9:$Z$9)*$Q$9:$Z$9)),G248-MIN($Q$9,G248)))</f>
        <v>0</v>
      </c>
      <c r="R248" s="33">
        <f>IF($B248="","",MIN($R$9,H248)+MIN(MAX(0,'Debt Payoff'!$D$24-SUM(Q248:Q248)-SUMPRODUCT((H248:P248&lt;$R$9:$Z$9)*H248:P248+(H248:P248&gt;=$R$9:$Z$9)*$R$9:$Z$9)),H248-MIN($R$9,H248)))</f>
        <v>0</v>
      </c>
      <c r="S248" s="33">
        <f>IF($B248="","",MIN($S$9,I248)+MIN(MAX(0,'Debt Payoff'!$D$24-SUM(Q248:R248)-SUMPRODUCT((I248:P248&lt;$S$9:$Z$9)*I248:P248+(I248:P248&gt;=$S$9:$Z$9)*$S$9:$Z$9)),I248-MIN($S$9,I248)))</f>
        <v>0</v>
      </c>
      <c r="T248" s="33">
        <f>IF($B248="","",MIN($T$9,J248)+MIN(MAX(0,'Debt Payoff'!$D$24-SUM(Q248:S248)-SUMPRODUCT((J248:P248&lt;$T$9:$Z$9)*J248:P248+(J248:P248&gt;=$T$9:$Z$9)*$T$9:$Z$9)),J248-MIN($T$9,J248)))</f>
        <v>0</v>
      </c>
      <c r="U248" s="33">
        <f>IF($B248="","",MIN($U$9,K248)+MIN(MAX(0,'Debt Payoff'!$D$24-SUM(Q248:T248)-SUMPRODUCT((K248:P248&lt;$U$9:$Z$9)*K248:P248+(K248:P248&gt;=$U$9:$Z$9)*$U$9:$Z$9)),K248-MIN($U$9,K248)))</f>
        <v>0</v>
      </c>
      <c r="V248" s="33">
        <f>IF($B248="","",MIN($V$9,L248)+MIN(MAX(0,'Debt Payoff'!$D$24-SUM(Q248:U248)-SUMPRODUCT((L248:P248&lt;$V$9:$Z$9)*L248:P248+(L248:P248&gt;=$V$9:$Z$9)*$V$9:$Z$9)),L248-MIN($V$9,L248)))</f>
        <v>0</v>
      </c>
      <c r="W248" s="33">
        <f>IF($B248="","",MIN($W$9,M248)+MIN(MAX(0,'Debt Payoff'!$D$24-SUM(Q248:V248)-SUMPRODUCT((M248:P248&lt;$W$9:$Z$9)*M248:P248+(M248:P248&gt;=$W$9:$Z$9)*$W$9:$Z$9)),M248-MIN($W$9,M248)))</f>
        <v>0</v>
      </c>
      <c r="X248" s="33">
        <f>IF($B248="","",MIN($X$9,N248)+MIN(MAX(0,'Debt Payoff'!$D$24-SUM(Q248:W248)-SUMPRODUCT((N248:P248&lt;$X$9:$Z$9)*N248:P248+(N248:P248&gt;=$X$9:$Z$9)*$X$9:$Z$9)),N248-MIN($X$9,N248)))</f>
        <v>0</v>
      </c>
      <c r="Y248" s="33">
        <f>IF($B248="","",MIN($Y$9,O248)+MIN(MAX(0,'Debt Payoff'!$D$24-SUM(Q248:X248)-SUMPRODUCT((O248:P248&lt;$Y$9:$Z$9)*O248:P248+(O248:P248&gt;=$Y$9:$Z$9)*$Y$9:$Z$9)),O248-MIN($Y$9,O248)))</f>
        <v>0</v>
      </c>
      <c r="Z248" s="33">
        <f>IF($B248="","",MIN($Z$9,P248)+MIN(MAX(0,'Debt Payoff'!$D$24-SUM(Q248:Y248)-SUMPRODUCT((P248:P248&lt;$Z$9:$Z$9)*P248:P248+(P248:P248&gt;=$Z$9:$Z$9)*$Z$9:$Z$9)),P248-MIN($Z$9,P248)))</f>
        <v>0</v>
      </c>
      <c r="AA248" s="33">
        <f>IF($B248="","",ROUND(G248-Q248,2))</f>
        <v>0</v>
      </c>
      <c r="AB248" s="33">
        <f>IF($B248="","",ROUND(H248-R248,2))</f>
        <v>0</v>
      </c>
      <c r="AC248" s="33">
        <f>IF($B248="","",ROUND(I248-S248,2))</f>
        <v>0</v>
      </c>
      <c r="AD248" s="33">
        <f>IF($B248="","",ROUND(J248-T248,2))</f>
        <v>0</v>
      </c>
      <c r="AE248" s="33">
        <f>IF($B248="","",ROUND(K248-U248,2))</f>
        <v>0</v>
      </c>
      <c r="AF248" s="33">
        <f>IF($B248="","",ROUND(L248-V248,2))</f>
        <v>0</v>
      </c>
      <c r="AG248" s="33">
        <f>IF($B248="","",ROUND(M248-W248,2))</f>
        <v>0</v>
      </c>
      <c r="AH248" s="33">
        <f>IF($B248="","",ROUND(N248-X248,2))</f>
        <v>0</v>
      </c>
      <c r="AI248" s="33">
        <f>IF($B248="","",ROUND(O248-Y248,2))</f>
        <v>0</v>
      </c>
      <c r="AJ248" s="33">
        <f>IF($B248="","",ROUND(P248-Z248,2))</f>
        <v>0</v>
      </c>
    </row>
    <row r="249" spans="2:36">
      <c r="B249" s="15">
        <f>IF(B248="","",IF(F248&gt;0.005,B248+1,""))</f>
        <v>0</v>
      </c>
      <c r="C249" s="46">
        <f>IF($B249="","",EDATE('Debt Payoff'!$D$23,$B249-1))</f>
        <v>0</v>
      </c>
      <c r="D249" s="47">
        <f>IF($B249="","",SUM(Q249:Z249))</f>
        <v>0</v>
      </c>
      <c r="E249" s="48">
        <f>IF($B249="","",SUM(G249:P249)-F248)</f>
        <v>0</v>
      </c>
      <c r="F249" s="47">
        <f>IF($B249="","",SUM(AA249:AJ249))</f>
        <v>0</v>
      </c>
      <c r="G249" s="48">
        <f>IF($B249="","",ROUND(N(AA248)*(1+$Q$8/12),2))</f>
        <v>0</v>
      </c>
      <c r="H249" s="48">
        <f>IF($B249="","",ROUND(N(AB248)*(1+$R$8/12),2))</f>
        <v>0</v>
      </c>
      <c r="I249" s="48">
        <f>IF($B249="","",ROUND(N(AC248)*(1+$S$8/12),2))</f>
        <v>0</v>
      </c>
      <c r="J249" s="48">
        <f>IF($B249="","",ROUND(N(AD248)*(1+$T$8/12),2))</f>
        <v>0</v>
      </c>
      <c r="K249" s="48">
        <f>IF($B249="","",ROUND(N(AE248)*(1+$U$8/12),2))</f>
        <v>0</v>
      </c>
      <c r="L249" s="48">
        <f>IF($B249="","",ROUND(N(AF248)*(1+$V$8/12),2))</f>
        <v>0</v>
      </c>
      <c r="M249" s="48">
        <f>IF($B249="","",ROUND(N(AG248)*(1+$W$8/12),2))</f>
        <v>0</v>
      </c>
      <c r="N249" s="48">
        <f>IF($B249="","",ROUND(N(AH248)*(1+$X$8/12),2))</f>
        <v>0</v>
      </c>
      <c r="O249" s="48">
        <f>IF($B249="","",ROUND(N(AI248)*(1+$Y$8/12),2))</f>
        <v>0</v>
      </c>
      <c r="P249" s="48">
        <f>IF($B249="","",ROUND(N(AJ248)*(1+$Z$8/12),2))</f>
        <v>0</v>
      </c>
      <c r="Q249" s="33">
        <f>IF($B249="","",MIN($Q$9,G249)+MIN(MAX(0,'Debt Payoff'!$D$24-0-SUMPRODUCT((G249:P249&lt;$Q$9:$Z$9)*G249:P249+(G249:P249&gt;=$Q$9:$Z$9)*$Q$9:$Z$9)),G249-MIN($Q$9,G249)))</f>
        <v>0</v>
      </c>
      <c r="R249" s="33">
        <f>IF($B249="","",MIN($R$9,H249)+MIN(MAX(0,'Debt Payoff'!$D$24-SUM(Q249:Q249)-SUMPRODUCT((H249:P249&lt;$R$9:$Z$9)*H249:P249+(H249:P249&gt;=$R$9:$Z$9)*$R$9:$Z$9)),H249-MIN($R$9,H249)))</f>
        <v>0</v>
      </c>
      <c r="S249" s="33">
        <f>IF($B249="","",MIN($S$9,I249)+MIN(MAX(0,'Debt Payoff'!$D$24-SUM(Q249:R249)-SUMPRODUCT((I249:P249&lt;$S$9:$Z$9)*I249:P249+(I249:P249&gt;=$S$9:$Z$9)*$S$9:$Z$9)),I249-MIN($S$9,I249)))</f>
        <v>0</v>
      </c>
      <c r="T249" s="33">
        <f>IF($B249="","",MIN($T$9,J249)+MIN(MAX(0,'Debt Payoff'!$D$24-SUM(Q249:S249)-SUMPRODUCT((J249:P249&lt;$T$9:$Z$9)*J249:P249+(J249:P249&gt;=$T$9:$Z$9)*$T$9:$Z$9)),J249-MIN($T$9,J249)))</f>
        <v>0</v>
      </c>
      <c r="U249" s="33">
        <f>IF($B249="","",MIN($U$9,K249)+MIN(MAX(0,'Debt Payoff'!$D$24-SUM(Q249:T249)-SUMPRODUCT((K249:P249&lt;$U$9:$Z$9)*K249:P249+(K249:P249&gt;=$U$9:$Z$9)*$U$9:$Z$9)),K249-MIN($U$9,K249)))</f>
        <v>0</v>
      </c>
      <c r="V249" s="33">
        <f>IF($B249="","",MIN($V$9,L249)+MIN(MAX(0,'Debt Payoff'!$D$24-SUM(Q249:U249)-SUMPRODUCT((L249:P249&lt;$V$9:$Z$9)*L249:P249+(L249:P249&gt;=$V$9:$Z$9)*$V$9:$Z$9)),L249-MIN($V$9,L249)))</f>
        <v>0</v>
      </c>
      <c r="W249" s="33">
        <f>IF($B249="","",MIN($W$9,M249)+MIN(MAX(0,'Debt Payoff'!$D$24-SUM(Q249:V249)-SUMPRODUCT((M249:P249&lt;$W$9:$Z$9)*M249:P249+(M249:P249&gt;=$W$9:$Z$9)*$W$9:$Z$9)),M249-MIN($W$9,M249)))</f>
        <v>0</v>
      </c>
      <c r="X249" s="33">
        <f>IF($B249="","",MIN($X$9,N249)+MIN(MAX(0,'Debt Payoff'!$D$24-SUM(Q249:W249)-SUMPRODUCT((N249:P249&lt;$X$9:$Z$9)*N249:P249+(N249:P249&gt;=$X$9:$Z$9)*$X$9:$Z$9)),N249-MIN($X$9,N249)))</f>
        <v>0</v>
      </c>
      <c r="Y249" s="33">
        <f>IF($B249="","",MIN($Y$9,O249)+MIN(MAX(0,'Debt Payoff'!$D$24-SUM(Q249:X249)-SUMPRODUCT((O249:P249&lt;$Y$9:$Z$9)*O249:P249+(O249:P249&gt;=$Y$9:$Z$9)*$Y$9:$Z$9)),O249-MIN($Y$9,O249)))</f>
        <v>0</v>
      </c>
      <c r="Z249" s="33">
        <f>IF($B249="","",MIN($Z$9,P249)+MIN(MAX(0,'Debt Payoff'!$D$24-SUM(Q249:Y249)-SUMPRODUCT((P249:P249&lt;$Z$9:$Z$9)*P249:P249+(P249:P249&gt;=$Z$9:$Z$9)*$Z$9:$Z$9)),P249-MIN($Z$9,P249)))</f>
        <v>0</v>
      </c>
      <c r="AA249" s="33">
        <f>IF($B249="","",ROUND(G249-Q249,2))</f>
        <v>0</v>
      </c>
      <c r="AB249" s="33">
        <f>IF($B249="","",ROUND(H249-R249,2))</f>
        <v>0</v>
      </c>
      <c r="AC249" s="33">
        <f>IF($B249="","",ROUND(I249-S249,2))</f>
        <v>0</v>
      </c>
      <c r="AD249" s="33">
        <f>IF($B249="","",ROUND(J249-T249,2))</f>
        <v>0</v>
      </c>
      <c r="AE249" s="33">
        <f>IF($B249="","",ROUND(K249-U249,2))</f>
        <v>0</v>
      </c>
      <c r="AF249" s="33">
        <f>IF($B249="","",ROUND(L249-V249,2))</f>
        <v>0</v>
      </c>
      <c r="AG249" s="33">
        <f>IF($B249="","",ROUND(M249-W249,2))</f>
        <v>0</v>
      </c>
      <c r="AH249" s="33">
        <f>IF($B249="","",ROUND(N249-X249,2))</f>
        <v>0</v>
      </c>
      <c r="AI249" s="33">
        <f>IF($B249="","",ROUND(O249-Y249,2))</f>
        <v>0</v>
      </c>
      <c r="AJ249" s="33">
        <f>IF($B249="","",ROUND(P249-Z249,2))</f>
        <v>0</v>
      </c>
    </row>
    <row r="250" spans="2:36">
      <c r="B250" s="15">
        <f>IF(B249="","",IF(F249&gt;0.005,B249+1,""))</f>
        <v>0</v>
      </c>
      <c r="C250" s="46">
        <f>IF($B250="","",EDATE('Debt Payoff'!$D$23,$B250-1))</f>
        <v>0</v>
      </c>
      <c r="D250" s="47">
        <f>IF($B250="","",SUM(Q250:Z250))</f>
        <v>0</v>
      </c>
      <c r="E250" s="48">
        <f>IF($B250="","",SUM(G250:P250)-F249)</f>
        <v>0</v>
      </c>
      <c r="F250" s="47">
        <f>IF($B250="","",SUM(AA250:AJ250))</f>
        <v>0</v>
      </c>
      <c r="G250" s="48">
        <f>IF($B250="","",ROUND(N(AA249)*(1+$Q$8/12),2))</f>
        <v>0</v>
      </c>
      <c r="H250" s="48">
        <f>IF($B250="","",ROUND(N(AB249)*(1+$R$8/12),2))</f>
        <v>0</v>
      </c>
      <c r="I250" s="48">
        <f>IF($B250="","",ROUND(N(AC249)*(1+$S$8/12),2))</f>
        <v>0</v>
      </c>
      <c r="J250" s="48">
        <f>IF($B250="","",ROUND(N(AD249)*(1+$T$8/12),2))</f>
        <v>0</v>
      </c>
      <c r="K250" s="48">
        <f>IF($B250="","",ROUND(N(AE249)*(1+$U$8/12),2))</f>
        <v>0</v>
      </c>
      <c r="L250" s="48">
        <f>IF($B250="","",ROUND(N(AF249)*(1+$V$8/12),2))</f>
        <v>0</v>
      </c>
      <c r="M250" s="48">
        <f>IF($B250="","",ROUND(N(AG249)*(1+$W$8/12),2))</f>
        <v>0</v>
      </c>
      <c r="N250" s="48">
        <f>IF($B250="","",ROUND(N(AH249)*(1+$X$8/12),2))</f>
        <v>0</v>
      </c>
      <c r="O250" s="48">
        <f>IF($B250="","",ROUND(N(AI249)*(1+$Y$8/12),2))</f>
        <v>0</v>
      </c>
      <c r="P250" s="48">
        <f>IF($B250="","",ROUND(N(AJ249)*(1+$Z$8/12),2))</f>
        <v>0</v>
      </c>
      <c r="Q250" s="33">
        <f>IF($B250="","",MIN($Q$9,G250)+MIN(MAX(0,'Debt Payoff'!$D$24-0-SUMPRODUCT((G250:P250&lt;$Q$9:$Z$9)*G250:P250+(G250:P250&gt;=$Q$9:$Z$9)*$Q$9:$Z$9)),G250-MIN($Q$9,G250)))</f>
        <v>0</v>
      </c>
      <c r="R250" s="33">
        <f>IF($B250="","",MIN($R$9,H250)+MIN(MAX(0,'Debt Payoff'!$D$24-SUM(Q250:Q250)-SUMPRODUCT((H250:P250&lt;$R$9:$Z$9)*H250:P250+(H250:P250&gt;=$R$9:$Z$9)*$R$9:$Z$9)),H250-MIN($R$9,H250)))</f>
        <v>0</v>
      </c>
      <c r="S250" s="33">
        <f>IF($B250="","",MIN($S$9,I250)+MIN(MAX(0,'Debt Payoff'!$D$24-SUM(Q250:R250)-SUMPRODUCT((I250:P250&lt;$S$9:$Z$9)*I250:P250+(I250:P250&gt;=$S$9:$Z$9)*$S$9:$Z$9)),I250-MIN($S$9,I250)))</f>
        <v>0</v>
      </c>
      <c r="T250" s="33">
        <f>IF($B250="","",MIN($T$9,J250)+MIN(MAX(0,'Debt Payoff'!$D$24-SUM(Q250:S250)-SUMPRODUCT((J250:P250&lt;$T$9:$Z$9)*J250:P250+(J250:P250&gt;=$T$9:$Z$9)*$T$9:$Z$9)),J250-MIN($T$9,J250)))</f>
        <v>0</v>
      </c>
      <c r="U250" s="33">
        <f>IF($B250="","",MIN($U$9,K250)+MIN(MAX(0,'Debt Payoff'!$D$24-SUM(Q250:T250)-SUMPRODUCT((K250:P250&lt;$U$9:$Z$9)*K250:P250+(K250:P250&gt;=$U$9:$Z$9)*$U$9:$Z$9)),K250-MIN($U$9,K250)))</f>
        <v>0</v>
      </c>
      <c r="V250" s="33">
        <f>IF($B250="","",MIN($V$9,L250)+MIN(MAX(0,'Debt Payoff'!$D$24-SUM(Q250:U250)-SUMPRODUCT((L250:P250&lt;$V$9:$Z$9)*L250:P250+(L250:P250&gt;=$V$9:$Z$9)*$V$9:$Z$9)),L250-MIN($V$9,L250)))</f>
        <v>0</v>
      </c>
      <c r="W250" s="33">
        <f>IF($B250="","",MIN($W$9,M250)+MIN(MAX(0,'Debt Payoff'!$D$24-SUM(Q250:V250)-SUMPRODUCT((M250:P250&lt;$W$9:$Z$9)*M250:P250+(M250:P250&gt;=$W$9:$Z$9)*$W$9:$Z$9)),M250-MIN($W$9,M250)))</f>
        <v>0</v>
      </c>
      <c r="X250" s="33">
        <f>IF($B250="","",MIN($X$9,N250)+MIN(MAX(0,'Debt Payoff'!$D$24-SUM(Q250:W250)-SUMPRODUCT((N250:P250&lt;$X$9:$Z$9)*N250:P250+(N250:P250&gt;=$X$9:$Z$9)*$X$9:$Z$9)),N250-MIN($X$9,N250)))</f>
        <v>0</v>
      </c>
      <c r="Y250" s="33">
        <f>IF($B250="","",MIN($Y$9,O250)+MIN(MAX(0,'Debt Payoff'!$D$24-SUM(Q250:X250)-SUMPRODUCT((O250:P250&lt;$Y$9:$Z$9)*O250:P250+(O250:P250&gt;=$Y$9:$Z$9)*$Y$9:$Z$9)),O250-MIN($Y$9,O250)))</f>
        <v>0</v>
      </c>
      <c r="Z250" s="33">
        <f>IF($B250="","",MIN($Z$9,P250)+MIN(MAX(0,'Debt Payoff'!$D$24-SUM(Q250:Y250)-SUMPRODUCT((P250:P250&lt;$Z$9:$Z$9)*P250:P250+(P250:P250&gt;=$Z$9:$Z$9)*$Z$9:$Z$9)),P250-MIN($Z$9,P250)))</f>
        <v>0</v>
      </c>
      <c r="AA250" s="33">
        <f>IF($B250="","",ROUND(G250-Q250,2))</f>
        <v>0</v>
      </c>
      <c r="AB250" s="33">
        <f>IF($B250="","",ROUND(H250-R250,2))</f>
        <v>0</v>
      </c>
      <c r="AC250" s="33">
        <f>IF($B250="","",ROUND(I250-S250,2))</f>
        <v>0</v>
      </c>
      <c r="AD250" s="33">
        <f>IF($B250="","",ROUND(J250-T250,2))</f>
        <v>0</v>
      </c>
      <c r="AE250" s="33">
        <f>IF($B250="","",ROUND(K250-U250,2))</f>
        <v>0</v>
      </c>
      <c r="AF250" s="33">
        <f>IF($B250="","",ROUND(L250-V250,2))</f>
        <v>0</v>
      </c>
      <c r="AG250" s="33">
        <f>IF($B250="","",ROUND(M250-W250,2))</f>
        <v>0</v>
      </c>
      <c r="AH250" s="33">
        <f>IF($B250="","",ROUND(N250-X250,2))</f>
        <v>0</v>
      </c>
      <c r="AI250" s="33">
        <f>IF($B250="","",ROUND(O250-Y250,2))</f>
        <v>0</v>
      </c>
      <c r="AJ250" s="33">
        <f>IF($B250="","",ROUND(P250-Z250,2))</f>
        <v>0</v>
      </c>
    </row>
    <row r="251" spans="2:36">
      <c r="B251" s="15">
        <f>IF(B250="","",IF(F250&gt;0.005,B250+1,""))</f>
        <v>0</v>
      </c>
      <c r="C251" s="46">
        <f>IF($B251="","",EDATE('Debt Payoff'!$D$23,$B251-1))</f>
        <v>0</v>
      </c>
      <c r="D251" s="47">
        <f>IF($B251="","",SUM(Q251:Z251))</f>
        <v>0</v>
      </c>
      <c r="E251" s="48">
        <f>IF($B251="","",SUM(G251:P251)-F250)</f>
        <v>0</v>
      </c>
      <c r="F251" s="47">
        <f>IF($B251="","",SUM(AA251:AJ251))</f>
        <v>0</v>
      </c>
      <c r="G251" s="48">
        <f>IF($B251="","",ROUND(N(AA250)*(1+$Q$8/12),2))</f>
        <v>0</v>
      </c>
      <c r="H251" s="48">
        <f>IF($B251="","",ROUND(N(AB250)*(1+$R$8/12),2))</f>
        <v>0</v>
      </c>
      <c r="I251" s="48">
        <f>IF($B251="","",ROUND(N(AC250)*(1+$S$8/12),2))</f>
        <v>0</v>
      </c>
      <c r="J251" s="48">
        <f>IF($B251="","",ROUND(N(AD250)*(1+$T$8/12),2))</f>
        <v>0</v>
      </c>
      <c r="K251" s="48">
        <f>IF($B251="","",ROUND(N(AE250)*(1+$U$8/12),2))</f>
        <v>0</v>
      </c>
      <c r="L251" s="48">
        <f>IF($B251="","",ROUND(N(AF250)*(1+$V$8/12),2))</f>
        <v>0</v>
      </c>
      <c r="M251" s="48">
        <f>IF($B251="","",ROUND(N(AG250)*(1+$W$8/12),2))</f>
        <v>0</v>
      </c>
      <c r="N251" s="48">
        <f>IF($B251="","",ROUND(N(AH250)*(1+$X$8/12),2))</f>
        <v>0</v>
      </c>
      <c r="O251" s="48">
        <f>IF($B251="","",ROUND(N(AI250)*(1+$Y$8/12),2))</f>
        <v>0</v>
      </c>
      <c r="P251" s="48">
        <f>IF($B251="","",ROUND(N(AJ250)*(1+$Z$8/12),2))</f>
        <v>0</v>
      </c>
      <c r="Q251" s="33">
        <f>IF($B251="","",MIN($Q$9,G251)+MIN(MAX(0,'Debt Payoff'!$D$24-0-SUMPRODUCT((G251:P251&lt;$Q$9:$Z$9)*G251:P251+(G251:P251&gt;=$Q$9:$Z$9)*$Q$9:$Z$9)),G251-MIN($Q$9,G251)))</f>
        <v>0</v>
      </c>
      <c r="R251" s="33">
        <f>IF($B251="","",MIN($R$9,H251)+MIN(MAX(0,'Debt Payoff'!$D$24-SUM(Q251:Q251)-SUMPRODUCT((H251:P251&lt;$R$9:$Z$9)*H251:P251+(H251:P251&gt;=$R$9:$Z$9)*$R$9:$Z$9)),H251-MIN($R$9,H251)))</f>
        <v>0</v>
      </c>
      <c r="S251" s="33">
        <f>IF($B251="","",MIN($S$9,I251)+MIN(MAX(0,'Debt Payoff'!$D$24-SUM(Q251:R251)-SUMPRODUCT((I251:P251&lt;$S$9:$Z$9)*I251:P251+(I251:P251&gt;=$S$9:$Z$9)*$S$9:$Z$9)),I251-MIN($S$9,I251)))</f>
        <v>0</v>
      </c>
      <c r="T251" s="33">
        <f>IF($B251="","",MIN($T$9,J251)+MIN(MAX(0,'Debt Payoff'!$D$24-SUM(Q251:S251)-SUMPRODUCT((J251:P251&lt;$T$9:$Z$9)*J251:P251+(J251:P251&gt;=$T$9:$Z$9)*$T$9:$Z$9)),J251-MIN($T$9,J251)))</f>
        <v>0</v>
      </c>
      <c r="U251" s="33">
        <f>IF($B251="","",MIN($U$9,K251)+MIN(MAX(0,'Debt Payoff'!$D$24-SUM(Q251:T251)-SUMPRODUCT((K251:P251&lt;$U$9:$Z$9)*K251:P251+(K251:P251&gt;=$U$9:$Z$9)*$U$9:$Z$9)),K251-MIN($U$9,K251)))</f>
        <v>0</v>
      </c>
      <c r="V251" s="33">
        <f>IF($B251="","",MIN($V$9,L251)+MIN(MAX(0,'Debt Payoff'!$D$24-SUM(Q251:U251)-SUMPRODUCT((L251:P251&lt;$V$9:$Z$9)*L251:P251+(L251:P251&gt;=$V$9:$Z$9)*$V$9:$Z$9)),L251-MIN($V$9,L251)))</f>
        <v>0</v>
      </c>
      <c r="W251" s="33">
        <f>IF($B251="","",MIN($W$9,M251)+MIN(MAX(0,'Debt Payoff'!$D$24-SUM(Q251:V251)-SUMPRODUCT((M251:P251&lt;$W$9:$Z$9)*M251:P251+(M251:P251&gt;=$W$9:$Z$9)*$W$9:$Z$9)),M251-MIN($W$9,M251)))</f>
        <v>0</v>
      </c>
      <c r="X251" s="33">
        <f>IF($B251="","",MIN($X$9,N251)+MIN(MAX(0,'Debt Payoff'!$D$24-SUM(Q251:W251)-SUMPRODUCT((N251:P251&lt;$X$9:$Z$9)*N251:P251+(N251:P251&gt;=$X$9:$Z$9)*$X$9:$Z$9)),N251-MIN($X$9,N251)))</f>
        <v>0</v>
      </c>
      <c r="Y251" s="33">
        <f>IF($B251="","",MIN($Y$9,O251)+MIN(MAX(0,'Debt Payoff'!$D$24-SUM(Q251:X251)-SUMPRODUCT((O251:P251&lt;$Y$9:$Z$9)*O251:P251+(O251:P251&gt;=$Y$9:$Z$9)*$Y$9:$Z$9)),O251-MIN($Y$9,O251)))</f>
        <v>0</v>
      </c>
      <c r="Z251" s="33">
        <f>IF($B251="","",MIN($Z$9,P251)+MIN(MAX(0,'Debt Payoff'!$D$24-SUM(Q251:Y251)-SUMPRODUCT((P251:P251&lt;$Z$9:$Z$9)*P251:P251+(P251:P251&gt;=$Z$9:$Z$9)*$Z$9:$Z$9)),P251-MIN($Z$9,P251)))</f>
        <v>0</v>
      </c>
      <c r="AA251" s="33">
        <f>IF($B251="","",ROUND(G251-Q251,2))</f>
        <v>0</v>
      </c>
      <c r="AB251" s="33">
        <f>IF($B251="","",ROUND(H251-R251,2))</f>
        <v>0</v>
      </c>
      <c r="AC251" s="33">
        <f>IF($B251="","",ROUND(I251-S251,2))</f>
        <v>0</v>
      </c>
      <c r="AD251" s="33">
        <f>IF($B251="","",ROUND(J251-T251,2))</f>
        <v>0</v>
      </c>
      <c r="AE251" s="33">
        <f>IF($B251="","",ROUND(K251-U251,2))</f>
        <v>0</v>
      </c>
      <c r="AF251" s="33">
        <f>IF($B251="","",ROUND(L251-V251,2))</f>
        <v>0</v>
      </c>
      <c r="AG251" s="33">
        <f>IF($B251="","",ROUND(M251-W251,2))</f>
        <v>0</v>
      </c>
      <c r="AH251" s="33">
        <f>IF($B251="","",ROUND(N251-X251,2))</f>
        <v>0</v>
      </c>
      <c r="AI251" s="33">
        <f>IF($B251="","",ROUND(O251-Y251,2))</f>
        <v>0</v>
      </c>
      <c r="AJ251" s="33">
        <f>IF($B251="","",ROUND(P251-Z251,2))</f>
        <v>0</v>
      </c>
    </row>
    <row r="252" spans="2:36">
      <c r="B252" s="15">
        <f>IF(B251="","",IF(F251&gt;0.005,B251+1,""))</f>
        <v>0</v>
      </c>
      <c r="C252" s="46">
        <f>IF($B252="","",EDATE('Debt Payoff'!$D$23,$B252-1))</f>
        <v>0</v>
      </c>
      <c r="D252" s="47">
        <f>IF($B252="","",SUM(Q252:Z252))</f>
        <v>0</v>
      </c>
      <c r="E252" s="48">
        <f>IF($B252="","",SUM(G252:P252)-F251)</f>
        <v>0</v>
      </c>
      <c r="F252" s="47">
        <f>IF($B252="","",SUM(AA252:AJ252))</f>
        <v>0</v>
      </c>
      <c r="G252" s="48">
        <f>IF($B252="","",ROUND(N(AA251)*(1+$Q$8/12),2))</f>
        <v>0</v>
      </c>
      <c r="H252" s="48">
        <f>IF($B252="","",ROUND(N(AB251)*(1+$R$8/12),2))</f>
        <v>0</v>
      </c>
      <c r="I252" s="48">
        <f>IF($B252="","",ROUND(N(AC251)*(1+$S$8/12),2))</f>
        <v>0</v>
      </c>
      <c r="J252" s="48">
        <f>IF($B252="","",ROUND(N(AD251)*(1+$T$8/12),2))</f>
        <v>0</v>
      </c>
      <c r="K252" s="48">
        <f>IF($B252="","",ROUND(N(AE251)*(1+$U$8/12),2))</f>
        <v>0</v>
      </c>
      <c r="L252" s="48">
        <f>IF($B252="","",ROUND(N(AF251)*(1+$V$8/12),2))</f>
        <v>0</v>
      </c>
      <c r="M252" s="48">
        <f>IF($B252="","",ROUND(N(AG251)*(1+$W$8/12),2))</f>
        <v>0</v>
      </c>
      <c r="N252" s="48">
        <f>IF($B252="","",ROUND(N(AH251)*(1+$X$8/12),2))</f>
        <v>0</v>
      </c>
      <c r="O252" s="48">
        <f>IF($B252="","",ROUND(N(AI251)*(1+$Y$8/12),2))</f>
        <v>0</v>
      </c>
      <c r="P252" s="48">
        <f>IF($B252="","",ROUND(N(AJ251)*(1+$Z$8/12),2))</f>
        <v>0</v>
      </c>
      <c r="Q252" s="33">
        <f>IF($B252="","",MIN($Q$9,G252)+MIN(MAX(0,'Debt Payoff'!$D$24-0-SUMPRODUCT((G252:P252&lt;$Q$9:$Z$9)*G252:P252+(G252:P252&gt;=$Q$9:$Z$9)*$Q$9:$Z$9)),G252-MIN($Q$9,G252)))</f>
        <v>0</v>
      </c>
      <c r="R252" s="33">
        <f>IF($B252="","",MIN($R$9,H252)+MIN(MAX(0,'Debt Payoff'!$D$24-SUM(Q252:Q252)-SUMPRODUCT((H252:P252&lt;$R$9:$Z$9)*H252:P252+(H252:P252&gt;=$R$9:$Z$9)*$R$9:$Z$9)),H252-MIN($R$9,H252)))</f>
        <v>0</v>
      </c>
      <c r="S252" s="33">
        <f>IF($B252="","",MIN($S$9,I252)+MIN(MAX(0,'Debt Payoff'!$D$24-SUM(Q252:R252)-SUMPRODUCT((I252:P252&lt;$S$9:$Z$9)*I252:P252+(I252:P252&gt;=$S$9:$Z$9)*$S$9:$Z$9)),I252-MIN($S$9,I252)))</f>
        <v>0</v>
      </c>
      <c r="T252" s="33">
        <f>IF($B252="","",MIN($T$9,J252)+MIN(MAX(0,'Debt Payoff'!$D$24-SUM(Q252:S252)-SUMPRODUCT((J252:P252&lt;$T$9:$Z$9)*J252:P252+(J252:P252&gt;=$T$9:$Z$9)*$T$9:$Z$9)),J252-MIN($T$9,J252)))</f>
        <v>0</v>
      </c>
      <c r="U252" s="33">
        <f>IF($B252="","",MIN($U$9,K252)+MIN(MAX(0,'Debt Payoff'!$D$24-SUM(Q252:T252)-SUMPRODUCT((K252:P252&lt;$U$9:$Z$9)*K252:P252+(K252:P252&gt;=$U$9:$Z$9)*$U$9:$Z$9)),K252-MIN($U$9,K252)))</f>
        <v>0</v>
      </c>
      <c r="V252" s="33">
        <f>IF($B252="","",MIN($V$9,L252)+MIN(MAX(0,'Debt Payoff'!$D$24-SUM(Q252:U252)-SUMPRODUCT((L252:P252&lt;$V$9:$Z$9)*L252:P252+(L252:P252&gt;=$V$9:$Z$9)*$V$9:$Z$9)),L252-MIN($V$9,L252)))</f>
        <v>0</v>
      </c>
      <c r="W252" s="33">
        <f>IF($B252="","",MIN($W$9,M252)+MIN(MAX(0,'Debt Payoff'!$D$24-SUM(Q252:V252)-SUMPRODUCT((M252:P252&lt;$W$9:$Z$9)*M252:P252+(M252:P252&gt;=$W$9:$Z$9)*$W$9:$Z$9)),M252-MIN($W$9,M252)))</f>
        <v>0</v>
      </c>
      <c r="X252" s="33">
        <f>IF($B252="","",MIN($X$9,N252)+MIN(MAX(0,'Debt Payoff'!$D$24-SUM(Q252:W252)-SUMPRODUCT((N252:P252&lt;$X$9:$Z$9)*N252:P252+(N252:P252&gt;=$X$9:$Z$9)*$X$9:$Z$9)),N252-MIN($X$9,N252)))</f>
        <v>0</v>
      </c>
      <c r="Y252" s="33">
        <f>IF($B252="","",MIN($Y$9,O252)+MIN(MAX(0,'Debt Payoff'!$D$24-SUM(Q252:X252)-SUMPRODUCT((O252:P252&lt;$Y$9:$Z$9)*O252:P252+(O252:P252&gt;=$Y$9:$Z$9)*$Y$9:$Z$9)),O252-MIN($Y$9,O252)))</f>
        <v>0</v>
      </c>
      <c r="Z252" s="33">
        <f>IF($B252="","",MIN($Z$9,P252)+MIN(MAX(0,'Debt Payoff'!$D$24-SUM(Q252:Y252)-SUMPRODUCT((P252:P252&lt;$Z$9:$Z$9)*P252:P252+(P252:P252&gt;=$Z$9:$Z$9)*$Z$9:$Z$9)),P252-MIN($Z$9,P252)))</f>
        <v>0</v>
      </c>
      <c r="AA252" s="33">
        <f>IF($B252="","",ROUND(G252-Q252,2))</f>
        <v>0</v>
      </c>
      <c r="AB252" s="33">
        <f>IF($B252="","",ROUND(H252-R252,2))</f>
        <v>0</v>
      </c>
      <c r="AC252" s="33">
        <f>IF($B252="","",ROUND(I252-S252,2))</f>
        <v>0</v>
      </c>
      <c r="AD252" s="33">
        <f>IF($B252="","",ROUND(J252-T252,2))</f>
        <v>0</v>
      </c>
      <c r="AE252" s="33">
        <f>IF($B252="","",ROUND(K252-U252,2))</f>
        <v>0</v>
      </c>
      <c r="AF252" s="33">
        <f>IF($B252="","",ROUND(L252-V252,2))</f>
        <v>0</v>
      </c>
      <c r="AG252" s="33">
        <f>IF($B252="","",ROUND(M252-W252,2))</f>
        <v>0</v>
      </c>
      <c r="AH252" s="33">
        <f>IF($B252="","",ROUND(N252-X252,2))</f>
        <v>0</v>
      </c>
      <c r="AI252" s="33">
        <f>IF($B252="","",ROUND(O252-Y252,2))</f>
        <v>0</v>
      </c>
      <c r="AJ252" s="33">
        <f>IF($B252="","",ROUND(P252-Z252,2))</f>
        <v>0</v>
      </c>
    </row>
    <row r="253" spans="2:36">
      <c r="B253" s="15">
        <f>IF(B252="","",IF(F252&gt;0.005,B252+1,""))</f>
        <v>0</v>
      </c>
      <c r="C253" s="46">
        <f>IF($B253="","",EDATE('Debt Payoff'!$D$23,$B253-1))</f>
        <v>0</v>
      </c>
      <c r="D253" s="47">
        <f>IF($B253="","",SUM(Q253:Z253))</f>
        <v>0</v>
      </c>
      <c r="E253" s="48">
        <f>IF($B253="","",SUM(G253:P253)-F252)</f>
        <v>0</v>
      </c>
      <c r="F253" s="47">
        <f>IF($B253="","",SUM(AA253:AJ253))</f>
        <v>0</v>
      </c>
      <c r="G253" s="48">
        <f>IF($B253="","",ROUND(N(AA252)*(1+$Q$8/12),2))</f>
        <v>0</v>
      </c>
      <c r="H253" s="48">
        <f>IF($B253="","",ROUND(N(AB252)*(1+$R$8/12),2))</f>
        <v>0</v>
      </c>
      <c r="I253" s="48">
        <f>IF($B253="","",ROUND(N(AC252)*(1+$S$8/12),2))</f>
        <v>0</v>
      </c>
      <c r="J253" s="48">
        <f>IF($B253="","",ROUND(N(AD252)*(1+$T$8/12),2))</f>
        <v>0</v>
      </c>
      <c r="K253" s="48">
        <f>IF($B253="","",ROUND(N(AE252)*(1+$U$8/12),2))</f>
        <v>0</v>
      </c>
      <c r="L253" s="48">
        <f>IF($B253="","",ROUND(N(AF252)*(1+$V$8/12),2))</f>
        <v>0</v>
      </c>
      <c r="M253" s="48">
        <f>IF($B253="","",ROUND(N(AG252)*(1+$W$8/12),2))</f>
        <v>0</v>
      </c>
      <c r="N253" s="48">
        <f>IF($B253="","",ROUND(N(AH252)*(1+$X$8/12),2))</f>
        <v>0</v>
      </c>
      <c r="O253" s="48">
        <f>IF($B253="","",ROUND(N(AI252)*(1+$Y$8/12),2))</f>
        <v>0</v>
      </c>
      <c r="P253" s="48">
        <f>IF($B253="","",ROUND(N(AJ252)*(1+$Z$8/12),2))</f>
        <v>0</v>
      </c>
      <c r="Q253" s="33">
        <f>IF($B253="","",MIN($Q$9,G253)+MIN(MAX(0,'Debt Payoff'!$D$24-0-SUMPRODUCT((G253:P253&lt;$Q$9:$Z$9)*G253:P253+(G253:P253&gt;=$Q$9:$Z$9)*$Q$9:$Z$9)),G253-MIN($Q$9,G253)))</f>
        <v>0</v>
      </c>
      <c r="R253" s="33">
        <f>IF($B253="","",MIN($R$9,H253)+MIN(MAX(0,'Debt Payoff'!$D$24-SUM(Q253:Q253)-SUMPRODUCT((H253:P253&lt;$R$9:$Z$9)*H253:P253+(H253:P253&gt;=$R$9:$Z$9)*$R$9:$Z$9)),H253-MIN($R$9,H253)))</f>
        <v>0</v>
      </c>
      <c r="S253" s="33">
        <f>IF($B253="","",MIN($S$9,I253)+MIN(MAX(0,'Debt Payoff'!$D$24-SUM(Q253:R253)-SUMPRODUCT((I253:P253&lt;$S$9:$Z$9)*I253:P253+(I253:P253&gt;=$S$9:$Z$9)*$S$9:$Z$9)),I253-MIN($S$9,I253)))</f>
        <v>0</v>
      </c>
      <c r="T253" s="33">
        <f>IF($B253="","",MIN($T$9,J253)+MIN(MAX(0,'Debt Payoff'!$D$24-SUM(Q253:S253)-SUMPRODUCT((J253:P253&lt;$T$9:$Z$9)*J253:P253+(J253:P253&gt;=$T$9:$Z$9)*$T$9:$Z$9)),J253-MIN($T$9,J253)))</f>
        <v>0</v>
      </c>
      <c r="U253" s="33">
        <f>IF($B253="","",MIN($U$9,K253)+MIN(MAX(0,'Debt Payoff'!$D$24-SUM(Q253:T253)-SUMPRODUCT((K253:P253&lt;$U$9:$Z$9)*K253:P253+(K253:P253&gt;=$U$9:$Z$9)*$U$9:$Z$9)),K253-MIN($U$9,K253)))</f>
        <v>0</v>
      </c>
      <c r="V253" s="33">
        <f>IF($B253="","",MIN($V$9,L253)+MIN(MAX(0,'Debt Payoff'!$D$24-SUM(Q253:U253)-SUMPRODUCT((L253:P253&lt;$V$9:$Z$9)*L253:P253+(L253:P253&gt;=$V$9:$Z$9)*$V$9:$Z$9)),L253-MIN($V$9,L253)))</f>
        <v>0</v>
      </c>
      <c r="W253" s="33">
        <f>IF($B253="","",MIN($W$9,M253)+MIN(MAX(0,'Debt Payoff'!$D$24-SUM(Q253:V253)-SUMPRODUCT((M253:P253&lt;$W$9:$Z$9)*M253:P253+(M253:P253&gt;=$W$9:$Z$9)*$W$9:$Z$9)),M253-MIN($W$9,M253)))</f>
        <v>0</v>
      </c>
      <c r="X253" s="33">
        <f>IF($B253="","",MIN($X$9,N253)+MIN(MAX(0,'Debt Payoff'!$D$24-SUM(Q253:W253)-SUMPRODUCT((N253:P253&lt;$X$9:$Z$9)*N253:P253+(N253:P253&gt;=$X$9:$Z$9)*$X$9:$Z$9)),N253-MIN($X$9,N253)))</f>
        <v>0</v>
      </c>
      <c r="Y253" s="33">
        <f>IF($B253="","",MIN($Y$9,O253)+MIN(MAX(0,'Debt Payoff'!$D$24-SUM(Q253:X253)-SUMPRODUCT((O253:P253&lt;$Y$9:$Z$9)*O253:P253+(O253:P253&gt;=$Y$9:$Z$9)*$Y$9:$Z$9)),O253-MIN($Y$9,O253)))</f>
        <v>0</v>
      </c>
      <c r="Z253" s="33">
        <f>IF($B253="","",MIN($Z$9,P253)+MIN(MAX(0,'Debt Payoff'!$D$24-SUM(Q253:Y253)-SUMPRODUCT((P253:P253&lt;$Z$9:$Z$9)*P253:P253+(P253:P253&gt;=$Z$9:$Z$9)*$Z$9:$Z$9)),P253-MIN($Z$9,P253)))</f>
        <v>0</v>
      </c>
      <c r="AA253" s="33">
        <f>IF($B253="","",ROUND(G253-Q253,2))</f>
        <v>0</v>
      </c>
      <c r="AB253" s="33">
        <f>IF($B253="","",ROUND(H253-R253,2))</f>
        <v>0</v>
      </c>
      <c r="AC253" s="33">
        <f>IF($B253="","",ROUND(I253-S253,2))</f>
        <v>0</v>
      </c>
      <c r="AD253" s="33">
        <f>IF($B253="","",ROUND(J253-T253,2))</f>
        <v>0</v>
      </c>
      <c r="AE253" s="33">
        <f>IF($B253="","",ROUND(K253-U253,2))</f>
        <v>0</v>
      </c>
      <c r="AF253" s="33">
        <f>IF($B253="","",ROUND(L253-V253,2))</f>
        <v>0</v>
      </c>
      <c r="AG253" s="33">
        <f>IF($B253="","",ROUND(M253-W253,2))</f>
        <v>0</v>
      </c>
      <c r="AH253" s="33">
        <f>IF($B253="","",ROUND(N253-X253,2))</f>
        <v>0</v>
      </c>
      <c r="AI253" s="33">
        <f>IF($B253="","",ROUND(O253-Y253,2))</f>
        <v>0</v>
      </c>
      <c r="AJ253" s="33">
        <f>IF($B253="","",ROUND(P253-Z253,2))</f>
        <v>0</v>
      </c>
    </row>
    <row r="254" spans="2:36">
      <c r="B254" s="15">
        <f>IF(B253="","",IF(F253&gt;0.005,B253+1,""))</f>
        <v>0</v>
      </c>
      <c r="C254" s="46">
        <f>IF($B254="","",EDATE('Debt Payoff'!$D$23,$B254-1))</f>
        <v>0</v>
      </c>
      <c r="D254" s="47">
        <f>IF($B254="","",SUM(Q254:Z254))</f>
        <v>0</v>
      </c>
      <c r="E254" s="48">
        <f>IF($B254="","",SUM(G254:P254)-F253)</f>
        <v>0</v>
      </c>
      <c r="F254" s="47">
        <f>IF($B254="","",SUM(AA254:AJ254))</f>
        <v>0</v>
      </c>
      <c r="G254" s="48">
        <f>IF($B254="","",ROUND(N(AA253)*(1+$Q$8/12),2))</f>
        <v>0</v>
      </c>
      <c r="H254" s="48">
        <f>IF($B254="","",ROUND(N(AB253)*(1+$R$8/12),2))</f>
        <v>0</v>
      </c>
      <c r="I254" s="48">
        <f>IF($B254="","",ROUND(N(AC253)*(1+$S$8/12),2))</f>
        <v>0</v>
      </c>
      <c r="J254" s="48">
        <f>IF($B254="","",ROUND(N(AD253)*(1+$T$8/12),2))</f>
        <v>0</v>
      </c>
      <c r="K254" s="48">
        <f>IF($B254="","",ROUND(N(AE253)*(1+$U$8/12),2))</f>
        <v>0</v>
      </c>
      <c r="L254" s="48">
        <f>IF($B254="","",ROUND(N(AF253)*(1+$V$8/12),2))</f>
        <v>0</v>
      </c>
      <c r="M254" s="48">
        <f>IF($B254="","",ROUND(N(AG253)*(1+$W$8/12),2))</f>
        <v>0</v>
      </c>
      <c r="N254" s="48">
        <f>IF($B254="","",ROUND(N(AH253)*(1+$X$8/12),2))</f>
        <v>0</v>
      </c>
      <c r="O254" s="48">
        <f>IF($B254="","",ROUND(N(AI253)*(1+$Y$8/12),2))</f>
        <v>0</v>
      </c>
      <c r="P254" s="48">
        <f>IF($B254="","",ROUND(N(AJ253)*(1+$Z$8/12),2))</f>
        <v>0</v>
      </c>
      <c r="Q254" s="33">
        <f>IF($B254="","",MIN($Q$9,G254)+MIN(MAX(0,'Debt Payoff'!$D$24-0-SUMPRODUCT((G254:P254&lt;$Q$9:$Z$9)*G254:P254+(G254:P254&gt;=$Q$9:$Z$9)*$Q$9:$Z$9)),G254-MIN($Q$9,G254)))</f>
        <v>0</v>
      </c>
      <c r="R254" s="33">
        <f>IF($B254="","",MIN($R$9,H254)+MIN(MAX(0,'Debt Payoff'!$D$24-SUM(Q254:Q254)-SUMPRODUCT((H254:P254&lt;$R$9:$Z$9)*H254:P254+(H254:P254&gt;=$R$9:$Z$9)*$R$9:$Z$9)),H254-MIN($R$9,H254)))</f>
        <v>0</v>
      </c>
      <c r="S254" s="33">
        <f>IF($B254="","",MIN($S$9,I254)+MIN(MAX(0,'Debt Payoff'!$D$24-SUM(Q254:R254)-SUMPRODUCT((I254:P254&lt;$S$9:$Z$9)*I254:P254+(I254:P254&gt;=$S$9:$Z$9)*$S$9:$Z$9)),I254-MIN($S$9,I254)))</f>
        <v>0</v>
      </c>
      <c r="T254" s="33">
        <f>IF($B254="","",MIN($T$9,J254)+MIN(MAX(0,'Debt Payoff'!$D$24-SUM(Q254:S254)-SUMPRODUCT((J254:P254&lt;$T$9:$Z$9)*J254:P254+(J254:P254&gt;=$T$9:$Z$9)*$T$9:$Z$9)),J254-MIN($T$9,J254)))</f>
        <v>0</v>
      </c>
      <c r="U254" s="33">
        <f>IF($B254="","",MIN($U$9,K254)+MIN(MAX(0,'Debt Payoff'!$D$24-SUM(Q254:T254)-SUMPRODUCT((K254:P254&lt;$U$9:$Z$9)*K254:P254+(K254:P254&gt;=$U$9:$Z$9)*$U$9:$Z$9)),K254-MIN($U$9,K254)))</f>
        <v>0</v>
      </c>
      <c r="V254" s="33">
        <f>IF($B254="","",MIN($V$9,L254)+MIN(MAX(0,'Debt Payoff'!$D$24-SUM(Q254:U254)-SUMPRODUCT((L254:P254&lt;$V$9:$Z$9)*L254:P254+(L254:P254&gt;=$V$9:$Z$9)*$V$9:$Z$9)),L254-MIN($V$9,L254)))</f>
        <v>0</v>
      </c>
      <c r="W254" s="33">
        <f>IF($B254="","",MIN($W$9,M254)+MIN(MAX(0,'Debt Payoff'!$D$24-SUM(Q254:V254)-SUMPRODUCT((M254:P254&lt;$W$9:$Z$9)*M254:P254+(M254:P254&gt;=$W$9:$Z$9)*$W$9:$Z$9)),M254-MIN($W$9,M254)))</f>
        <v>0</v>
      </c>
      <c r="X254" s="33">
        <f>IF($B254="","",MIN($X$9,N254)+MIN(MAX(0,'Debt Payoff'!$D$24-SUM(Q254:W254)-SUMPRODUCT((N254:P254&lt;$X$9:$Z$9)*N254:P254+(N254:P254&gt;=$X$9:$Z$9)*$X$9:$Z$9)),N254-MIN($X$9,N254)))</f>
        <v>0</v>
      </c>
      <c r="Y254" s="33">
        <f>IF($B254="","",MIN($Y$9,O254)+MIN(MAX(0,'Debt Payoff'!$D$24-SUM(Q254:X254)-SUMPRODUCT((O254:P254&lt;$Y$9:$Z$9)*O254:P254+(O254:P254&gt;=$Y$9:$Z$9)*$Y$9:$Z$9)),O254-MIN($Y$9,O254)))</f>
        <v>0</v>
      </c>
      <c r="Z254" s="33">
        <f>IF($B254="","",MIN($Z$9,P254)+MIN(MAX(0,'Debt Payoff'!$D$24-SUM(Q254:Y254)-SUMPRODUCT((P254:P254&lt;$Z$9:$Z$9)*P254:P254+(P254:P254&gt;=$Z$9:$Z$9)*$Z$9:$Z$9)),P254-MIN($Z$9,P254)))</f>
        <v>0</v>
      </c>
      <c r="AA254" s="33">
        <f>IF($B254="","",ROUND(G254-Q254,2))</f>
        <v>0</v>
      </c>
      <c r="AB254" s="33">
        <f>IF($B254="","",ROUND(H254-R254,2))</f>
        <v>0</v>
      </c>
      <c r="AC254" s="33">
        <f>IF($B254="","",ROUND(I254-S254,2))</f>
        <v>0</v>
      </c>
      <c r="AD254" s="33">
        <f>IF($B254="","",ROUND(J254-T254,2))</f>
        <v>0</v>
      </c>
      <c r="AE254" s="33">
        <f>IF($B254="","",ROUND(K254-U254,2))</f>
        <v>0</v>
      </c>
      <c r="AF254" s="33">
        <f>IF($B254="","",ROUND(L254-V254,2))</f>
        <v>0</v>
      </c>
      <c r="AG254" s="33">
        <f>IF($B254="","",ROUND(M254-W254,2))</f>
        <v>0</v>
      </c>
      <c r="AH254" s="33">
        <f>IF($B254="","",ROUND(N254-X254,2))</f>
        <v>0</v>
      </c>
      <c r="AI254" s="33">
        <f>IF($B254="","",ROUND(O254-Y254,2))</f>
        <v>0</v>
      </c>
      <c r="AJ254" s="33">
        <f>IF($B254="","",ROUND(P254-Z254,2))</f>
        <v>0</v>
      </c>
    </row>
    <row r="255" spans="2:36">
      <c r="B255" s="15">
        <f>IF(B254="","",IF(F254&gt;0.005,B254+1,""))</f>
        <v>0</v>
      </c>
      <c r="C255" s="46">
        <f>IF($B255="","",EDATE('Debt Payoff'!$D$23,$B255-1))</f>
        <v>0</v>
      </c>
      <c r="D255" s="47">
        <f>IF($B255="","",SUM(Q255:Z255))</f>
        <v>0</v>
      </c>
      <c r="E255" s="48">
        <f>IF($B255="","",SUM(G255:P255)-F254)</f>
        <v>0</v>
      </c>
      <c r="F255" s="47">
        <f>IF($B255="","",SUM(AA255:AJ255))</f>
        <v>0</v>
      </c>
      <c r="G255" s="48">
        <f>IF($B255="","",ROUND(N(AA254)*(1+$Q$8/12),2))</f>
        <v>0</v>
      </c>
      <c r="H255" s="48">
        <f>IF($B255="","",ROUND(N(AB254)*(1+$R$8/12),2))</f>
        <v>0</v>
      </c>
      <c r="I255" s="48">
        <f>IF($B255="","",ROUND(N(AC254)*(1+$S$8/12),2))</f>
        <v>0</v>
      </c>
      <c r="J255" s="48">
        <f>IF($B255="","",ROUND(N(AD254)*(1+$T$8/12),2))</f>
        <v>0</v>
      </c>
      <c r="K255" s="48">
        <f>IF($B255="","",ROUND(N(AE254)*(1+$U$8/12),2))</f>
        <v>0</v>
      </c>
      <c r="L255" s="48">
        <f>IF($B255="","",ROUND(N(AF254)*(1+$V$8/12),2))</f>
        <v>0</v>
      </c>
      <c r="M255" s="48">
        <f>IF($B255="","",ROUND(N(AG254)*(1+$W$8/12),2))</f>
        <v>0</v>
      </c>
      <c r="N255" s="48">
        <f>IF($B255="","",ROUND(N(AH254)*(1+$X$8/12),2))</f>
        <v>0</v>
      </c>
      <c r="O255" s="48">
        <f>IF($B255="","",ROUND(N(AI254)*(1+$Y$8/12),2))</f>
        <v>0</v>
      </c>
      <c r="P255" s="48">
        <f>IF($B255="","",ROUND(N(AJ254)*(1+$Z$8/12),2))</f>
        <v>0</v>
      </c>
      <c r="Q255" s="33">
        <f>IF($B255="","",MIN($Q$9,G255)+MIN(MAX(0,'Debt Payoff'!$D$24-0-SUMPRODUCT((G255:P255&lt;$Q$9:$Z$9)*G255:P255+(G255:P255&gt;=$Q$9:$Z$9)*$Q$9:$Z$9)),G255-MIN($Q$9,G255)))</f>
        <v>0</v>
      </c>
      <c r="R255" s="33">
        <f>IF($B255="","",MIN($R$9,H255)+MIN(MAX(0,'Debt Payoff'!$D$24-SUM(Q255:Q255)-SUMPRODUCT((H255:P255&lt;$R$9:$Z$9)*H255:P255+(H255:P255&gt;=$R$9:$Z$9)*$R$9:$Z$9)),H255-MIN($R$9,H255)))</f>
        <v>0</v>
      </c>
      <c r="S255" s="33">
        <f>IF($B255="","",MIN($S$9,I255)+MIN(MAX(0,'Debt Payoff'!$D$24-SUM(Q255:R255)-SUMPRODUCT((I255:P255&lt;$S$9:$Z$9)*I255:P255+(I255:P255&gt;=$S$9:$Z$9)*$S$9:$Z$9)),I255-MIN($S$9,I255)))</f>
        <v>0</v>
      </c>
      <c r="T255" s="33">
        <f>IF($B255="","",MIN($T$9,J255)+MIN(MAX(0,'Debt Payoff'!$D$24-SUM(Q255:S255)-SUMPRODUCT((J255:P255&lt;$T$9:$Z$9)*J255:P255+(J255:P255&gt;=$T$9:$Z$9)*$T$9:$Z$9)),J255-MIN($T$9,J255)))</f>
        <v>0</v>
      </c>
      <c r="U255" s="33">
        <f>IF($B255="","",MIN($U$9,K255)+MIN(MAX(0,'Debt Payoff'!$D$24-SUM(Q255:T255)-SUMPRODUCT((K255:P255&lt;$U$9:$Z$9)*K255:P255+(K255:P255&gt;=$U$9:$Z$9)*$U$9:$Z$9)),K255-MIN($U$9,K255)))</f>
        <v>0</v>
      </c>
      <c r="V255" s="33">
        <f>IF($B255="","",MIN($V$9,L255)+MIN(MAX(0,'Debt Payoff'!$D$24-SUM(Q255:U255)-SUMPRODUCT((L255:P255&lt;$V$9:$Z$9)*L255:P255+(L255:P255&gt;=$V$9:$Z$9)*$V$9:$Z$9)),L255-MIN($V$9,L255)))</f>
        <v>0</v>
      </c>
      <c r="W255" s="33">
        <f>IF($B255="","",MIN($W$9,M255)+MIN(MAX(0,'Debt Payoff'!$D$24-SUM(Q255:V255)-SUMPRODUCT((M255:P255&lt;$W$9:$Z$9)*M255:P255+(M255:P255&gt;=$W$9:$Z$9)*$W$9:$Z$9)),M255-MIN($W$9,M255)))</f>
        <v>0</v>
      </c>
      <c r="X255" s="33">
        <f>IF($B255="","",MIN($X$9,N255)+MIN(MAX(0,'Debt Payoff'!$D$24-SUM(Q255:W255)-SUMPRODUCT((N255:P255&lt;$X$9:$Z$9)*N255:P255+(N255:P255&gt;=$X$9:$Z$9)*$X$9:$Z$9)),N255-MIN($X$9,N255)))</f>
        <v>0</v>
      </c>
      <c r="Y255" s="33">
        <f>IF($B255="","",MIN($Y$9,O255)+MIN(MAX(0,'Debt Payoff'!$D$24-SUM(Q255:X255)-SUMPRODUCT((O255:P255&lt;$Y$9:$Z$9)*O255:P255+(O255:P255&gt;=$Y$9:$Z$9)*$Y$9:$Z$9)),O255-MIN($Y$9,O255)))</f>
        <v>0</v>
      </c>
      <c r="Z255" s="33">
        <f>IF($B255="","",MIN($Z$9,P255)+MIN(MAX(0,'Debt Payoff'!$D$24-SUM(Q255:Y255)-SUMPRODUCT((P255:P255&lt;$Z$9:$Z$9)*P255:P255+(P255:P255&gt;=$Z$9:$Z$9)*$Z$9:$Z$9)),P255-MIN($Z$9,P255)))</f>
        <v>0</v>
      </c>
      <c r="AA255" s="33">
        <f>IF($B255="","",ROUND(G255-Q255,2))</f>
        <v>0</v>
      </c>
      <c r="AB255" s="33">
        <f>IF($B255="","",ROUND(H255-R255,2))</f>
        <v>0</v>
      </c>
      <c r="AC255" s="33">
        <f>IF($B255="","",ROUND(I255-S255,2))</f>
        <v>0</v>
      </c>
      <c r="AD255" s="33">
        <f>IF($B255="","",ROUND(J255-T255,2))</f>
        <v>0</v>
      </c>
      <c r="AE255" s="33">
        <f>IF($B255="","",ROUND(K255-U255,2))</f>
        <v>0</v>
      </c>
      <c r="AF255" s="33">
        <f>IF($B255="","",ROUND(L255-V255,2))</f>
        <v>0</v>
      </c>
      <c r="AG255" s="33">
        <f>IF($B255="","",ROUND(M255-W255,2))</f>
        <v>0</v>
      </c>
      <c r="AH255" s="33">
        <f>IF($B255="","",ROUND(N255-X255,2))</f>
        <v>0</v>
      </c>
      <c r="AI255" s="33">
        <f>IF($B255="","",ROUND(O255-Y255,2))</f>
        <v>0</v>
      </c>
      <c r="AJ255" s="33">
        <f>IF($B255="","",ROUND(P255-Z255,2))</f>
        <v>0</v>
      </c>
    </row>
    <row r="256" spans="2:36">
      <c r="B256" s="15">
        <f>IF(B255="","",IF(F255&gt;0.005,B255+1,""))</f>
        <v>0</v>
      </c>
      <c r="C256" s="46">
        <f>IF($B256="","",EDATE('Debt Payoff'!$D$23,$B256-1))</f>
        <v>0</v>
      </c>
      <c r="D256" s="47">
        <f>IF($B256="","",SUM(Q256:Z256))</f>
        <v>0</v>
      </c>
      <c r="E256" s="48">
        <f>IF($B256="","",SUM(G256:P256)-F255)</f>
        <v>0</v>
      </c>
      <c r="F256" s="47">
        <f>IF($B256="","",SUM(AA256:AJ256))</f>
        <v>0</v>
      </c>
      <c r="G256" s="48">
        <f>IF($B256="","",ROUND(N(AA255)*(1+$Q$8/12),2))</f>
        <v>0</v>
      </c>
      <c r="H256" s="48">
        <f>IF($B256="","",ROUND(N(AB255)*(1+$R$8/12),2))</f>
        <v>0</v>
      </c>
      <c r="I256" s="48">
        <f>IF($B256="","",ROUND(N(AC255)*(1+$S$8/12),2))</f>
        <v>0</v>
      </c>
      <c r="J256" s="48">
        <f>IF($B256="","",ROUND(N(AD255)*(1+$T$8/12),2))</f>
        <v>0</v>
      </c>
      <c r="K256" s="48">
        <f>IF($B256="","",ROUND(N(AE255)*(1+$U$8/12),2))</f>
        <v>0</v>
      </c>
      <c r="L256" s="48">
        <f>IF($B256="","",ROUND(N(AF255)*(1+$V$8/12),2))</f>
        <v>0</v>
      </c>
      <c r="M256" s="48">
        <f>IF($B256="","",ROUND(N(AG255)*(1+$W$8/12),2))</f>
        <v>0</v>
      </c>
      <c r="N256" s="48">
        <f>IF($B256="","",ROUND(N(AH255)*(1+$X$8/12),2))</f>
        <v>0</v>
      </c>
      <c r="O256" s="48">
        <f>IF($B256="","",ROUND(N(AI255)*(1+$Y$8/12),2))</f>
        <v>0</v>
      </c>
      <c r="P256" s="48">
        <f>IF($B256="","",ROUND(N(AJ255)*(1+$Z$8/12),2))</f>
        <v>0</v>
      </c>
      <c r="Q256" s="33">
        <f>IF($B256="","",MIN($Q$9,G256)+MIN(MAX(0,'Debt Payoff'!$D$24-0-SUMPRODUCT((G256:P256&lt;$Q$9:$Z$9)*G256:P256+(G256:P256&gt;=$Q$9:$Z$9)*$Q$9:$Z$9)),G256-MIN($Q$9,G256)))</f>
        <v>0</v>
      </c>
      <c r="R256" s="33">
        <f>IF($B256="","",MIN($R$9,H256)+MIN(MAX(0,'Debt Payoff'!$D$24-SUM(Q256:Q256)-SUMPRODUCT((H256:P256&lt;$R$9:$Z$9)*H256:P256+(H256:P256&gt;=$R$9:$Z$9)*$R$9:$Z$9)),H256-MIN($R$9,H256)))</f>
        <v>0</v>
      </c>
      <c r="S256" s="33">
        <f>IF($B256="","",MIN($S$9,I256)+MIN(MAX(0,'Debt Payoff'!$D$24-SUM(Q256:R256)-SUMPRODUCT((I256:P256&lt;$S$9:$Z$9)*I256:P256+(I256:P256&gt;=$S$9:$Z$9)*$S$9:$Z$9)),I256-MIN($S$9,I256)))</f>
        <v>0</v>
      </c>
      <c r="T256" s="33">
        <f>IF($B256="","",MIN($T$9,J256)+MIN(MAX(0,'Debt Payoff'!$D$24-SUM(Q256:S256)-SUMPRODUCT((J256:P256&lt;$T$9:$Z$9)*J256:P256+(J256:P256&gt;=$T$9:$Z$9)*$T$9:$Z$9)),J256-MIN($T$9,J256)))</f>
        <v>0</v>
      </c>
      <c r="U256" s="33">
        <f>IF($B256="","",MIN($U$9,K256)+MIN(MAX(0,'Debt Payoff'!$D$24-SUM(Q256:T256)-SUMPRODUCT((K256:P256&lt;$U$9:$Z$9)*K256:P256+(K256:P256&gt;=$U$9:$Z$9)*$U$9:$Z$9)),K256-MIN($U$9,K256)))</f>
        <v>0</v>
      </c>
      <c r="V256" s="33">
        <f>IF($B256="","",MIN($V$9,L256)+MIN(MAX(0,'Debt Payoff'!$D$24-SUM(Q256:U256)-SUMPRODUCT((L256:P256&lt;$V$9:$Z$9)*L256:P256+(L256:P256&gt;=$V$9:$Z$9)*$V$9:$Z$9)),L256-MIN($V$9,L256)))</f>
        <v>0</v>
      </c>
      <c r="W256" s="33">
        <f>IF($B256="","",MIN($W$9,M256)+MIN(MAX(0,'Debt Payoff'!$D$24-SUM(Q256:V256)-SUMPRODUCT((M256:P256&lt;$W$9:$Z$9)*M256:P256+(M256:P256&gt;=$W$9:$Z$9)*$W$9:$Z$9)),M256-MIN($W$9,M256)))</f>
        <v>0</v>
      </c>
      <c r="X256" s="33">
        <f>IF($B256="","",MIN($X$9,N256)+MIN(MAX(0,'Debt Payoff'!$D$24-SUM(Q256:W256)-SUMPRODUCT((N256:P256&lt;$X$9:$Z$9)*N256:P256+(N256:P256&gt;=$X$9:$Z$9)*$X$9:$Z$9)),N256-MIN($X$9,N256)))</f>
        <v>0</v>
      </c>
      <c r="Y256" s="33">
        <f>IF($B256="","",MIN($Y$9,O256)+MIN(MAX(0,'Debt Payoff'!$D$24-SUM(Q256:X256)-SUMPRODUCT((O256:P256&lt;$Y$9:$Z$9)*O256:P256+(O256:P256&gt;=$Y$9:$Z$9)*$Y$9:$Z$9)),O256-MIN($Y$9,O256)))</f>
        <v>0</v>
      </c>
      <c r="Z256" s="33">
        <f>IF($B256="","",MIN($Z$9,P256)+MIN(MAX(0,'Debt Payoff'!$D$24-SUM(Q256:Y256)-SUMPRODUCT((P256:P256&lt;$Z$9:$Z$9)*P256:P256+(P256:P256&gt;=$Z$9:$Z$9)*$Z$9:$Z$9)),P256-MIN($Z$9,P256)))</f>
        <v>0</v>
      </c>
      <c r="AA256" s="33">
        <f>IF($B256="","",ROUND(G256-Q256,2))</f>
        <v>0</v>
      </c>
      <c r="AB256" s="33">
        <f>IF($B256="","",ROUND(H256-R256,2))</f>
        <v>0</v>
      </c>
      <c r="AC256" s="33">
        <f>IF($B256="","",ROUND(I256-S256,2))</f>
        <v>0</v>
      </c>
      <c r="AD256" s="33">
        <f>IF($B256="","",ROUND(J256-T256,2))</f>
        <v>0</v>
      </c>
      <c r="AE256" s="33">
        <f>IF($B256="","",ROUND(K256-U256,2))</f>
        <v>0</v>
      </c>
      <c r="AF256" s="33">
        <f>IF($B256="","",ROUND(L256-V256,2))</f>
        <v>0</v>
      </c>
      <c r="AG256" s="33">
        <f>IF($B256="","",ROUND(M256-W256,2))</f>
        <v>0</v>
      </c>
      <c r="AH256" s="33">
        <f>IF($B256="","",ROUND(N256-X256,2))</f>
        <v>0</v>
      </c>
      <c r="AI256" s="33">
        <f>IF($B256="","",ROUND(O256-Y256,2))</f>
        <v>0</v>
      </c>
      <c r="AJ256" s="33">
        <f>IF($B256="","",ROUND(P256-Z256,2))</f>
        <v>0</v>
      </c>
    </row>
    <row r="257" spans="2:36">
      <c r="B257" s="15">
        <f>IF(B256="","",IF(F256&gt;0.005,B256+1,""))</f>
        <v>0</v>
      </c>
      <c r="C257" s="46">
        <f>IF($B257="","",EDATE('Debt Payoff'!$D$23,$B257-1))</f>
        <v>0</v>
      </c>
      <c r="D257" s="47">
        <f>IF($B257="","",SUM(Q257:Z257))</f>
        <v>0</v>
      </c>
      <c r="E257" s="48">
        <f>IF($B257="","",SUM(G257:P257)-F256)</f>
        <v>0</v>
      </c>
      <c r="F257" s="47">
        <f>IF($B257="","",SUM(AA257:AJ257))</f>
        <v>0</v>
      </c>
      <c r="G257" s="48">
        <f>IF($B257="","",ROUND(N(AA256)*(1+$Q$8/12),2))</f>
        <v>0</v>
      </c>
      <c r="H257" s="48">
        <f>IF($B257="","",ROUND(N(AB256)*(1+$R$8/12),2))</f>
        <v>0</v>
      </c>
      <c r="I257" s="48">
        <f>IF($B257="","",ROUND(N(AC256)*(1+$S$8/12),2))</f>
        <v>0</v>
      </c>
      <c r="J257" s="48">
        <f>IF($B257="","",ROUND(N(AD256)*(1+$T$8/12),2))</f>
        <v>0</v>
      </c>
      <c r="K257" s="48">
        <f>IF($B257="","",ROUND(N(AE256)*(1+$U$8/12),2))</f>
        <v>0</v>
      </c>
      <c r="L257" s="48">
        <f>IF($B257="","",ROUND(N(AF256)*(1+$V$8/12),2))</f>
        <v>0</v>
      </c>
      <c r="M257" s="48">
        <f>IF($B257="","",ROUND(N(AG256)*(1+$W$8/12),2))</f>
        <v>0</v>
      </c>
      <c r="N257" s="48">
        <f>IF($B257="","",ROUND(N(AH256)*(1+$X$8/12),2))</f>
        <v>0</v>
      </c>
      <c r="O257" s="48">
        <f>IF($B257="","",ROUND(N(AI256)*(1+$Y$8/12),2))</f>
        <v>0</v>
      </c>
      <c r="P257" s="48">
        <f>IF($B257="","",ROUND(N(AJ256)*(1+$Z$8/12),2))</f>
        <v>0</v>
      </c>
      <c r="Q257" s="33">
        <f>IF($B257="","",MIN($Q$9,G257)+MIN(MAX(0,'Debt Payoff'!$D$24-0-SUMPRODUCT((G257:P257&lt;$Q$9:$Z$9)*G257:P257+(G257:P257&gt;=$Q$9:$Z$9)*$Q$9:$Z$9)),G257-MIN($Q$9,G257)))</f>
        <v>0</v>
      </c>
      <c r="R257" s="33">
        <f>IF($B257="","",MIN($R$9,H257)+MIN(MAX(0,'Debt Payoff'!$D$24-SUM(Q257:Q257)-SUMPRODUCT((H257:P257&lt;$R$9:$Z$9)*H257:P257+(H257:P257&gt;=$R$9:$Z$9)*$R$9:$Z$9)),H257-MIN($R$9,H257)))</f>
        <v>0</v>
      </c>
      <c r="S257" s="33">
        <f>IF($B257="","",MIN($S$9,I257)+MIN(MAX(0,'Debt Payoff'!$D$24-SUM(Q257:R257)-SUMPRODUCT((I257:P257&lt;$S$9:$Z$9)*I257:P257+(I257:P257&gt;=$S$9:$Z$9)*$S$9:$Z$9)),I257-MIN($S$9,I257)))</f>
        <v>0</v>
      </c>
      <c r="T257" s="33">
        <f>IF($B257="","",MIN($T$9,J257)+MIN(MAX(0,'Debt Payoff'!$D$24-SUM(Q257:S257)-SUMPRODUCT((J257:P257&lt;$T$9:$Z$9)*J257:P257+(J257:P257&gt;=$T$9:$Z$9)*$T$9:$Z$9)),J257-MIN($T$9,J257)))</f>
        <v>0</v>
      </c>
      <c r="U257" s="33">
        <f>IF($B257="","",MIN($U$9,K257)+MIN(MAX(0,'Debt Payoff'!$D$24-SUM(Q257:T257)-SUMPRODUCT((K257:P257&lt;$U$9:$Z$9)*K257:P257+(K257:P257&gt;=$U$9:$Z$9)*$U$9:$Z$9)),K257-MIN($U$9,K257)))</f>
        <v>0</v>
      </c>
      <c r="V257" s="33">
        <f>IF($B257="","",MIN($V$9,L257)+MIN(MAX(0,'Debt Payoff'!$D$24-SUM(Q257:U257)-SUMPRODUCT((L257:P257&lt;$V$9:$Z$9)*L257:P257+(L257:P257&gt;=$V$9:$Z$9)*$V$9:$Z$9)),L257-MIN($V$9,L257)))</f>
        <v>0</v>
      </c>
      <c r="W257" s="33">
        <f>IF($B257="","",MIN($W$9,M257)+MIN(MAX(0,'Debt Payoff'!$D$24-SUM(Q257:V257)-SUMPRODUCT((M257:P257&lt;$W$9:$Z$9)*M257:P257+(M257:P257&gt;=$W$9:$Z$9)*$W$9:$Z$9)),M257-MIN($W$9,M257)))</f>
        <v>0</v>
      </c>
      <c r="X257" s="33">
        <f>IF($B257="","",MIN($X$9,N257)+MIN(MAX(0,'Debt Payoff'!$D$24-SUM(Q257:W257)-SUMPRODUCT((N257:P257&lt;$X$9:$Z$9)*N257:P257+(N257:P257&gt;=$X$9:$Z$9)*$X$9:$Z$9)),N257-MIN($X$9,N257)))</f>
        <v>0</v>
      </c>
      <c r="Y257" s="33">
        <f>IF($B257="","",MIN($Y$9,O257)+MIN(MAX(0,'Debt Payoff'!$D$24-SUM(Q257:X257)-SUMPRODUCT((O257:P257&lt;$Y$9:$Z$9)*O257:P257+(O257:P257&gt;=$Y$9:$Z$9)*$Y$9:$Z$9)),O257-MIN($Y$9,O257)))</f>
        <v>0</v>
      </c>
      <c r="Z257" s="33">
        <f>IF($B257="","",MIN($Z$9,P257)+MIN(MAX(0,'Debt Payoff'!$D$24-SUM(Q257:Y257)-SUMPRODUCT((P257:P257&lt;$Z$9:$Z$9)*P257:P257+(P257:P257&gt;=$Z$9:$Z$9)*$Z$9:$Z$9)),P257-MIN($Z$9,P257)))</f>
        <v>0</v>
      </c>
      <c r="AA257" s="33">
        <f>IF($B257="","",ROUND(G257-Q257,2))</f>
        <v>0</v>
      </c>
      <c r="AB257" s="33">
        <f>IF($B257="","",ROUND(H257-R257,2))</f>
        <v>0</v>
      </c>
      <c r="AC257" s="33">
        <f>IF($B257="","",ROUND(I257-S257,2))</f>
        <v>0</v>
      </c>
      <c r="AD257" s="33">
        <f>IF($B257="","",ROUND(J257-T257,2))</f>
        <v>0</v>
      </c>
      <c r="AE257" s="33">
        <f>IF($B257="","",ROUND(K257-U257,2))</f>
        <v>0</v>
      </c>
      <c r="AF257" s="33">
        <f>IF($B257="","",ROUND(L257-V257,2))</f>
        <v>0</v>
      </c>
      <c r="AG257" s="33">
        <f>IF($B257="","",ROUND(M257-W257,2))</f>
        <v>0</v>
      </c>
      <c r="AH257" s="33">
        <f>IF($B257="","",ROUND(N257-X257,2))</f>
        <v>0</v>
      </c>
      <c r="AI257" s="33">
        <f>IF($B257="","",ROUND(O257-Y257,2))</f>
        <v>0</v>
      </c>
      <c r="AJ257" s="33">
        <f>IF($B257="","",ROUND(P257-Z257,2))</f>
        <v>0</v>
      </c>
    </row>
    <row r="258" spans="2:36">
      <c r="B258" s="15">
        <f>IF(B257="","",IF(F257&gt;0.005,B257+1,""))</f>
        <v>0</v>
      </c>
      <c r="C258" s="46">
        <f>IF($B258="","",EDATE('Debt Payoff'!$D$23,$B258-1))</f>
        <v>0</v>
      </c>
      <c r="D258" s="47">
        <f>IF($B258="","",SUM(Q258:Z258))</f>
        <v>0</v>
      </c>
      <c r="E258" s="48">
        <f>IF($B258="","",SUM(G258:P258)-F257)</f>
        <v>0</v>
      </c>
      <c r="F258" s="47">
        <f>IF($B258="","",SUM(AA258:AJ258))</f>
        <v>0</v>
      </c>
      <c r="G258" s="48">
        <f>IF($B258="","",ROUND(N(AA257)*(1+$Q$8/12),2))</f>
        <v>0</v>
      </c>
      <c r="H258" s="48">
        <f>IF($B258="","",ROUND(N(AB257)*(1+$R$8/12),2))</f>
        <v>0</v>
      </c>
      <c r="I258" s="48">
        <f>IF($B258="","",ROUND(N(AC257)*(1+$S$8/12),2))</f>
        <v>0</v>
      </c>
      <c r="J258" s="48">
        <f>IF($B258="","",ROUND(N(AD257)*(1+$T$8/12),2))</f>
        <v>0</v>
      </c>
      <c r="K258" s="48">
        <f>IF($B258="","",ROUND(N(AE257)*(1+$U$8/12),2))</f>
        <v>0</v>
      </c>
      <c r="L258" s="48">
        <f>IF($B258="","",ROUND(N(AF257)*(1+$V$8/12),2))</f>
        <v>0</v>
      </c>
      <c r="M258" s="48">
        <f>IF($B258="","",ROUND(N(AG257)*(1+$W$8/12),2))</f>
        <v>0</v>
      </c>
      <c r="N258" s="48">
        <f>IF($B258="","",ROUND(N(AH257)*(1+$X$8/12),2))</f>
        <v>0</v>
      </c>
      <c r="O258" s="48">
        <f>IF($B258="","",ROUND(N(AI257)*(1+$Y$8/12),2))</f>
        <v>0</v>
      </c>
      <c r="P258" s="48">
        <f>IF($B258="","",ROUND(N(AJ257)*(1+$Z$8/12),2))</f>
        <v>0</v>
      </c>
      <c r="Q258" s="33">
        <f>IF($B258="","",MIN($Q$9,G258)+MIN(MAX(0,'Debt Payoff'!$D$24-0-SUMPRODUCT((G258:P258&lt;$Q$9:$Z$9)*G258:P258+(G258:P258&gt;=$Q$9:$Z$9)*$Q$9:$Z$9)),G258-MIN($Q$9,G258)))</f>
        <v>0</v>
      </c>
      <c r="R258" s="33">
        <f>IF($B258="","",MIN($R$9,H258)+MIN(MAX(0,'Debt Payoff'!$D$24-SUM(Q258:Q258)-SUMPRODUCT((H258:P258&lt;$R$9:$Z$9)*H258:P258+(H258:P258&gt;=$R$9:$Z$9)*$R$9:$Z$9)),H258-MIN($R$9,H258)))</f>
        <v>0</v>
      </c>
      <c r="S258" s="33">
        <f>IF($B258="","",MIN($S$9,I258)+MIN(MAX(0,'Debt Payoff'!$D$24-SUM(Q258:R258)-SUMPRODUCT((I258:P258&lt;$S$9:$Z$9)*I258:P258+(I258:P258&gt;=$S$9:$Z$9)*$S$9:$Z$9)),I258-MIN($S$9,I258)))</f>
        <v>0</v>
      </c>
      <c r="T258" s="33">
        <f>IF($B258="","",MIN($T$9,J258)+MIN(MAX(0,'Debt Payoff'!$D$24-SUM(Q258:S258)-SUMPRODUCT((J258:P258&lt;$T$9:$Z$9)*J258:P258+(J258:P258&gt;=$T$9:$Z$9)*$T$9:$Z$9)),J258-MIN($T$9,J258)))</f>
        <v>0</v>
      </c>
      <c r="U258" s="33">
        <f>IF($B258="","",MIN($U$9,K258)+MIN(MAX(0,'Debt Payoff'!$D$24-SUM(Q258:T258)-SUMPRODUCT((K258:P258&lt;$U$9:$Z$9)*K258:P258+(K258:P258&gt;=$U$9:$Z$9)*$U$9:$Z$9)),K258-MIN($U$9,K258)))</f>
        <v>0</v>
      </c>
      <c r="V258" s="33">
        <f>IF($B258="","",MIN($V$9,L258)+MIN(MAX(0,'Debt Payoff'!$D$24-SUM(Q258:U258)-SUMPRODUCT((L258:P258&lt;$V$9:$Z$9)*L258:P258+(L258:P258&gt;=$V$9:$Z$9)*$V$9:$Z$9)),L258-MIN($V$9,L258)))</f>
        <v>0</v>
      </c>
      <c r="W258" s="33">
        <f>IF($B258="","",MIN($W$9,M258)+MIN(MAX(0,'Debt Payoff'!$D$24-SUM(Q258:V258)-SUMPRODUCT((M258:P258&lt;$W$9:$Z$9)*M258:P258+(M258:P258&gt;=$W$9:$Z$9)*$W$9:$Z$9)),M258-MIN($W$9,M258)))</f>
        <v>0</v>
      </c>
      <c r="X258" s="33">
        <f>IF($B258="","",MIN($X$9,N258)+MIN(MAX(0,'Debt Payoff'!$D$24-SUM(Q258:W258)-SUMPRODUCT((N258:P258&lt;$X$9:$Z$9)*N258:P258+(N258:P258&gt;=$X$9:$Z$9)*$X$9:$Z$9)),N258-MIN($X$9,N258)))</f>
        <v>0</v>
      </c>
      <c r="Y258" s="33">
        <f>IF($B258="","",MIN($Y$9,O258)+MIN(MAX(0,'Debt Payoff'!$D$24-SUM(Q258:X258)-SUMPRODUCT((O258:P258&lt;$Y$9:$Z$9)*O258:P258+(O258:P258&gt;=$Y$9:$Z$9)*$Y$9:$Z$9)),O258-MIN($Y$9,O258)))</f>
        <v>0</v>
      </c>
      <c r="Z258" s="33">
        <f>IF($B258="","",MIN($Z$9,P258)+MIN(MAX(0,'Debt Payoff'!$D$24-SUM(Q258:Y258)-SUMPRODUCT((P258:P258&lt;$Z$9:$Z$9)*P258:P258+(P258:P258&gt;=$Z$9:$Z$9)*$Z$9:$Z$9)),P258-MIN($Z$9,P258)))</f>
        <v>0</v>
      </c>
      <c r="AA258" s="33">
        <f>IF($B258="","",ROUND(G258-Q258,2))</f>
        <v>0</v>
      </c>
      <c r="AB258" s="33">
        <f>IF($B258="","",ROUND(H258-R258,2))</f>
        <v>0</v>
      </c>
      <c r="AC258" s="33">
        <f>IF($B258="","",ROUND(I258-S258,2))</f>
        <v>0</v>
      </c>
      <c r="AD258" s="33">
        <f>IF($B258="","",ROUND(J258-T258,2))</f>
        <v>0</v>
      </c>
      <c r="AE258" s="33">
        <f>IF($B258="","",ROUND(K258-U258,2))</f>
        <v>0</v>
      </c>
      <c r="AF258" s="33">
        <f>IF($B258="","",ROUND(L258-V258,2))</f>
        <v>0</v>
      </c>
      <c r="AG258" s="33">
        <f>IF($B258="","",ROUND(M258-W258,2))</f>
        <v>0</v>
      </c>
      <c r="AH258" s="33">
        <f>IF($B258="","",ROUND(N258-X258,2))</f>
        <v>0</v>
      </c>
      <c r="AI258" s="33">
        <f>IF($B258="","",ROUND(O258-Y258,2))</f>
        <v>0</v>
      </c>
      <c r="AJ258" s="33">
        <f>IF($B258="","",ROUND(P258-Z258,2))</f>
        <v>0</v>
      </c>
    </row>
    <row r="259" spans="2:36">
      <c r="B259" s="15">
        <f>IF(B258="","",IF(F258&gt;0.005,B258+1,""))</f>
        <v>0</v>
      </c>
      <c r="C259" s="46">
        <f>IF($B259="","",EDATE('Debt Payoff'!$D$23,$B259-1))</f>
        <v>0</v>
      </c>
      <c r="D259" s="47">
        <f>IF($B259="","",SUM(Q259:Z259))</f>
        <v>0</v>
      </c>
      <c r="E259" s="48">
        <f>IF($B259="","",SUM(G259:P259)-F258)</f>
        <v>0</v>
      </c>
      <c r="F259" s="47">
        <f>IF($B259="","",SUM(AA259:AJ259))</f>
        <v>0</v>
      </c>
      <c r="G259" s="48">
        <f>IF($B259="","",ROUND(N(AA258)*(1+$Q$8/12),2))</f>
        <v>0</v>
      </c>
      <c r="H259" s="48">
        <f>IF($B259="","",ROUND(N(AB258)*(1+$R$8/12),2))</f>
        <v>0</v>
      </c>
      <c r="I259" s="48">
        <f>IF($B259="","",ROUND(N(AC258)*(1+$S$8/12),2))</f>
        <v>0</v>
      </c>
      <c r="J259" s="48">
        <f>IF($B259="","",ROUND(N(AD258)*(1+$T$8/12),2))</f>
        <v>0</v>
      </c>
      <c r="K259" s="48">
        <f>IF($B259="","",ROUND(N(AE258)*(1+$U$8/12),2))</f>
        <v>0</v>
      </c>
      <c r="L259" s="48">
        <f>IF($B259="","",ROUND(N(AF258)*(1+$V$8/12),2))</f>
        <v>0</v>
      </c>
      <c r="M259" s="48">
        <f>IF($B259="","",ROUND(N(AG258)*(1+$W$8/12),2))</f>
        <v>0</v>
      </c>
      <c r="N259" s="48">
        <f>IF($B259="","",ROUND(N(AH258)*(1+$X$8/12),2))</f>
        <v>0</v>
      </c>
      <c r="O259" s="48">
        <f>IF($B259="","",ROUND(N(AI258)*(1+$Y$8/12),2))</f>
        <v>0</v>
      </c>
      <c r="P259" s="48">
        <f>IF($B259="","",ROUND(N(AJ258)*(1+$Z$8/12),2))</f>
        <v>0</v>
      </c>
      <c r="Q259" s="33">
        <f>IF($B259="","",MIN($Q$9,G259)+MIN(MAX(0,'Debt Payoff'!$D$24-0-SUMPRODUCT((G259:P259&lt;$Q$9:$Z$9)*G259:P259+(G259:P259&gt;=$Q$9:$Z$9)*$Q$9:$Z$9)),G259-MIN($Q$9,G259)))</f>
        <v>0</v>
      </c>
      <c r="R259" s="33">
        <f>IF($B259="","",MIN($R$9,H259)+MIN(MAX(0,'Debt Payoff'!$D$24-SUM(Q259:Q259)-SUMPRODUCT((H259:P259&lt;$R$9:$Z$9)*H259:P259+(H259:P259&gt;=$R$9:$Z$9)*$R$9:$Z$9)),H259-MIN($R$9,H259)))</f>
        <v>0</v>
      </c>
      <c r="S259" s="33">
        <f>IF($B259="","",MIN($S$9,I259)+MIN(MAX(0,'Debt Payoff'!$D$24-SUM(Q259:R259)-SUMPRODUCT((I259:P259&lt;$S$9:$Z$9)*I259:P259+(I259:P259&gt;=$S$9:$Z$9)*$S$9:$Z$9)),I259-MIN($S$9,I259)))</f>
        <v>0</v>
      </c>
      <c r="T259" s="33">
        <f>IF($B259="","",MIN($T$9,J259)+MIN(MAX(0,'Debt Payoff'!$D$24-SUM(Q259:S259)-SUMPRODUCT((J259:P259&lt;$T$9:$Z$9)*J259:P259+(J259:P259&gt;=$T$9:$Z$9)*$T$9:$Z$9)),J259-MIN($T$9,J259)))</f>
        <v>0</v>
      </c>
      <c r="U259" s="33">
        <f>IF($B259="","",MIN($U$9,K259)+MIN(MAX(0,'Debt Payoff'!$D$24-SUM(Q259:T259)-SUMPRODUCT((K259:P259&lt;$U$9:$Z$9)*K259:P259+(K259:P259&gt;=$U$9:$Z$9)*$U$9:$Z$9)),K259-MIN($U$9,K259)))</f>
        <v>0</v>
      </c>
      <c r="V259" s="33">
        <f>IF($B259="","",MIN($V$9,L259)+MIN(MAX(0,'Debt Payoff'!$D$24-SUM(Q259:U259)-SUMPRODUCT((L259:P259&lt;$V$9:$Z$9)*L259:P259+(L259:P259&gt;=$V$9:$Z$9)*$V$9:$Z$9)),L259-MIN($V$9,L259)))</f>
        <v>0</v>
      </c>
      <c r="W259" s="33">
        <f>IF($B259="","",MIN($W$9,M259)+MIN(MAX(0,'Debt Payoff'!$D$24-SUM(Q259:V259)-SUMPRODUCT((M259:P259&lt;$W$9:$Z$9)*M259:P259+(M259:P259&gt;=$W$9:$Z$9)*$W$9:$Z$9)),M259-MIN($W$9,M259)))</f>
        <v>0</v>
      </c>
      <c r="X259" s="33">
        <f>IF($B259="","",MIN($X$9,N259)+MIN(MAX(0,'Debt Payoff'!$D$24-SUM(Q259:W259)-SUMPRODUCT((N259:P259&lt;$X$9:$Z$9)*N259:P259+(N259:P259&gt;=$X$9:$Z$9)*$X$9:$Z$9)),N259-MIN($X$9,N259)))</f>
        <v>0</v>
      </c>
      <c r="Y259" s="33">
        <f>IF($B259="","",MIN($Y$9,O259)+MIN(MAX(0,'Debt Payoff'!$D$24-SUM(Q259:X259)-SUMPRODUCT((O259:P259&lt;$Y$9:$Z$9)*O259:P259+(O259:P259&gt;=$Y$9:$Z$9)*$Y$9:$Z$9)),O259-MIN($Y$9,O259)))</f>
        <v>0</v>
      </c>
      <c r="Z259" s="33">
        <f>IF($B259="","",MIN($Z$9,P259)+MIN(MAX(0,'Debt Payoff'!$D$24-SUM(Q259:Y259)-SUMPRODUCT((P259:P259&lt;$Z$9:$Z$9)*P259:P259+(P259:P259&gt;=$Z$9:$Z$9)*$Z$9:$Z$9)),P259-MIN($Z$9,P259)))</f>
        <v>0</v>
      </c>
      <c r="AA259" s="33">
        <f>IF($B259="","",ROUND(G259-Q259,2))</f>
        <v>0</v>
      </c>
      <c r="AB259" s="33">
        <f>IF($B259="","",ROUND(H259-R259,2))</f>
        <v>0</v>
      </c>
      <c r="AC259" s="33">
        <f>IF($B259="","",ROUND(I259-S259,2))</f>
        <v>0</v>
      </c>
      <c r="AD259" s="33">
        <f>IF($B259="","",ROUND(J259-T259,2))</f>
        <v>0</v>
      </c>
      <c r="AE259" s="33">
        <f>IF($B259="","",ROUND(K259-U259,2))</f>
        <v>0</v>
      </c>
      <c r="AF259" s="33">
        <f>IF($B259="","",ROUND(L259-V259,2))</f>
        <v>0</v>
      </c>
      <c r="AG259" s="33">
        <f>IF($B259="","",ROUND(M259-W259,2))</f>
        <v>0</v>
      </c>
      <c r="AH259" s="33">
        <f>IF($B259="","",ROUND(N259-X259,2))</f>
        <v>0</v>
      </c>
      <c r="AI259" s="33">
        <f>IF($B259="","",ROUND(O259-Y259,2))</f>
        <v>0</v>
      </c>
      <c r="AJ259" s="33">
        <f>IF($B259="","",ROUND(P259-Z259,2))</f>
        <v>0</v>
      </c>
    </row>
    <row r="260" spans="2:36">
      <c r="B260" s="15">
        <f>IF(B259="","",IF(F259&gt;0.005,B259+1,""))</f>
        <v>0</v>
      </c>
      <c r="C260" s="46">
        <f>IF($B260="","",EDATE('Debt Payoff'!$D$23,$B260-1))</f>
        <v>0</v>
      </c>
      <c r="D260" s="47">
        <f>IF($B260="","",SUM(Q260:Z260))</f>
        <v>0</v>
      </c>
      <c r="E260" s="48">
        <f>IF($B260="","",SUM(G260:P260)-F259)</f>
        <v>0</v>
      </c>
      <c r="F260" s="47">
        <f>IF($B260="","",SUM(AA260:AJ260))</f>
        <v>0</v>
      </c>
      <c r="G260" s="48">
        <f>IF($B260="","",ROUND(N(AA259)*(1+$Q$8/12),2))</f>
        <v>0</v>
      </c>
      <c r="H260" s="48">
        <f>IF($B260="","",ROUND(N(AB259)*(1+$R$8/12),2))</f>
        <v>0</v>
      </c>
      <c r="I260" s="48">
        <f>IF($B260="","",ROUND(N(AC259)*(1+$S$8/12),2))</f>
        <v>0</v>
      </c>
      <c r="J260" s="48">
        <f>IF($B260="","",ROUND(N(AD259)*(1+$T$8/12),2))</f>
        <v>0</v>
      </c>
      <c r="K260" s="48">
        <f>IF($B260="","",ROUND(N(AE259)*(1+$U$8/12),2))</f>
        <v>0</v>
      </c>
      <c r="L260" s="48">
        <f>IF($B260="","",ROUND(N(AF259)*(1+$V$8/12),2))</f>
        <v>0</v>
      </c>
      <c r="M260" s="48">
        <f>IF($B260="","",ROUND(N(AG259)*(1+$W$8/12),2))</f>
        <v>0</v>
      </c>
      <c r="N260" s="48">
        <f>IF($B260="","",ROUND(N(AH259)*(1+$X$8/12),2))</f>
        <v>0</v>
      </c>
      <c r="O260" s="48">
        <f>IF($B260="","",ROUND(N(AI259)*(1+$Y$8/12),2))</f>
        <v>0</v>
      </c>
      <c r="P260" s="48">
        <f>IF($B260="","",ROUND(N(AJ259)*(1+$Z$8/12),2))</f>
        <v>0</v>
      </c>
      <c r="Q260" s="33">
        <f>IF($B260="","",MIN($Q$9,G260)+MIN(MAX(0,'Debt Payoff'!$D$24-0-SUMPRODUCT((G260:P260&lt;$Q$9:$Z$9)*G260:P260+(G260:P260&gt;=$Q$9:$Z$9)*$Q$9:$Z$9)),G260-MIN($Q$9,G260)))</f>
        <v>0</v>
      </c>
      <c r="R260" s="33">
        <f>IF($B260="","",MIN($R$9,H260)+MIN(MAX(0,'Debt Payoff'!$D$24-SUM(Q260:Q260)-SUMPRODUCT((H260:P260&lt;$R$9:$Z$9)*H260:P260+(H260:P260&gt;=$R$9:$Z$9)*$R$9:$Z$9)),H260-MIN($R$9,H260)))</f>
        <v>0</v>
      </c>
      <c r="S260" s="33">
        <f>IF($B260="","",MIN($S$9,I260)+MIN(MAX(0,'Debt Payoff'!$D$24-SUM(Q260:R260)-SUMPRODUCT((I260:P260&lt;$S$9:$Z$9)*I260:P260+(I260:P260&gt;=$S$9:$Z$9)*$S$9:$Z$9)),I260-MIN($S$9,I260)))</f>
        <v>0</v>
      </c>
      <c r="T260" s="33">
        <f>IF($B260="","",MIN($T$9,J260)+MIN(MAX(0,'Debt Payoff'!$D$24-SUM(Q260:S260)-SUMPRODUCT((J260:P260&lt;$T$9:$Z$9)*J260:P260+(J260:P260&gt;=$T$9:$Z$9)*$T$9:$Z$9)),J260-MIN($T$9,J260)))</f>
        <v>0</v>
      </c>
      <c r="U260" s="33">
        <f>IF($B260="","",MIN($U$9,K260)+MIN(MAX(0,'Debt Payoff'!$D$24-SUM(Q260:T260)-SUMPRODUCT((K260:P260&lt;$U$9:$Z$9)*K260:P260+(K260:P260&gt;=$U$9:$Z$9)*$U$9:$Z$9)),K260-MIN($U$9,K260)))</f>
        <v>0</v>
      </c>
      <c r="V260" s="33">
        <f>IF($B260="","",MIN($V$9,L260)+MIN(MAX(0,'Debt Payoff'!$D$24-SUM(Q260:U260)-SUMPRODUCT((L260:P260&lt;$V$9:$Z$9)*L260:P260+(L260:P260&gt;=$V$9:$Z$9)*$V$9:$Z$9)),L260-MIN($V$9,L260)))</f>
        <v>0</v>
      </c>
      <c r="W260" s="33">
        <f>IF($B260="","",MIN($W$9,M260)+MIN(MAX(0,'Debt Payoff'!$D$24-SUM(Q260:V260)-SUMPRODUCT((M260:P260&lt;$W$9:$Z$9)*M260:P260+(M260:P260&gt;=$W$9:$Z$9)*$W$9:$Z$9)),M260-MIN($W$9,M260)))</f>
        <v>0</v>
      </c>
      <c r="X260" s="33">
        <f>IF($B260="","",MIN($X$9,N260)+MIN(MAX(0,'Debt Payoff'!$D$24-SUM(Q260:W260)-SUMPRODUCT((N260:P260&lt;$X$9:$Z$9)*N260:P260+(N260:P260&gt;=$X$9:$Z$9)*$X$9:$Z$9)),N260-MIN($X$9,N260)))</f>
        <v>0</v>
      </c>
      <c r="Y260" s="33">
        <f>IF($B260="","",MIN($Y$9,O260)+MIN(MAX(0,'Debt Payoff'!$D$24-SUM(Q260:X260)-SUMPRODUCT((O260:P260&lt;$Y$9:$Z$9)*O260:P260+(O260:P260&gt;=$Y$9:$Z$9)*$Y$9:$Z$9)),O260-MIN($Y$9,O260)))</f>
        <v>0</v>
      </c>
      <c r="Z260" s="33">
        <f>IF($B260="","",MIN($Z$9,P260)+MIN(MAX(0,'Debt Payoff'!$D$24-SUM(Q260:Y260)-SUMPRODUCT((P260:P260&lt;$Z$9:$Z$9)*P260:P260+(P260:P260&gt;=$Z$9:$Z$9)*$Z$9:$Z$9)),P260-MIN($Z$9,P260)))</f>
        <v>0</v>
      </c>
      <c r="AA260" s="33">
        <f>IF($B260="","",ROUND(G260-Q260,2))</f>
        <v>0</v>
      </c>
      <c r="AB260" s="33">
        <f>IF($B260="","",ROUND(H260-R260,2))</f>
        <v>0</v>
      </c>
      <c r="AC260" s="33">
        <f>IF($B260="","",ROUND(I260-S260,2))</f>
        <v>0</v>
      </c>
      <c r="AD260" s="33">
        <f>IF($B260="","",ROUND(J260-T260,2))</f>
        <v>0</v>
      </c>
      <c r="AE260" s="33">
        <f>IF($B260="","",ROUND(K260-U260,2))</f>
        <v>0</v>
      </c>
      <c r="AF260" s="33">
        <f>IF($B260="","",ROUND(L260-V260,2))</f>
        <v>0</v>
      </c>
      <c r="AG260" s="33">
        <f>IF($B260="","",ROUND(M260-W260,2))</f>
        <v>0</v>
      </c>
      <c r="AH260" s="33">
        <f>IF($B260="","",ROUND(N260-X260,2))</f>
        <v>0</v>
      </c>
      <c r="AI260" s="33">
        <f>IF($B260="","",ROUND(O260-Y260,2))</f>
        <v>0</v>
      </c>
      <c r="AJ260" s="33">
        <f>IF($B260="","",ROUND(P260-Z260,2))</f>
        <v>0</v>
      </c>
    </row>
    <row r="261" spans="2:36">
      <c r="B261" s="15">
        <f>IF(B260="","",IF(F260&gt;0.005,B260+1,""))</f>
        <v>0</v>
      </c>
      <c r="C261" s="46">
        <f>IF($B261="","",EDATE('Debt Payoff'!$D$23,$B261-1))</f>
        <v>0</v>
      </c>
      <c r="D261" s="47">
        <f>IF($B261="","",SUM(Q261:Z261))</f>
        <v>0</v>
      </c>
      <c r="E261" s="48">
        <f>IF($B261="","",SUM(G261:P261)-F260)</f>
        <v>0</v>
      </c>
      <c r="F261" s="47">
        <f>IF($B261="","",SUM(AA261:AJ261))</f>
        <v>0</v>
      </c>
      <c r="G261" s="48">
        <f>IF($B261="","",ROUND(N(AA260)*(1+$Q$8/12),2))</f>
        <v>0</v>
      </c>
      <c r="H261" s="48">
        <f>IF($B261="","",ROUND(N(AB260)*(1+$R$8/12),2))</f>
        <v>0</v>
      </c>
      <c r="I261" s="48">
        <f>IF($B261="","",ROUND(N(AC260)*(1+$S$8/12),2))</f>
        <v>0</v>
      </c>
      <c r="J261" s="48">
        <f>IF($B261="","",ROUND(N(AD260)*(1+$T$8/12),2))</f>
        <v>0</v>
      </c>
      <c r="K261" s="48">
        <f>IF($B261="","",ROUND(N(AE260)*(1+$U$8/12),2))</f>
        <v>0</v>
      </c>
      <c r="L261" s="48">
        <f>IF($B261="","",ROUND(N(AF260)*(1+$V$8/12),2))</f>
        <v>0</v>
      </c>
      <c r="M261" s="48">
        <f>IF($B261="","",ROUND(N(AG260)*(1+$W$8/12),2))</f>
        <v>0</v>
      </c>
      <c r="N261" s="48">
        <f>IF($B261="","",ROUND(N(AH260)*(1+$X$8/12),2))</f>
        <v>0</v>
      </c>
      <c r="O261" s="48">
        <f>IF($B261="","",ROUND(N(AI260)*(1+$Y$8/12),2))</f>
        <v>0</v>
      </c>
      <c r="P261" s="48">
        <f>IF($B261="","",ROUND(N(AJ260)*(1+$Z$8/12),2))</f>
        <v>0</v>
      </c>
      <c r="Q261" s="33">
        <f>IF($B261="","",MIN($Q$9,G261)+MIN(MAX(0,'Debt Payoff'!$D$24-0-SUMPRODUCT((G261:P261&lt;$Q$9:$Z$9)*G261:P261+(G261:P261&gt;=$Q$9:$Z$9)*$Q$9:$Z$9)),G261-MIN($Q$9,G261)))</f>
        <v>0</v>
      </c>
      <c r="R261" s="33">
        <f>IF($B261="","",MIN($R$9,H261)+MIN(MAX(0,'Debt Payoff'!$D$24-SUM(Q261:Q261)-SUMPRODUCT((H261:P261&lt;$R$9:$Z$9)*H261:P261+(H261:P261&gt;=$R$9:$Z$9)*$R$9:$Z$9)),H261-MIN($R$9,H261)))</f>
        <v>0</v>
      </c>
      <c r="S261" s="33">
        <f>IF($B261="","",MIN($S$9,I261)+MIN(MAX(0,'Debt Payoff'!$D$24-SUM(Q261:R261)-SUMPRODUCT((I261:P261&lt;$S$9:$Z$9)*I261:P261+(I261:P261&gt;=$S$9:$Z$9)*$S$9:$Z$9)),I261-MIN($S$9,I261)))</f>
        <v>0</v>
      </c>
      <c r="T261" s="33">
        <f>IF($B261="","",MIN($T$9,J261)+MIN(MAX(0,'Debt Payoff'!$D$24-SUM(Q261:S261)-SUMPRODUCT((J261:P261&lt;$T$9:$Z$9)*J261:P261+(J261:P261&gt;=$T$9:$Z$9)*$T$9:$Z$9)),J261-MIN($T$9,J261)))</f>
        <v>0</v>
      </c>
      <c r="U261" s="33">
        <f>IF($B261="","",MIN($U$9,K261)+MIN(MAX(0,'Debt Payoff'!$D$24-SUM(Q261:T261)-SUMPRODUCT((K261:P261&lt;$U$9:$Z$9)*K261:P261+(K261:P261&gt;=$U$9:$Z$9)*$U$9:$Z$9)),K261-MIN($U$9,K261)))</f>
        <v>0</v>
      </c>
      <c r="V261" s="33">
        <f>IF($B261="","",MIN($V$9,L261)+MIN(MAX(0,'Debt Payoff'!$D$24-SUM(Q261:U261)-SUMPRODUCT((L261:P261&lt;$V$9:$Z$9)*L261:P261+(L261:P261&gt;=$V$9:$Z$9)*$V$9:$Z$9)),L261-MIN($V$9,L261)))</f>
        <v>0</v>
      </c>
      <c r="W261" s="33">
        <f>IF($B261="","",MIN($W$9,M261)+MIN(MAX(0,'Debt Payoff'!$D$24-SUM(Q261:V261)-SUMPRODUCT((M261:P261&lt;$W$9:$Z$9)*M261:P261+(M261:P261&gt;=$W$9:$Z$9)*$W$9:$Z$9)),M261-MIN($W$9,M261)))</f>
        <v>0</v>
      </c>
      <c r="X261" s="33">
        <f>IF($B261="","",MIN($X$9,N261)+MIN(MAX(0,'Debt Payoff'!$D$24-SUM(Q261:W261)-SUMPRODUCT((N261:P261&lt;$X$9:$Z$9)*N261:P261+(N261:P261&gt;=$X$9:$Z$9)*$X$9:$Z$9)),N261-MIN($X$9,N261)))</f>
        <v>0</v>
      </c>
      <c r="Y261" s="33">
        <f>IF($B261="","",MIN($Y$9,O261)+MIN(MAX(0,'Debt Payoff'!$D$24-SUM(Q261:X261)-SUMPRODUCT((O261:P261&lt;$Y$9:$Z$9)*O261:P261+(O261:P261&gt;=$Y$9:$Z$9)*$Y$9:$Z$9)),O261-MIN($Y$9,O261)))</f>
        <v>0</v>
      </c>
      <c r="Z261" s="33">
        <f>IF($B261="","",MIN($Z$9,P261)+MIN(MAX(0,'Debt Payoff'!$D$24-SUM(Q261:Y261)-SUMPRODUCT((P261:P261&lt;$Z$9:$Z$9)*P261:P261+(P261:P261&gt;=$Z$9:$Z$9)*$Z$9:$Z$9)),P261-MIN($Z$9,P261)))</f>
        <v>0</v>
      </c>
      <c r="AA261" s="33">
        <f>IF($B261="","",ROUND(G261-Q261,2))</f>
        <v>0</v>
      </c>
      <c r="AB261" s="33">
        <f>IF($B261="","",ROUND(H261-R261,2))</f>
        <v>0</v>
      </c>
      <c r="AC261" s="33">
        <f>IF($B261="","",ROUND(I261-S261,2))</f>
        <v>0</v>
      </c>
      <c r="AD261" s="33">
        <f>IF($B261="","",ROUND(J261-T261,2))</f>
        <v>0</v>
      </c>
      <c r="AE261" s="33">
        <f>IF($B261="","",ROUND(K261-U261,2))</f>
        <v>0</v>
      </c>
      <c r="AF261" s="33">
        <f>IF($B261="","",ROUND(L261-V261,2))</f>
        <v>0</v>
      </c>
      <c r="AG261" s="33">
        <f>IF($B261="","",ROUND(M261-W261,2))</f>
        <v>0</v>
      </c>
      <c r="AH261" s="33">
        <f>IF($B261="","",ROUND(N261-X261,2))</f>
        <v>0</v>
      </c>
      <c r="AI261" s="33">
        <f>IF($B261="","",ROUND(O261-Y261,2))</f>
        <v>0</v>
      </c>
      <c r="AJ261" s="33">
        <f>IF($B261="","",ROUND(P261-Z261,2))</f>
        <v>0</v>
      </c>
    </row>
    <row r="262" spans="2:36">
      <c r="B262" s="15">
        <f>IF(B261="","",IF(F261&gt;0.005,B261+1,""))</f>
        <v>0</v>
      </c>
      <c r="C262" s="46">
        <f>IF($B262="","",EDATE('Debt Payoff'!$D$23,$B262-1))</f>
        <v>0</v>
      </c>
      <c r="D262" s="47">
        <f>IF($B262="","",SUM(Q262:Z262))</f>
        <v>0</v>
      </c>
      <c r="E262" s="48">
        <f>IF($B262="","",SUM(G262:P262)-F261)</f>
        <v>0</v>
      </c>
      <c r="F262" s="47">
        <f>IF($B262="","",SUM(AA262:AJ262))</f>
        <v>0</v>
      </c>
      <c r="G262" s="48">
        <f>IF($B262="","",ROUND(N(AA261)*(1+$Q$8/12),2))</f>
        <v>0</v>
      </c>
      <c r="H262" s="48">
        <f>IF($B262="","",ROUND(N(AB261)*(1+$R$8/12),2))</f>
        <v>0</v>
      </c>
      <c r="I262" s="48">
        <f>IF($B262="","",ROUND(N(AC261)*(1+$S$8/12),2))</f>
        <v>0</v>
      </c>
      <c r="J262" s="48">
        <f>IF($B262="","",ROUND(N(AD261)*(1+$T$8/12),2))</f>
        <v>0</v>
      </c>
      <c r="K262" s="48">
        <f>IF($B262="","",ROUND(N(AE261)*(1+$U$8/12),2))</f>
        <v>0</v>
      </c>
      <c r="L262" s="48">
        <f>IF($B262="","",ROUND(N(AF261)*(1+$V$8/12),2))</f>
        <v>0</v>
      </c>
      <c r="M262" s="48">
        <f>IF($B262="","",ROUND(N(AG261)*(1+$W$8/12),2))</f>
        <v>0</v>
      </c>
      <c r="N262" s="48">
        <f>IF($B262="","",ROUND(N(AH261)*(1+$X$8/12),2))</f>
        <v>0</v>
      </c>
      <c r="O262" s="48">
        <f>IF($B262="","",ROUND(N(AI261)*(1+$Y$8/12),2))</f>
        <v>0</v>
      </c>
      <c r="P262" s="48">
        <f>IF($B262="","",ROUND(N(AJ261)*(1+$Z$8/12),2))</f>
        <v>0</v>
      </c>
      <c r="Q262" s="33">
        <f>IF($B262="","",MIN($Q$9,G262)+MIN(MAX(0,'Debt Payoff'!$D$24-0-SUMPRODUCT((G262:P262&lt;$Q$9:$Z$9)*G262:P262+(G262:P262&gt;=$Q$9:$Z$9)*$Q$9:$Z$9)),G262-MIN($Q$9,G262)))</f>
        <v>0</v>
      </c>
      <c r="R262" s="33">
        <f>IF($B262="","",MIN($R$9,H262)+MIN(MAX(0,'Debt Payoff'!$D$24-SUM(Q262:Q262)-SUMPRODUCT((H262:P262&lt;$R$9:$Z$9)*H262:P262+(H262:P262&gt;=$R$9:$Z$9)*$R$9:$Z$9)),H262-MIN($R$9,H262)))</f>
        <v>0</v>
      </c>
      <c r="S262" s="33">
        <f>IF($B262="","",MIN($S$9,I262)+MIN(MAX(0,'Debt Payoff'!$D$24-SUM(Q262:R262)-SUMPRODUCT((I262:P262&lt;$S$9:$Z$9)*I262:P262+(I262:P262&gt;=$S$9:$Z$9)*$S$9:$Z$9)),I262-MIN($S$9,I262)))</f>
        <v>0</v>
      </c>
      <c r="T262" s="33">
        <f>IF($B262="","",MIN($T$9,J262)+MIN(MAX(0,'Debt Payoff'!$D$24-SUM(Q262:S262)-SUMPRODUCT((J262:P262&lt;$T$9:$Z$9)*J262:P262+(J262:P262&gt;=$T$9:$Z$9)*$T$9:$Z$9)),J262-MIN($T$9,J262)))</f>
        <v>0</v>
      </c>
      <c r="U262" s="33">
        <f>IF($B262="","",MIN($U$9,K262)+MIN(MAX(0,'Debt Payoff'!$D$24-SUM(Q262:T262)-SUMPRODUCT((K262:P262&lt;$U$9:$Z$9)*K262:P262+(K262:P262&gt;=$U$9:$Z$9)*$U$9:$Z$9)),K262-MIN($U$9,K262)))</f>
        <v>0</v>
      </c>
      <c r="V262" s="33">
        <f>IF($B262="","",MIN($V$9,L262)+MIN(MAX(0,'Debt Payoff'!$D$24-SUM(Q262:U262)-SUMPRODUCT((L262:P262&lt;$V$9:$Z$9)*L262:P262+(L262:P262&gt;=$V$9:$Z$9)*$V$9:$Z$9)),L262-MIN($V$9,L262)))</f>
        <v>0</v>
      </c>
      <c r="W262" s="33">
        <f>IF($B262="","",MIN($W$9,M262)+MIN(MAX(0,'Debt Payoff'!$D$24-SUM(Q262:V262)-SUMPRODUCT((M262:P262&lt;$W$9:$Z$9)*M262:P262+(M262:P262&gt;=$W$9:$Z$9)*$W$9:$Z$9)),M262-MIN($W$9,M262)))</f>
        <v>0</v>
      </c>
      <c r="X262" s="33">
        <f>IF($B262="","",MIN($X$9,N262)+MIN(MAX(0,'Debt Payoff'!$D$24-SUM(Q262:W262)-SUMPRODUCT((N262:P262&lt;$X$9:$Z$9)*N262:P262+(N262:P262&gt;=$X$9:$Z$9)*$X$9:$Z$9)),N262-MIN($X$9,N262)))</f>
        <v>0</v>
      </c>
      <c r="Y262" s="33">
        <f>IF($B262="","",MIN($Y$9,O262)+MIN(MAX(0,'Debt Payoff'!$D$24-SUM(Q262:X262)-SUMPRODUCT((O262:P262&lt;$Y$9:$Z$9)*O262:P262+(O262:P262&gt;=$Y$9:$Z$9)*$Y$9:$Z$9)),O262-MIN($Y$9,O262)))</f>
        <v>0</v>
      </c>
      <c r="Z262" s="33">
        <f>IF($B262="","",MIN($Z$9,P262)+MIN(MAX(0,'Debt Payoff'!$D$24-SUM(Q262:Y262)-SUMPRODUCT((P262:P262&lt;$Z$9:$Z$9)*P262:P262+(P262:P262&gt;=$Z$9:$Z$9)*$Z$9:$Z$9)),P262-MIN($Z$9,P262)))</f>
        <v>0</v>
      </c>
      <c r="AA262" s="33">
        <f>IF($B262="","",ROUND(G262-Q262,2))</f>
        <v>0</v>
      </c>
      <c r="AB262" s="33">
        <f>IF($B262="","",ROUND(H262-R262,2))</f>
        <v>0</v>
      </c>
      <c r="AC262" s="33">
        <f>IF($B262="","",ROUND(I262-S262,2))</f>
        <v>0</v>
      </c>
      <c r="AD262" s="33">
        <f>IF($B262="","",ROUND(J262-T262,2))</f>
        <v>0</v>
      </c>
      <c r="AE262" s="33">
        <f>IF($B262="","",ROUND(K262-U262,2))</f>
        <v>0</v>
      </c>
      <c r="AF262" s="33">
        <f>IF($B262="","",ROUND(L262-V262,2))</f>
        <v>0</v>
      </c>
      <c r="AG262" s="33">
        <f>IF($B262="","",ROUND(M262-W262,2))</f>
        <v>0</v>
      </c>
      <c r="AH262" s="33">
        <f>IF($B262="","",ROUND(N262-X262,2))</f>
        <v>0</v>
      </c>
      <c r="AI262" s="33">
        <f>IF($B262="","",ROUND(O262-Y262,2))</f>
        <v>0</v>
      </c>
      <c r="AJ262" s="33">
        <f>IF($B262="","",ROUND(P262-Z262,2))</f>
        <v>0</v>
      </c>
    </row>
    <row r="263" spans="2:36">
      <c r="B263" s="15">
        <f>IF(B262="","",IF(F262&gt;0.005,B262+1,""))</f>
        <v>0</v>
      </c>
      <c r="C263" s="46">
        <f>IF($B263="","",EDATE('Debt Payoff'!$D$23,$B263-1))</f>
        <v>0</v>
      </c>
      <c r="D263" s="47">
        <f>IF($B263="","",SUM(Q263:Z263))</f>
        <v>0</v>
      </c>
      <c r="E263" s="48">
        <f>IF($B263="","",SUM(G263:P263)-F262)</f>
        <v>0</v>
      </c>
      <c r="F263" s="47">
        <f>IF($B263="","",SUM(AA263:AJ263))</f>
        <v>0</v>
      </c>
      <c r="G263" s="48">
        <f>IF($B263="","",ROUND(N(AA262)*(1+$Q$8/12),2))</f>
        <v>0</v>
      </c>
      <c r="H263" s="48">
        <f>IF($B263="","",ROUND(N(AB262)*(1+$R$8/12),2))</f>
        <v>0</v>
      </c>
      <c r="I263" s="48">
        <f>IF($B263="","",ROUND(N(AC262)*(1+$S$8/12),2))</f>
        <v>0</v>
      </c>
      <c r="J263" s="48">
        <f>IF($B263="","",ROUND(N(AD262)*(1+$T$8/12),2))</f>
        <v>0</v>
      </c>
      <c r="K263" s="48">
        <f>IF($B263="","",ROUND(N(AE262)*(1+$U$8/12),2))</f>
        <v>0</v>
      </c>
      <c r="L263" s="48">
        <f>IF($B263="","",ROUND(N(AF262)*(1+$V$8/12),2))</f>
        <v>0</v>
      </c>
      <c r="M263" s="48">
        <f>IF($B263="","",ROUND(N(AG262)*(1+$W$8/12),2))</f>
        <v>0</v>
      </c>
      <c r="N263" s="48">
        <f>IF($B263="","",ROUND(N(AH262)*(1+$X$8/12),2))</f>
        <v>0</v>
      </c>
      <c r="O263" s="48">
        <f>IF($B263="","",ROUND(N(AI262)*(1+$Y$8/12),2))</f>
        <v>0</v>
      </c>
      <c r="P263" s="48">
        <f>IF($B263="","",ROUND(N(AJ262)*(1+$Z$8/12),2))</f>
        <v>0</v>
      </c>
      <c r="Q263" s="33">
        <f>IF($B263="","",MIN($Q$9,G263)+MIN(MAX(0,'Debt Payoff'!$D$24-0-SUMPRODUCT((G263:P263&lt;$Q$9:$Z$9)*G263:P263+(G263:P263&gt;=$Q$9:$Z$9)*$Q$9:$Z$9)),G263-MIN($Q$9,G263)))</f>
        <v>0</v>
      </c>
      <c r="R263" s="33">
        <f>IF($B263="","",MIN($R$9,H263)+MIN(MAX(0,'Debt Payoff'!$D$24-SUM(Q263:Q263)-SUMPRODUCT((H263:P263&lt;$R$9:$Z$9)*H263:P263+(H263:P263&gt;=$R$9:$Z$9)*$R$9:$Z$9)),H263-MIN($R$9,H263)))</f>
        <v>0</v>
      </c>
      <c r="S263" s="33">
        <f>IF($B263="","",MIN($S$9,I263)+MIN(MAX(0,'Debt Payoff'!$D$24-SUM(Q263:R263)-SUMPRODUCT((I263:P263&lt;$S$9:$Z$9)*I263:P263+(I263:P263&gt;=$S$9:$Z$9)*$S$9:$Z$9)),I263-MIN($S$9,I263)))</f>
        <v>0</v>
      </c>
      <c r="T263" s="33">
        <f>IF($B263="","",MIN($T$9,J263)+MIN(MAX(0,'Debt Payoff'!$D$24-SUM(Q263:S263)-SUMPRODUCT((J263:P263&lt;$T$9:$Z$9)*J263:P263+(J263:P263&gt;=$T$9:$Z$9)*$T$9:$Z$9)),J263-MIN($T$9,J263)))</f>
        <v>0</v>
      </c>
      <c r="U263" s="33">
        <f>IF($B263="","",MIN($U$9,K263)+MIN(MAX(0,'Debt Payoff'!$D$24-SUM(Q263:T263)-SUMPRODUCT((K263:P263&lt;$U$9:$Z$9)*K263:P263+(K263:P263&gt;=$U$9:$Z$9)*$U$9:$Z$9)),K263-MIN($U$9,K263)))</f>
        <v>0</v>
      </c>
      <c r="V263" s="33">
        <f>IF($B263="","",MIN($V$9,L263)+MIN(MAX(0,'Debt Payoff'!$D$24-SUM(Q263:U263)-SUMPRODUCT((L263:P263&lt;$V$9:$Z$9)*L263:P263+(L263:P263&gt;=$V$9:$Z$9)*$V$9:$Z$9)),L263-MIN($V$9,L263)))</f>
        <v>0</v>
      </c>
      <c r="W263" s="33">
        <f>IF($B263="","",MIN($W$9,M263)+MIN(MAX(0,'Debt Payoff'!$D$24-SUM(Q263:V263)-SUMPRODUCT((M263:P263&lt;$W$9:$Z$9)*M263:P263+(M263:P263&gt;=$W$9:$Z$9)*$W$9:$Z$9)),M263-MIN($W$9,M263)))</f>
        <v>0</v>
      </c>
      <c r="X263" s="33">
        <f>IF($B263="","",MIN($X$9,N263)+MIN(MAX(0,'Debt Payoff'!$D$24-SUM(Q263:W263)-SUMPRODUCT((N263:P263&lt;$X$9:$Z$9)*N263:P263+(N263:P263&gt;=$X$9:$Z$9)*$X$9:$Z$9)),N263-MIN($X$9,N263)))</f>
        <v>0</v>
      </c>
      <c r="Y263" s="33">
        <f>IF($B263="","",MIN($Y$9,O263)+MIN(MAX(0,'Debt Payoff'!$D$24-SUM(Q263:X263)-SUMPRODUCT((O263:P263&lt;$Y$9:$Z$9)*O263:P263+(O263:P263&gt;=$Y$9:$Z$9)*$Y$9:$Z$9)),O263-MIN($Y$9,O263)))</f>
        <v>0</v>
      </c>
      <c r="Z263" s="33">
        <f>IF($B263="","",MIN($Z$9,P263)+MIN(MAX(0,'Debt Payoff'!$D$24-SUM(Q263:Y263)-SUMPRODUCT((P263:P263&lt;$Z$9:$Z$9)*P263:P263+(P263:P263&gt;=$Z$9:$Z$9)*$Z$9:$Z$9)),P263-MIN($Z$9,P263)))</f>
        <v>0</v>
      </c>
      <c r="AA263" s="33">
        <f>IF($B263="","",ROUND(G263-Q263,2))</f>
        <v>0</v>
      </c>
      <c r="AB263" s="33">
        <f>IF($B263="","",ROUND(H263-R263,2))</f>
        <v>0</v>
      </c>
      <c r="AC263" s="33">
        <f>IF($B263="","",ROUND(I263-S263,2))</f>
        <v>0</v>
      </c>
      <c r="AD263" s="33">
        <f>IF($B263="","",ROUND(J263-T263,2))</f>
        <v>0</v>
      </c>
      <c r="AE263" s="33">
        <f>IF($B263="","",ROUND(K263-U263,2))</f>
        <v>0</v>
      </c>
      <c r="AF263" s="33">
        <f>IF($B263="","",ROUND(L263-V263,2))</f>
        <v>0</v>
      </c>
      <c r="AG263" s="33">
        <f>IF($B263="","",ROUND(M263-W263,2))</f>
        <v>0</v>
      </c>
      <c r="AH263" s="33">
        <f>IF($B263="","",ROUND(N263-X263,2))</f>
        <v>0</v>
      </c>
      <c r="AI263" s="33">
        <f>IF($B263="","",ROUND(O263-Y263,2))</f>
        <v>0</v>
      </c>
      <c r="AJ263" s="33">
        <f>IF($B263="","",ROUND(P263-Z263,2))</f>
        <v>0</v>
      </c>
    </row>
    <row r="264" spans="2:36">
      <c r="B264" s="15">
        <f>IF(B263="","",IF(F263&gt;0.005,B263+1,""))</f>
        <v>0</v>
      </c>
      <c r="C264" s="46">
        <f>IF($B264="","",EDATE('Debt Payoff'!$D$23,$B264-1))</f>
        <v>0</v>
      </c>
      <c r="D264" s="47">
        <f>IF($B264="","",SUM(Q264:Z264))</f>
        <v>0</v>
      </c>
      <c r="E264" s="48">
        <f>IF($B264="","",SUM(G264:P264)-F263)</f>
        <v>0</v>
      </c>
      <c r="F264" s="47">
        <f>IF($B264="","",SUM(AA264:AJ264))</f>
        <v>0</v>
      </c>
      <c r="G264" s="48">
        <f>IF($B264="","",ROUND(N(AA263)*(1+$Q$8/12),2))</f>
        <v>0</v>
      </c>
      <c r="H264" s="48">
        <f>IF($B264="","",ROUND(N(AB263)*(1+$R$8/12),2))</f>
        <v>0</v>
      </c>
      <c r="I264" s="48">
        <f>IF($B264="","",ROUND(N(AC263)*(1+$S$8/12),2))</f>
        <v>0</v>
      </c>
      <c r="J264" s="48">
        <f>IF($B264="","",ROUND(N(AD263)*(1+$T$8/12),2))</f>
        <v>0</v>
      </c>
      <c r="K264" s="48">
        <f>IF($B264="","",ROUND(N(AE263)*(1+$U$8/12),2))</f>
        <v>0</v>
      </c>
      <c r="L264" s="48">
        <f>IF($B264="","",ROUND(N(AF263)*(1+$V$8/12),2))</f>
        <v>0</v>
      </c>
      <c r="M264" s="48">
        <f>IF($B264="","",ROUND(N(AG263)*(1+$W$8/12),2))</f>
        <v>0</v>
      </c>
      <c r="N264" s="48">
        <f>IF($B264="","",ROUND(N(AH263)*(1+$X$8/12),2))</f>
        <v>0</v>
      </c>
      <c r="O264" s="48">
        <f>IF($B264="","",ROUND(N(AI263)*(1+$Y$8/12),2))</f>
        <v>0</v>
      </c>
      <c r="P264" s="48">
        <f>IF($B264="","",ROUND(N(AJ263)*(1+$Z$8/12),2))</f>
        <v>0</v>
      </c>
      <c r="Q264" s="33">
        <f>IF($B264="","",MIN($Q$9,G264)+MIN(MAX(0,'Debt Payoff'!$D$24-0-SUMPRODUCT((G264:P264&lt;$Q$9:$Z$9)*G264:P264+(G264:P264&gt;=$Q$9:$Z$9)*$Q$9:$Z$9)),G264-MIN($Q$9,G264)))</f>
        <v>0</v>
      </c>
      <c r="R264" s="33">
        <f>IF($B264="","",MIN($R$9,H264)+MIN(MAX(0,'Debt Payoff'!$D$24-SUM(Q264:Q264)-SUMPRODUCT((H264:P264&lt;$R$9:$Z$9)*H264:P264+(H264:P264&gt;=$R$9:$Z$9)*$R$9:$Z$9)),H264-MIN($R$9,H264)))</f>
        <v>0</v>
      </c>
      <c r="S264" s="33">
        <f>IF($B264="","",MIN($S$9,I264)+MIN(MAX(0,'Debt Payoff'!$D$24-SUM(Q264:R264)-SUMPRODUCT((I264:P264&lt;$S$9:$Z$9)*I264:P264+(I264:P264&gt;=$S$9:$Z$9)*$S$9:$Z$9)),I264-MIN($S$9,I264)))</f>
        <v>0</v>
      </c>
      <c r="T264" s="33">
        <f>IF($B264="","",MIN($T$9,J264)+MIN(MAX(0,'Debt Payoff'!$D$24-SUM(Q264:S264)-SUMPRODUCT((J264:P264&lt;$T$9:$Z$9)*J264:P264+(J264:P264&gt;=$T$9:$Z$9)*$T$9:$Z$9)),J264-MIN($T$9,J264)))</f>
        <v>0</v>
      </c>
      <c r="U264" s="33">
        <f>IF($B264="","",MIN($U$9,K264)+MIN(MAX(0,'Debt Payoff'!$D$24-SUM(Q264:T264)-SUMPRODUCT((K264:P264&lt;$U$9:$Z$9)*K264:P264+(K264:P264&gt;=$U$9:$Z$9)*$U$9:$Z$9)),K264-MIN($U$9,K264)))</f>
        <v>0</v>
      </c>
      <c r="V264" s="33">
        <f>IF($B264="","",MIN($V$9,L264)+MIN(MAX(0,'Debt Payoff'!$D$24-SUM(Q264:U264)-SUMPRODUCT((L264:P264&lt;$V$9:$Z$9)*L264:P264+(L264:P264&gt;=$V$9:$Z$9)*$V$9:$Z$9)),L264-MIN($V$9,L264)))</f>
        <v>0</v>
      </c>
      <c r="W264" s="33">
        <f>IF($B264="","",MIN($W$9,M264)+MIN(MAX(0,'Debt Payoff'!$D$24-SUM(Q264:V264)-SUMPRODUCT((M264:P264&lt;$W$9:$Z$9)*M264:P264+(M264:P264&gt;=$W$9:$Z$9)*$W$9:$Z$9)),M264-MIN($W$9,M264)))</f>
        <v>0</v>
      </c>
      <c r="X264" s="33">
        <f>IF($B264="","",MIN($X$9,N264)+MIN(MAX(0,'Debt Payoff'!$D$24-SUM(Q264:W264)-SUMPRODUCT((N264:P264&lt;$X$9:$Z$9)*N264:P264+(N264:P264&gt;=$X$9:$Z$9)*$X$9:$Z$9)),N264-MIN($X$9,N264)))</f>
        <v>0</v>
      </c>
      <c r="Y264" s="33">
        <f>IF($B264="","",MIN($Y$9,O264)+MIN(MAX(0,'Debt Payoff'!$D$24-SUM(Q264:X264)-SUMPRODUCT((O264:P264&lt;$Y$9:$Z$9)*O264:P264+(O264:P264&gt;=$Y$9:$Z$9)*$Y$9:$Z$9)),O264-MIN($Y$9,O264)))</f>
        <v>0</v>
      </c>
      <c r="Z264" s="33">
        <f>IF($B264="","",MIN($Z$9,P264)+MIN(MAX(0,'Debt Payoff'!$D$24-SUM(Q264:Y264)-SUMPRODUCT((P264:P264&lt;$Z$9:$Z$9)*P264:P264+(P264:P264&gt;=$Z$9:$Z$9)*$Z$9:$Z$9)),P264-MIN($Z$9,P264)))</f>
        <v>0</v>
      </c>
      <c r="AA264" s="33">
        <f>IF($B264="","",ROUND(G264-Q264,2))</f>
        <v>0</v>
      </c>
      <c r="AB264" s="33">
        <f>IF($B264="","",ROUND(H264-R264,2))</f>
        <v>0</v>
      </c>
      <c r="AC264" s="33">
        <f>IF($B264="","",ROUND(I264-S264,2))</f>
        <v>0</v>
      </c>
      <c r="AD264" s="33">
        <f>IF($B264="","",ROUND(J264-T264,2))</f>
        <v>0</v>
      </c>
      <c r="AE264" s="33">
        <f>IF($B264="","",ROUND(K264-U264,2))</f>
        <v>0</v>
      </c>
      <c r="AF264" s="33">
        <f>IF($B264="","",ROUND(L264-V264,2))</f>
        <v>0</v>
      </c>
      <c r="AG264" s="33">
        <f>IF($B264="","",ROUND(M264-W264,2))</f>
        <v>0</v>
      </c>
      <c r="AH264" s="33">
        <f>IF($B264="","",ROUND(N264-X264,2))</f>
        <v>0</v>
      </c>
      <c r="AI264" s="33">
        <f>IF($B264="","",ROUND(O264-Y264,2))</f>
        <v>0</v>
      </c>
      <c r="AJ264" s="33">
        <f>IF($B264="","",ROUND(P264-Z264,2))</f>
        <v>0</v>
      </c>
    </row>
    <row r="265" spans="2:36">
      <c r="B265" s="15">
        <f>IF(B264="","",IF(F264&gt;0.005,B264+1,""))</f>
        <v>0</v>
      </c>
      <c r="C265" s="46">
        <f>IF($B265="","",EDATE('Debt Payoff'!$D$23,$B265-1))</f>
        <v>0</v>
      </c>
      <c r="D265" s="47">
        <f>IF($B265="","",SUM(Q265:Z265))</f>
        <v>0</v>
      </c>
      <c r="E265" s="48">
        <f>IF($B265="","",SUM(G265:P265)-F264)</f>
        <v>0</v>
      </c>
      <c r="F265" s="47">
        <f>IF($B265="","",SUM(AA265:AJ265))</f>
        <v>0</v>
      </c>
      <c r="G265" s="48">
        <f>IF($B265="","",ROUND(N(AA264)*(1+$Q$8/12),2))</f>
        <v>0</v>
      </c>
      <c r="H265" s="48">
        <f>IF($B265="","",ROUND(N(AB264)*(1+$R$8/12),2))</f>
        <v>0</v>
      </c>
      <c r="I265" s="48">
        <f>IF($B265="","",ROUND(N(AC264)*(1+$S$8/12),2))</f>
        <v>0</v>
      </c>
      <c r="J265" s="48">
        <f>IF($B265="","",ROUND(N(AD264)*(1+$T$8/12),2))</f>
        <v>0</v>
      </c>
      <c r="K265" s="48">
        <f>IF($B265="","",ROUND(N(AE264)*(1+$U$8/12),2))</f>
        <v>0</v>
      </c>
      <c r="L265" s="48">
        <f>IF($B265="","",ROUND(N(AF264)*(1+$V$8/12),2))</f>
        <v>0</v>
      </c>
      <c r="M265" s="48">
        <f>IF($B265="","",ROUND(N(AG264)*(1+$W$8/12),2))</f>
        <v>0</v>
      </c>
      <c r="N265" s="48">
        <f>IF($B265="","",ROUND(N(AH264)*(1+$X$8/12),2))</f>
        <v>0</v>
      </c>
      <c r="O265" s="48">
        <f>IF($B265="","",ROUND(N(AI264)*(1+$Y$8/12),2))</f>
        <v>0</v>
      </c>
      <c r="P265" s="48">
        <f>IF($B265="","",ROUND(N(AJ264)*(1+$Z$8/12),2))</f>
        <v>0</v>
      </c>
      <c r="Q265" s="33">
        <f>IF($B265="","",MIN($Q$9,G265)+MIN(MAX(0,'Debt Payoff'!$D$24-0-SUMPRODUCT((G265:P265&lt;$Q$9:$Z$9)*G265:P265+(G265:P265&gt;=$Q$9:$Z$9)*$Q$9:$Z$9)),G265-MIN($Q$9,G265)))</f>
        <v>0</v>
      </c>
      <c r="R265" s="33">
        <f>IF($B265="","",MIN($R$9,H265)+MIN(MAX(0,'Debt Payoff'!$D$24-SUM(Q265:Q265)-SUMPRODUCT((H265:P265&lt;$R$9:$Z$9)*H265:P265+(H265:P265&gt;=$R$9:$Z$9)*$R$9:$Z$9)),H265-MIN($R$9,H265)))</f>
        <v>0</v>
      </c>
      <c r="S265" s="33">
        <f>IF($B265="","",MIN($S$9,I265)+MIN(MAX(0,'Debt Payoff'!$D$24-SUM(Q265:R265)-SUMPRODUCT((I265:P265&lt;$S$9:$Z$9)*I265:P265+(I265:P265&gt;=$S$9:$Z$9)*$S$9:$Z$9)),I265-MIN($S$9,I265)))</f>
        <v>0</v>
      </c>
      <c r="T265" s="33">
        <f>IF($B265="","",MIN($T$9,J265)+MIN(MAX(0,'Debt Payoff'!$D$24-SUM(Q265:S265)-SUMPRODUCT((J265:P265&lt;$T$9:$Z$9)*J265:P265+(J265:P265&gt;=$T$9:$Z$9)*$T$9:$Z$9)),J265-MIN($T$9,J265)))</f>
        <v>0</v>
      </c>
      <c r="U265" s="33">
        <f>IF($B265="","",MIN($U$9,K265)+MIN(MAX(0,'Debt Payoff'!$D$24-SUM(Q265:T265)-SUMPRODUCT((K265:P265&lt;$U$9:$Z$9)*K265:P265+(K265:P265&gt;=$U$9:$Z$9)*$U$9:$Z$9)),K265-MIN($U$9,K265)))</f>
        <v>0</v>
      </c>
      <c r="V265" s="33">
        <f>IF($B265="","",MIN($V$9,L265)+MIN(MAX(0,'Debt Payoff'!$D$24-SUM(Q265:U265)-SUMPRODUCT((L265:P265&lt;$V$9:$Z$9)*L265:P265+(L265:P265&gt;=$V$9:$Z$9)*$V$9:$Z$9)),L265-MIN($V$9,L265)))</f>
        <v>0</v>
      </c>
      <c r="W265" s="33">
        <f>IF($B265="","",MIN($W$9,M265)+MIN(MAX(0,'Debt Payoff'!$D$24-SUM(Q265:V265)-SUMPRODUCT((M265:P265&lt;$W$9:$Z$9)*M265:P265+(M265:P265&gt;=$W$9:$Z$9)*$W$9:$Z$9)),M265-MIN($W$9,M265)))</f>
        <v>0</v>
      </c>
      <c r="X265" s="33">
        <f>IF($B265="","",MIN($X$9,N265)+MIN(MAX(0,'Debt Payoff'!$D$24-SUM(Q265:W265)-SUMPRODUCT((N265:P265&lt;$X$9:$Z$9)*N265:P265+(N265:P265&gt;=$X$9:$Z$9)*$X$9:$Z$9)),N265-MIN($X$9,N265)))</f>
        <v>0</v>
      </c>
      <c r="Y265" s="33">
        <f>IF($B265="","",MIN($Y$9,O265)+MIN(MAX(0,'Debt Payoff'!$D$24-SUM(Q265:X265)-SUMPRODUCT((O265:P265&lt;$Y$9:$Z$9)*O265:P265+(O265:P265&gt;=$Y$9:$Z$9)*$Y$9:$Z$9)),O265-MIN($Y$9,O265)))</f>
        <v>0</v>
      </c>
      <c r="Z265" s="33">
        <f>IF($B265="","",MIN($Z$9,P265)+MIN(MAX(0,'Debt Payoff'!$D$24-SUM(Q265:Y265)-SUMPRODUCT((P265:P265&lt;$Z$9:$Z$9)*P265:P265+(P265:P265&gt;=$Z$9:$Z$9)*$Z$9:$Z$9)),P265-MIN($Z$9,P265)))</f>
        <v>0</v>
      </c>
      <c r="AA265" s="33">
        <f>IF($B265="","",ROUND(G265-Q265,2))</f>
        <v>0</v>
      </c>
      <c r="AB265" s="33">
        <f>IF($B265="","",ROUND(H265-R265,2))</f>
        <v>0</v>
      </c>
      <c r="AC265" s="33">
        <f>IF($B265="","",ROUND(I265-S265,2))</f>
        <v>0</v>
      </c>
      <c r="AD265" s="33">
        <f>IF($B265="","",ROUND(J265-T265,2))</f>
        <v>0</v>
      </c>
      <c r="AE265" s="33">
        <f>IF($B265="","",ROUND(K265-U265,2))</f>
        <v>0</v>
      </c>
      <c r="AF265" s="33">
        <f>IF($B265="","",ROUND(L265-V265,2))</f>
        <v>0</v>
      </c>
      <c r="AG265" s="33">
        <f>IF($B265="","",ROUND(M265-W265,2))</f>
        <v>0</v>
      </c>
      <c r="AH265" s="33">
        <f>IF($B265="","",ROUND(N265-X265,2))</f>
        <v>0</v>
      </c>
      <c r="AI265" s="33">
        <f>IF($B265="","",ROUND(O265-Y265,2))</f>
        <v>0</v>
      </c>
      <c r="AJ265" s="33">
        <f>IF($B265="","",ROUND(P265-Z265,2))</f>
        <v>0</v>
      </c>
    </row>
    <row r="266" spans="2:36">
      <c r="B266" s="15">
        <f>IF(B265="","",IF(F265&gt;0.005,B265+1,""))</f>
        <v>0</v>
      </c>
      <c r="C266" s="46">
        <f>IF($B266="","",EDATE('Debt Payoff'!$D$23,$B266-1))</f>
        <v>0</v>
      </c>
      <c r="D266" s="47">
        <f>IF($B266="","",SUM(Q266:Z266))</f>
        <v>0</v>
      </c>
      <c r="E266" s="48">
        <f>IF($B266="","",SUM(G266:P266)-F265)</f>
        <v>0</v>
      </c>
      <c r="F266" s="47">
        <f>IF($B266="","",SUM(AA266:AJ266))</f>
        <v>0</v>
      </c>
      <c r="G266" s="48">
        <f>IF($B266="","",ROUND(N(AA265)*(1+$Q$8/12),2))</f>
        <v>0</v>
      </c>
      <c r="H266" s="48">
        <f>IF($B266="","",ROUND(N(AB265)*(1+$R$8/12),2))</f>
        <v>0</v>
      </c>
      <c r="I266" s="48">
        <f>IF($B266="","",ROUND(N(AC265)*(1+$S$8/12),2))</f>
        <v>0</v>
      </c>
      <c r="J266" s="48">
        <f>IF($B266="","",ROUND(N(AD265)*(1+$T$8/12),2))</f>
        <v>0</v>
      </c>
      <c r="K266" s="48">
        <f>IF($B266="","",ROUND(N(AE265)*(1+$U$8/12),2))</f>
        <v>0</v>
      </c>
      <c r="L266" s="48">
        <f>IF($B266="","",ROUND(N(AF265)*(1+$V$8/12),2))</f>
        <v>0</v>
      </c>
      <c r="M266" s="48">
        <f>IF($B266="","",ROUND(N(AG265)*(1+$W$8/12),2))</f>
        <v>0</v>
      </c>
      <c r="N266" s="48">
        <f>IF($B266="","",ROUND(N(AH265)*(1+$X$8/12),2))</f>
        <v>0</v>
      </c>
      <c r="O266" s="48">
        <f>IF($B266="","",ROUND(N(AI265)*(1+$Y$8/12),2))</f>
        <v>0</v>
      </c>
      <c r="P266" s="48">
        <f>IF($B266="","",ROUND(N(AJ265)*(1+$Z$8/12),2))</f>
        <v>0</v>
      </c>
      <c r="Q266" s="33">
        <f>IF($B266="","",MIN($Q$9,G266)+MIN(MAX(0,'Debt Payoff'!$D$24-0-SUMPRODUCT((G266:P266&lt;$Q$9:$Z$9)*G266:P266+(G266:P266&gt;=$Q$9:$Z$9)*$Q$9:$Z$9)),G266-MIN($Q$9,G266)))</f>
        <v>0</v>
      </c>
      <c r="R266" s="33">
        <f>IF($B266="","",MIN($R$9,H266)+MIN(MAX(0,'Debt Payoff'!$D$24-SUM(Q266:Q266)-SUMPRODUCT((H266:P266&lt;$R$9:$Z$9)*H266:P266+(H266:P266&gt;=$R$9:$Z$9)*$R$9:$Z$9)),H266-MIN($R$9,H266)))</f>
        <v>0</v>
      </c>
      <c r="S266" s="33">
        <f>IF($B266="","",MIN($S$9,I266)+MIN(MAX(0,'Debt Payoff'!$D$24-SUM(Q266:R266)-SUMPRODUCT((I266:P266&lt;$S$9:$Z$9)*I266:P266+(I266:P266&gt;=$S$9:$Z$9)*$S$9:$Z$9)),I266-MIN($S$9,I266)))</f>
        <v>0</v>
      </c>
      <c r="T266" s="33">
        <f>IF($B266="","",MIN($T$9,J266)+MIN(MAX(0,'Debt Payoff'!$D$24-SUM(Q266:S266)-SUMPRODUCT((J266:P266&lt;$T$9:$Z$9)*J266:P266+(J266:P266&gt;=$T$9:$Z$9)*$T$9:$Z$9)),J266-MIN($T$9,J266)))</f>
        <v>0</v>
      </c>
      <c r="U266" s="33">
        <f>IF($B266="","",MIN($U$9,K266)+MIN(MAX(0,'Debt Payoff'!$D$24-SUM(Q266:T266)-SUMPRODUCT((K266:P266&lt;$U$9:$Z$9)*K266:P266+(K266:P266&gt;=$U$9:$Z$9)*$U$9:$Z$9)),K266-MIN($U$9,K266)))</f>
        <v>0</v>
      </c>
      <c r="V266" s="33">
        <f>IF($B266="","",MIN($V$9,L266)+MIN(MAX(0,'Debt Payoff'!$D$24-SUM(Q266:U266)-SUMPRODUCT((L266:P266&lt;$V$9:$Z$9)*L266:P266+(L266:P266&gt;=$V$9:$Z$9)*$V$9:$Z$9)),L266-MIN($V$9,L266)))</f>
        <v>0</v>
      </c>
      <c r="W266" s="33">
        <f>IF($B266="","",MIN($W$9,M266)+MIN(MAX(0,'Debt Payoff'!$D$24-SUM(Q266:V266)-SUMPRODUCT((M266:P266&lt;$W$9:$Z$9)*M266:P266+(M266:P266&gt;=$W$9:$Z$9)*$W$9:$Z$9)),M266-MIN($W$9,M266)))</f>
        <v>0</v>
      </c>
      <c r="X266" s="33">
        <f>IF($B266="","",MIN($X$9,N266)+MIN(MAX(0,'Debt Payoff'!$D$24-SUM(Q266:W266)-SUMPRODUCT((N266:P266&lt;$X$9:$Z$9)*N266:P266+(N266:P266&gt;=$X$9:$Z$9)*$X$9:$Z$9)),N266-MIN($X$9,N266)))</f>
        <v>0</v>
      </c>
      <c r="Y266" s="33">
        <f>IF($B266="","",MIN($Y$9,O266)+MIN(MAX(0,'Debt Payoff'!$D$24-SUM(Q266:X266)-SUMPRODUCT((O266:P266&lt;$Y$9:$Z$9)*O266:P266+(O266:P266&gt;=$Y$9:$Z$9)*$Y$9:$Z$9)),O266-MIN($Y$9,O266)))</f>
        <v>0</v>
      </c>
      <c r="Z266" s="33">
        <f>IF($B266="","",MIN($Z$9,P266)+MIN(MAX(0,'Debt Payoff'!$D$24-SUM(Q266:Y266)-SUMPRODUCT((P266:P266&lt;$Z$9:$Z$9)*P266:P266+(P266:P266&gt;=$Z$9:$Z$9)*$Z$9:$Z$9)),P266-MIN($Z$9,P266)))</f>
        <v>0</v>
      </c>
      <c r="AA266" s="33">
        <f>IF($B266="","",ROUND(G266-Q266,2))</f>
        <v>0</v>
      </c>
      <c r="AB266" s="33">
        <f>IF($B266="","",ROUND(H266-R266,2))</f>
        <v>0</v>
      </c>
      <c r="AC266" s="33">
        <f>IF($B266="","",ROUND(I266-S266,2))</f>
        <v>0</v>
      </c>
      <c r="AD266" s="33">
        <f>IF($B266="","",ROUND(J266-T266,2))</f>
        <v>0</v>
      </c>
      <c r="AE266" s="33">
        <f>IF($B266="","",ROUND(K266-U266,2))</f>
        <v>0</v>
      </c>
      <c r="AF266" s="33">
        <f>IF($B266="","",ROUND(L266-V266,2))</f>
        <v>0</v>
      </c>
      <c r="AG266" s="33">
        <f>IF($B266="","",ROUND(M266-W266,2))</f>
        <v>0</v>
      </c>
      <c r="AH266" s="33">
        <f>IF($B266="","",ROUND(N266-X266,2))</f>
        <v>0</v>
      </c>
      <c r="AI266" s="33">
        <f>IF($B266="","",ROUND(O266-Y266,2))</f>
        <v>0</v>
      </c>
      <c r="AJ266" s="33">
        <f>IF($B266="","",ROUND(P266-Z266,2))</f>
        <v>0</v>
      </c>
    </row>
    <row r="267" spans="2:36">
      <c r="B267" s="15">
        <f>IF(B266="","",IF(F266&gt;0.005,B266+1,""))</f>
        <v>0</v>
      </c>
      <c r="C267" s="46">
        <f>IF($B267="","",EDATE('Debt Payoff'!$D$23,$B267-1))</f>
        <v>0</v>
      </c>
      <c r="D267" s="47">
        <f>IF($B267="","",SUM(Q267:Z267))</f>
        <v>0</v>
      </c>
      <c r="E267" s="48">
        <f>IF($B267="","",SUM(G267:P267)-F266)</f>
        <v>0</v>
      </c>
      <c r="F267" s="47">
        <f>IF($B267="","",SUM(AA267:AJ267))</f>
        <v>0</v>
      </c>
      <c r="G267" s="48">
        <f>IF($B267="","",ROUND(N(AA266)*(1+$Q$8/12),2))</f>
        <v>0</v>
      </c>
      <c r="H267" s="48">
        <f>IF($B267="","",ROUND(N(AB266)*(1+$R$8/12),2))</f>
        <v>0</v>
      </c>
      <c r="I267" s="48">
        <f>IF($B267="","",ROUND(N(AC266)*(1+$S$8/12),2))</f>
        <v>0</v>
      </c>
      <c r="J267" s="48">
        <f>IF($B267="","",ROUND(N(AD266)*(1+$T$8/12),2))</f>
        <v>0</v>
      </c>
      <c r="K267" s="48">
        <f>IF($B267="","",ROUND(N(AE266)*(1+$U$8/12),2))</f>
        <v>0</v>
      </c>
      <c r="L267" s="48">
        <f>IF($B267="","",ROUND(N(AF266)*(1+$V$8/12),2))</f>
        <v>0</v>
      </c>
      <c r="M267" s="48">
        <f>IF($B267="","",ROUND(N(AG266)*(1+$W$8/12),2))</f>
        <v>0</v>
      </c>
      <c r="N267" s="48">
        <f>IF($B267="","",ROUND(N(AH266)*(1+$X$8/12),2))</f>
        <v>0</v>
      </c>
      <c r="O267" s="48">
        <f>IF($B267="","",ROUND(N(AI266)*(1+$Y$8/12),2))</f>
        <v>0</v>
      </c>
      <c r="P267" s="48">
        <f>IF($B267="","",ROUND(N(AJ266)*(1+$Z$8/12),2))</f>
        <v>0</v>
      </c>
      <c r="Q267" s="33">
        <f>IF($B267="","",MIN($Q$9,G267)+MIN(MAX(0,'Debt Payoff'!$D$24-0-SUMPRODUCT((G267:P267&lt;$Q$9:$Z$9)*G267:P267+(G267:P267&gt;=$Q$9:$Z$9)*$Q$9:$Z$9)),G267-MIN($Q$9,G267)))</f>
        <v>0</v>
      </c>
      <c r="R267" s="33">
        <f>IF($B267="","",MIN($R$9,H267)+MIN(MAX(0,'Debt Payoff'!$D$24-SUM(Q267:Q267)-SUMPRODUCT((H267:P267&lt;$R$9:$Z$9)*H267:P267+(H267:P267&gt;=$R$9:$Z$9)*$R$9:$Z$9)),H267-MIN($R$9,H267)))</f>
        <v>0</v>
      </c>
      <c r="S267" s="33">
        <f>IF($B267="","",MIN($S$9,I267)+MIN(MAX(0,'Debt Payoff'!$D$24-SUM(Q267:R267)-SUMPRODUCT((I267:P267&lt;$S$9:$Z$9)*I267:P267+(I267:P267&gt;=$S$9:$Z$9)*$S$9:$Z$9)),I267-MIN($S$9,I267)))</f>
        <v>0</v>
      </c>
      <c r="T267" s="33">
        <f>IF($B267="","",MIN($T$9,J267)+MIN(MAX(0,'Debt Payoff'!$D$24-SUM(Q267:S267)-SUMPRODUCT((J267:P267&lt;$T$9:$Z$9)*J267:P267+(J267:P267&gt;=$T$9:$Z$9)*$T$9:$Z$9)),J267-MIN($T$9,J267)))</f>
        <v>0</v>
      </c>
      <c r="U267" s="33">
        <f>IF($B267="","",MIN($U$9,K267)+MIN(MAX(0,'Debt Payoff'!$D$24-SUM(Q267:T267)-SUMPRODUCT((K267:P267&lt;$U$9:$Z$9)*K267:P267+(K267:P267&gt;=$U$9:$Z$9)*$U$9:$Z$9)),K267-MIN($U$9,K267)))</f>
        <v>0</v>
      </c>
      <c r="V267" s="33">
        <f>IF($B267="","",MIN($V$9,L267)+MIN(MAX(0,'Debt Payoff'!$D$24-SUM(Q267:U267)-SUMPRODUCT((L267:P267&lt;$V$9:$Z$9)*L267:P267+(L267:P267&gt;=$V$9:$Z$9)*$V$9:$Z$9)),L267-MIN($V$9,L267)))</f>
        <v>0</v>
      </c>
      <c r="W267" s="33">
        <f>IF($B267="","",MIN($W$9,M267)+MIN(MAX(0,'Debt Payoff'!$D$24-SUM(Q267:V267)-SUMPRODUCT((M267:P267&lt;$W$9:$Z$9)*M267:P267+(M267:P267&gt;=$W$9:$Z$9)*$W$9:$Z$9)),M267-MIN($W$9,M267)))</f>
        <v>0</v>
      </c>
      <c r="X267" s="33">
        <f>IF($B267="","",MIN($X$9,N267)+MIN(MAX(0,'Debt Payoff'!$D$24-SUM(Q267:W267)-SUMPRODUCT((N267:P267&lt;$X$9:$Z$9)*N267:P267+(N267:P267&gt;=$X$9:$Z$9)*$X$9:$Z$9)),N267-MIN($X$9,N267)))</f>
        <v>0</v>
      </c>
      <c r="Y267" s="33">
        <f>IF($B267="","",MIN($Y$9,O267)+MIN(MAX(0,'Debt Payoff'!$D$24-SUM(Q267:X267)-SUMPRODUCT((O267:P267&lt;$Y$9:$Z$9)*O267:P267+(O267:P267&gt;=$Y$9:$Z$9)*$Y$9:$Z$9)),O267-MIN($Y$9,O267)))</f>
        <v>0</v>
      </c>
      <c r="Z267" s="33">
        <f>IF($B267="","",MIN($Z$9,P267)+MIN(MAX(0,'Debt Payoff'!$D$24-SUM(Q267:Y267)-SUMPRODUCT((P267:P267&lt;$Z$9:$Z$9)*P267:P267+(P267:P267&gt;=$Z$9:$Z$9)*$Z$9:$Z$9)),P267-MIN($Z$9,P267)))</f>
        <v>0</v>
      </c>
      <c r="AA267" s="33">
        <f>IF($B267="","",ROUND(G267-Q267,2))</f>
        <v>0</v>
      </c>
      <c r="AB267" s="33">
        <f>IF($B267="","",ROUND(H267-R267,2))</f>
        <v>0</v>
      </c>
      <c r="AC267" s="33">
        <f>IF($B267="","",ROUND(I267-S267,2))</f>
        <v>0</v>
      </c>
      <c r="AD267" s="33">
        <f>IF($B267="","",ROUND(J267-T267,2))</f>
        <v>0</v>
      </c>
      <c r="AE267" s="33">
        <f>IF($B267="","",ROUND(K267-U267,2))</f>
        <v>0</v>
      </c>
      <c r="AF267" s="33">
        <f>IF($B267="","",ROUND(L267-V267,2))</f>
        <v>0</v>
      </c>
      <c r="AG267" s="33">
        <f>IF($B267="","",ROUND(M267-W267,2))</f>
        <v>0</v>
      </c>
      <c r="AH267" s="33">
        <f>IF($B267="","",ROUND(N267-X267,2))</f>
        <v>0</v>
      </c>
      <c r="AI267" s="33">
        <f>IF($B267="","",ROUND(O267-Y267,2))</f>
        <v>0</v>
      </c>
      <c r="AJ267" s="33">
        <f>IF($B267="","",ROUND(P267-Z267,2))</f>
        <v>0</v>
      </c>
    </row>
    <row r="268" spans="2:36">
      <c r="B268" s="15">
        <f>IF(B267="","",IF(F267&gt;0.005,B267+1,""))</f>
        <v>0</v>
      </c>
      <c r="C268" s="46">
        <f>IF($B268="","",EDATE('Debt Payoff'!$D$23,$B268-1))</f>
        <v>0</v>
      </c>
      <c r="D268" s="47">
        <f>IF($B268="","",SUM(Q268:Z268))</f>
        <v>0</v>
      </c>
      <c r="E268" s="48">
        <f>IF($B268="","",SUM(G268:P268)-F267)</f>
        <v>0</v>
      </c>
      <c r="F268" s="47">
        <f>IF($B268="","",SUM(AA268:AJ268))</f>
        <v>0</v>
      </c>
      <c r="G268" s="48">
        <f>IF($B268="","",ROUND(N(AA267)*(1+$Q$8/12),2))</f>
        <v>0</v>
      </c>
      <c r="H268" s="48">
        <f>IF($B268="","",ROUND(N(AB267)*(1+$R$8/12),2))</f>
        <v>0</v>
      </c>
      <c r="I268" s="48">
        <f>IF($B268="","",ROUND(N(AC267)*(1+$S$8/12),2))</f>
        <v>0</v>
      </c>
      <c r="J268" s="48">
        <f>IF($B268="","",ROUND(N(AD267)*(1+$T$8/12),2))</f>
        <v>0</v>
      </c>
      <c r="K268" s="48">
        <f>IF($B268="","",ROUND(N(AE267)*(1+$U$8/12),2))</f>
        <v>0</v>
      </c>
      <c r="L268" s="48">
        <f>IF($B268="","",ROUND(N(AF267)*(1+$V$8/12),2))</f>
        <v>0</v>
      </c>
      <c r="M268" s="48">
        <f>IF($B268="","",ROUND(N(AG267)*(1+$W$8/12),2))</f>
        <v>0</v>
      </c>
      <c r="N268" s="48">
        <f>IF($B268="","",ROUND(N(AH267)*(1+$X$8/12),2))</f>
        <v>0</v>
      </c>
      <c r="O268" s="48">
        <f>IF($B268="","",ROUND(N(AI267)*(1+$Y$8/12),2))</f>
        <v>0</v>
      </c>
      <c r="P268" s="48">
        <f>IF($B268="","",ROUND(N(AJ267)*(1+$Z$8/12),2))</f>
        <v>0</v>
      </c>
      <c r="Q268" s="33">
        <f>IF($B268="","",MIN($Q$9,G268)+MIN(MAX(0,'Debt Payoff'!$D$24-0-SUMPRODUCT((G268:P268&lt;$Q$9:$Z$9)*G268:P268+(G268:P268&gt;=$Q$9:$Z$9)*$Q$9:$Z$9)),G268-MIN($Q$9,G268)))</f>
        <v>0</v>
      </c>
      <c r="R268" s="33">
        <f>IF($B268="","",MIN($R$9,H268)+MIN(MAX(0,'Debt Payoff'!$D$24-SUM(Q268:Q268)-SUMPRODUCT((H268:P268&lt;$R$9:$Z$9)*H268:P268+(H268:P268&gt;=$R$9:$Z$9)*$R$9:$Z$9)),H268-MIN($R$9,H268)))</f>
        <v>0</v>
      </c>
      <c r="S268" s="33">
        <f>IF($B268="","",MIN($S$9,I268)+MIN(MAX(0,'Debt Payoff'!$D$24-SUM(Q268:R268)-SUMPRODUCT((I268:P268&lt;$S$9:$Z$9)*I268:P268+(I268:P268&gt;=$S$9:$Z$9)*$S$9:$Z$9)),I268-MIN($S$9,I268)))</f>
        <v>0</v>
      </c>
      <c r="T268" s="33">
        <f>IF($B268="","",MIN($T$9,J268)+MIN(MAX(0,'Debt Payoff'!$D$24-SUM(Q268:S268)-SUMPRODUCT((J268:P268&lt;$T$9:$Z$9)*J268:P268+(J268:P268&gt;=$T$9:$Z$9)*$T$9:$Z$9)),J268-MIN($T$9,J268)))</f>
        <v>0</v>
      </c>
      <c r="U268" s="33">
        <f>IF($B268="","",MIN($U$9,K268)+MIN(MAX(0,'Debt Payoff'!$D$24-SUM(Q268:T268)-SUMPRODUCT((K268:P268&lt;$U$9:$Z$9)*K268:P268+(K268:P268&gt;=$U$9:$Z$9)*$U$9:$Z$9)),K268-MIN($U$9,K268)))</f>
        <v>0</v>
      </c>
      <c r="V268" s="33">
        <f>IF($B268="","",MIN($V$9,L268)+MIN(MAX(0,'Debt Payoff'!$D$24-SUM(Q268:U268)-SUMPRODUCT((L268:P268&lt;$V$9:$Z$9)*L268:P268+(L268:P268&gt;=$V$9:$Z$9)*$V$9:$Z$9)),L268-MIN($V$9,L268)))</f>
        <v>0</v>
      </c>
      <c r="W268" s="33">
        <f>IF($B268="","",MIN($W$9,M268)+MIN(MAX(0,'Debt Payoff'!$D$24-SUM(Q268:V268)-SUMPRODUCT((M268:P268&lt;$W$9:$Z$9)*M268:P268+(M268:P268&gt;=$W$9:$Z$9)*$W$9:$Z$9)),M268-MIN($W$9,M268)))</f>
        <v>0</v>
      </c>
      <c r="X268" s="33">
        <f>IF($B268="","",MIN($X$9,N268)+MIN(MAX(0,'Debt Payoff'!$D$24-SUM(Q268:W268)-SUMPRODUCT((N268:P268&lt;$X$9:$Z$9)*N268:P268+(N268:P268&gt;=$X$9:$Z$9)*$X$9:$Z$9)),N268-MIN($X$9,N268)))</f>
        <v>0</v>
      </c>
      <c r="Y268" s="33">
        <f>IF($B268="","",MIN($Y$9,O268)+MIN(MAX(0,'Debt Payoff'!$D$24-SUM(Q268:X268)-SUMPRODUCT((O268:P268&lt;$Y$9:$Z$9)*O268:P268+(O268:P268&gt;=$Y$9:$Z$9)*$Y$9:$Z$9)),O268-MIN($Y$9,O268)))</f>
        <v>0</v>
      </c>
      <c r="Z268" s="33">
        <f>IF($B268="","",MIN($Z$9,P268)+MIN(MAX(0,'Debt Payoff'!$D$24-SUM(Q268:Y268)-SUMPRODUCT((P268:P268&lt;$Z$9:$Z$9)*P268:P268+(P268:P268&gt;=$Z$9:$Z$9)*$Z$9:$Z$9)),P268-MIN($Z$9,P268)))</f>
        <v>0</v>
      </c>
      <c r="AA268" s="33">
        <f>IF($B268="","",ROUND(G268-Q268,2))</f>
        <v>0</v>
      </c>
      <c r="AB268" s="33">
        <f>IF($B268="","",ROUND(H268-R268,2))</f>
        <v>0</v>
      </c>
      <c r="AC268" s="33">
        <f>IF($B268="","",ROUND(I268-S268,2))</f>
        <v>0</v>
      </c>
      <c r="AD268" s="33">
        <f>IF($B268="","",ROUND(J268-T268,2))</f>
        <v>0</v>
      </c>
      <c r="AE268" s="33">
        <f>IF($B268="","",ROUND(K268-U268,2))</f>
        <v>0</v>
      </c>
      <c r="AF268" s="33">
        <f>IF($B268="","",ROUND(L268-V268,2))</f>
        <v>0</v>
      </c>
      <c r="AG268" s="33">
        <f>IF($B268="","",ROUND(M268-W268,2))</f>
        <v>0</v>
      </c>
      <c r="AH268" s="33">
        <f>IF($B268="","",ROUND(N268-X268,2))</f>
        <v>0</v>
      </c>
      <c r="AI268" s="33">
        <f>IF($B268="","",ROUND(O268-Y268,2))</f>
        <v>0</v>
      </c>
      <c r="AJ268" s="33">
        <f>IF($B268="","",ROUND(P268-Z268,2))</f>
        <v>0</v>
      </c>
    </row>
    <row r="269" spans="2:36">
      <c r="B269" s="15">
        <f>IF(B268="","",IF(F268&gt;0.005,B268+1,""))</f>
        <v>0</v>
      </c>
      <c r="C269" s="46">
        <f>IF($B269="","",EDATE('Debt Payoff'!$D$23,$B269-1))</f>
        <v>0</v>
      </c>
      <c r="D269" s="47">
        <f>IF($B269="","",SUM(Q269:Z269))</f>
        <v>0</v>
      </c>
      <c r="E269" s="48">
        <f>IF($B269="","",SUM(G269:P269)-F268)</f>
        <v>0</v>
      </c>
      <c r="F269" s="47">
        <f>IF($B269="","",SUM(AA269:AJ269))</f>
        <v>0</v>
      </c>
      <c r="G269" s="48">
        <f>IF($B269="","",ROUND(N(AA268)*(1+$Q$8/12),2))</f>
        <v>0</v>
      </c>
      <c r="H269" s="48">
        <f>IF($B269="","",ROUND(N(AB268)*(1+$R$8/12),2))</f>
        <v>0</v>
      </c>
      <c r="I269" s="48">
        <f>IF($B269="","",ROUND(N(AC268)*(1+$S$8/12),2))</f>
        <v>0</v>
      </c>
      <c r="J269" s="48">
        <f>IF($B269="","",ROUND(N(AD268)*(1+$T$8/12),2))</f>
        <v>0</v>
      </c>
      <c r="K269" s="48">
        <f>IF($B269="","",ROUND(N(AE268)*(1+$U$8/12),2))</f>
        <v>0</v>
      </c>
      <c r="L269" s="48">
        <f>IF($B269="","",ROUND(N(AF268)*(1+$V$8/12),2))</f>
        <v>0</v>
      </c>
      <c r="M269" s="48">
        <f>IF($B269="","",ROUND(N(AG268)*(1+$W$8/12),2))</f>
        <v>0</v>
      </c>
      <c r="N269" s="48">
        <f>IF($B269="","",ROUND(N(AH268)*(1+$X$8/12),2))</f>
        <v>0</v>
      </c>
      <c r="O269" s="48">
        <f>IF($B269="","",ROUND(N(AI268)*(1+$Y$8/12),2))</f>
        <v>0</v>
      </c>
      <c r="P269" s="48">
        <f>IF($B269="","",ROUND(N(AJ268)*(1+$Z$8/12),2))</f>
        <v>0</v>
      </c>
      <c r="Q269" s="33">
        <f>IF($B269="","",MIN($Q$9,G269)+MIN(MAX(0,'Debt Payoff'!$D$24-0-SUMPRODUCT((G269:P269&lt;$Q$9:$Z$9)*G269:P269+(G269:P269&gt;=$Q$9:$Z$9)*$Q$9:$Z$9)),G269-MIN($Q$9,G269)))</f>
        <v>0</v>
      </c>
      <c r="R269" s="33">
        <f>IF($B269="","",MIN($R$9,H269)+MIN(MAX(0,'Debt Payoff'!$D$24-SUM(Q269:Q269)-SUMPRODUCT((H269:P269&lt;$R$9:$Z$9)*H269:P269+(H269:P269&gt;=$R$9:$Z$9)*$R$9:$Z$9)),H269-MIN($R$9,H269)))</f>
        <v>0</v>
      </c>
      <c r="S269" s="33">
        <f>IF($B269="","",MIN($S$9,I269)+MIN(MAX(0,'Debt Payoff'!$D$24-SUM(Q269:R269)-SUMPRODUCT((I269:P269&lt;$S$9:$Z$9)*I269:P269+(I269:P269&gt;=$S$9:$Z$9)*$S$9:$Z$9)),I269-MIN($S$9,I269)))</f>
        <v>0</v>
      </c>
      <c r="T269" s="33">
        <f>IF($B269="","",MIN($T$9,J269)+MIN(MAX(0,'Debt Payoff'!$D$24-SUM(Q269:S269)-SUMPRODUCT((J269:P269&lt;$T$9:$Z$9)*J269:P269+(J269:P269&gt;=$T$9:$Z$9)*$T$9:$Z$9)),J269-MIN($T$9,J269)))</f>
        <v>0</v>
      </c>
      <c r="U269" s="33">
        <f>IF($B269="","",MIN($U$9,K269)+MIN(MAX(0,'Debt Payoff'!$D$24-SUM(Q269:T269)-SUMPRODUCT((K269:P269&lt;$U$9:$Z$9)*K269:P269+(K269:P269&gt;=$U$9:$Z$9)*$U$9:$Z$9)),K269-MIN($U$9,K269)))</f>
        <v>0</v>
      </c>
      <c r="V269" s="33">
        <f>IF($B269="","",MIN($V$9,L269)+MIN(MAX(0,'Debt Payoff'!$D$24-SUM(Q269:U269)-SUMPRODUCT((L269:P269&lt;$V$9:$Z$9)*L269:P269+(L269:P269&gt;=$V$9:$Z$9)*$V$9:$Z$9)),L269-MIN($V$9,L269)))</f>
        <v>0</v>
      </c>
      <c r="W269" s="33">
        <f>IF($B269="","",MIN($W$9,M269)+MIN(MAX(0,'Debt Payoff'!$D$24-SUM(Q269:V269)-SUMPRODUCT((M269:P269&lt;$W$9:$Z$9)*M269:P269+(M269:P269&gt;=$W$9:$Z$9)*$W$9:$Z$9)),M269-MIN($W$9,M269)))</f>
        <v>0</v>
      </c>
      <c r="X269" s="33">
        <f>IF($B269="","",MIN($X$9,N269)+MIN(MAX(0,'Debt Payoff'!$D$24-SUM(Q269:W269)-SUMPRODUCT((N269:P269&lt;$X$9:$Z$9)*N269:P269+(N269:P269&gt;=$X$9:$Z$9)*$X$9:$Z$9)),N269-MIN($X$9,N269)))</f>
        <v>0</v>
      </c>
      <c r="Y269" s="33">
        <f>IF($B269="","",MIN($Y$9,O269)+MIN(MAX(0,'Debt Payoff'!$D$24-SUM(Q269:X269)-SUMPRODUCT((O269:P269&lt;$Y$9:$Z$9)*O269:P269+(O269:P269&gt;=$Y$9:$Z$9)*$Y$9:$Z$9)),O269-MIN($Y$9,O269)))</f>
        <v>0</v>
      </c>
      <c r="Z269" s="33">
        <f>IF($B269="","",MIN($Z$9,P269)+MIN(MAX(0,'Debt Payoff'!$D$24-SUM(Q269:Y269)-SUMPRODUCT((P269:P269&lt;$Z$9:$Z$9)*P269:P269+(P269:P269&gt;=$Z$9:$Z$9)*$Z$9:$Z$9)),P269-MIN($Z$9,P269)))</f>
        <v>0</v>
      </c>
      <c r="AA269" s="33">
        <f>IF($B269="","",ROUND(G269-Q269,2))</f>
        <v>0</v>
      </c>
      <c r="AB269" s="33">
        <f>IF($B269="","",ROUND(H269-R269,2))</f>
        <v>0</v>
      </c>
      <c r="AC269" s="33">
        <f>IF($B269="","",ROUND(I269-S269,2))</f>
        <v>0</v>
      </c>
      <c r="AD269" s="33">
        <f>IF($B269="","",ROUND(J269-T269,2))</f>
        <v>0</v>
      </c>
      <c r="AE269" s="33">
        <f>IF($B269="","",ROUND(K269-U269,2))</f>
        <v>0</v>
      </c>
      <c r="AF269" s="33">
        <f>IF($B269="","",ROUND(L269-V269,2))</f>
        <v>0</v>
      </c>
      <c r="AG269" s="33">
        <f>IF($B269="","",ROUND(M269-W269,2))</f>
        <v>0</v>
      </c>
      <c r="AH269" s="33">
        <f>IF($B269="","",ROUND(N269-X269,2))</f>
        <v>0</v>
      </c>
      <c r="AI269" s="33">
        <f>IF($B269="","",ROUND(O269-Y269,2))</f>
        <v>0</v>
      </c>
      <c r="AJ269" s="33">
        <f>IF($B269="","",ROUND(P269-Z269,2))</f>
        <v>0</v>
      </c>
    </row>
    <row r="270" spans="2:36">
      <c r="B270" s="15">
        <f>IF(B269="","",IF(F269&gt;0.005,B269+1,""))</f>
        <v>0</v>
      </c>
      <c r="C270" s="46">
        <f>IF($B270="","",EDATE('Debt Payoff'!$D$23,$B270-1))</f>
        <v>0</v>
      </c>
      <c r="D270" s="47">
        <f>IF($B270="","",SUM(Q270:Z270))</f>
        <v>0</v>
      </c>
      <c r="E270" s="48">
        <f>IF($B270="","",SUM(G270:P270)-F269)</f>
        <v>0</v>
      </c>
      <c r="F270" s="47">
        <f>IF($B270="","",SUM(AA270:AJ270))</f>
        <v>0</v>
      </c>
      <c r="G270" s="48">
        <f>IF($B270="","",ROUND(N(AA269)*(1+$Q$8/12),2))</f>
        <v>0</v>
      </c>
      <c r="H270" s="48">
        <f>IF($B270="","",ROUND(N(AB269)*(1+$R$8/12),2))</f>
        <v>0</v>
      </c>
      <c r="I270" s="48">
        <f>IF($B270="","",ROUND(N(AC269)*(1+$S$8/12),2))</f>
        <v>0</v>
      </c>
      <c r="J270" s="48">
        <f>IF($B270="","",ROUND(N(AD269)*(1+$T$8/12),2))</f>
        <v>0</v>
      </c>
      <c r="K270" s="48">
        <f>IF($B270="","",ROUND(N(AE269)*(1+$U$8/12),2))</f>
        <v>0</v>
      </c>
      <c r="L270" s="48">
        <f>IF($B270="","",ROUND(N(AF269)*(1+$V$8/12),2))</f>
        <v>0</v>
      </c>
      <c r="M270" s="48">
        <f>IF($B270="","",ROUND(N(AG269)*(1+$W$8/12),2))</f>
        <v>0</v>
      </c>
      <c r="N270" s="48">
        <f>IF($B270="","",ROUND(N(AH269)*(1+$X$8/12),2))</f>
        <v>0</v>
      </c>
      <c r="O270" s="48">
        <f>IF($B270="","",ROUND(N(AI269)*(1+$Y$8/12),2))</f>
        <v>0</v>
      </c>
      <c r="P270" s="48">
        <f>IF($B270="","",ROUND(N(AJ269)*(1+$Z$8/12),2))</f>
        <v>0</v>
      </c>
      <c r="Q270" s="33">
        <f>IF($B270="","",MIN($Q$9,G270)+MIN(MAX(0,'Debt Payoff'!$D$24-0-SUMPRODUCT((G270:P270&lt;$Q$9:$Z$9)*G270:P270+(G270:P270&gt;=$Q$9:$Z$9)*$Q$9:$Z$9)),G270-MIN($Q$9,G270)))</f>
        <v>0</v>
      </c>
      <c r="R270" s="33">
        <f>IF($B270="","",MIN($R$9,H270)+MIN(MAX(0,'Debt Payoff'!$D$24-SUM(Q270:Q270)-SUMPRODUCT((H270:P270&lt;$R$9:$Z$9)*H270:P270+(H270:P270&gt;=$R$9:$Z$9)*$R$9:$Z$9)),H270-MIN($R$9,H270)))</f>
        <v>0</v>
      </c>
      <c r="S270" s="33">
        <f>IF($B270="","",MIN($S$9,I270)+MIN(MAX(0,'Debt Payoff'!$D$24-SUM(Q270:R270)-SUMPRODUCT((I270:P270&lt;$S$9:$Z$9)*I270:P270+(I270:P270&gt;=$S$9:$Z$9)*$S$9:$Z$9)),I270-MIN($S$9,I270)))</f>
        <v>0</v>
      </c>
      <c r="T270" s="33">
        <f>IF($B270="","",MIN($T$9,J270)+MIN(MAX(0,'Debt Payoff'!$D$24-SUM(Q270:S270)-SUMPRODUCT((J270:P270&lt;$T$9:$Z$9)*J270:P270+(J270:P270&gt;=$T$9:$Z$9)*$T$9:$Z$9)),J270-MIN($T$9,J270)))</f>
        <v>0</v>
      </c>
      <c r="U270" s="33">
        <f>IF($B270="","",MIN($U$9,K270)+MIN(MAX(0,'Debt Payoff'!$D$24-SUM(Q270:T270)-SUMPRODUCT((K270:P270&lt;$U$9:$Z$9)*K270:P270+(K270:P270&gt;=$U$9:$Z$9)*$U$9:$Z$9)),K270-MIN($U$9,K270)))</f>
        <v>0</v>
      </c>
      <c r="V270" s="33">
        <f>IF($B270="","",MIN($V$9,L270)+MIN(MAX(0,'Debt Payoff'!$D$24-SUM(Q270:U270)-SUMPRODUCT((L270:P270&lt;$V$9:$Z$9)*L270:P270+(L270:P270&gt;=$V$9:$Z$9)*$V$9:$Z$9)),L270-MIN($V$9,L270)))</f>
        <v>0</v>
      </c>
      <c r="W270" s="33">
        <f>IF($B270="","",MIN($W$9,M270)+MIN(MAX(0,'Debt Payoff'!$D$24-SUM(Q270:V270)-SUMPRODUCT((M270:P270&lt;$W$9:$Z$9)*M270:P270+(M270:P270&gt;=$W$9:$Z$9)*$W$9:$Z$9)),M270-MIN($W$9,M270)))</f>
        <v>0</v>
      </c>
      <c r="X270" s="33">
        <f>IF($B270="","",MIN($X$9,N270)+MIN(MAX(0,'Debt Payoff'!$D$24-SUM(Q270:W270)-SUMPRODUCT((N270:P270&lt;$X$9:$Z$9)*N270:P270+(N270:P270&gt;=$X$9:$Z$9)*$X$9:$Z$9)),N270-MIN($X$9,N270)))</f>
        <v>0</v>
      </c>
      <c r="Y270" s="33">
        <f>IF($B270="","",MIN($Y$9,O270)+MIN(MAX(0,'Debt Payoff'!$D$24-SUM(Q270:X270)-SUMPRODUCT((O270:P270&lt;$Y$9:$Z$9)*O270:P270+(O270:P270&gt;=$Y$9:$Z$9)*$Y$9:$Z$9)),O270-MIN($Y$9,O270)))</f>
        <v>0</v>
      </c>
      <c r="Z270" s="33">
        <f>IF($B270="","",MIN($Z$9,P270)+MIN(MAX(0,'Debt Payoff'!$D$24-SUM(Q270:Y270)-SUMPRODUCT((P270:P270&lt;$Z$9:$Z$9)*P270:P270+(P270:P270&gt;=$Z$9:$Z$9)*$Z$9:$Z$9)),P270-MIN($Z$9,P270)))</f>
        <v>0</v>
      </c>
      <c r="AA270" s="33">
        <f>IF($B270="","",ROUND(G270-Q270,2))</f>
        <v>0</v>
      </c>
      <c r="AB270" s="33">
        <f>IF($B270="","",ROUND(H270-R270,2))</f>
        <v>0</v>
      </c>
      <c r="AC270" s="33">
        <f>IF($B270="","",ROUND(I270-S270,2))</f>
        <v>0</v>
      </c>
      <c r="AD270" s="33">
        <f>IF($B270="","",ROUND(J270-T270,2))</f>
        <v>0</v>
      </c>
      <c r="AE270" s="33">
        <f>IF($B270="","",ROUND(K270-U270,2))</f>
        <v>0</v>
      </c>
      <c r="AF270" s="33">
        <f>IF($B270="","",ROUND(L270-V270,2))</f>
        <v>0</v>
      </c>
      <c r="AG270" s="33">
        <f>IF($B270="","",ROUND(M270-W270,2))</f>
        <v>0</v>
      </c>
      <c r="AH270" s="33">
        <f>IF($B270="","",ROUND(N270-X270,2))</f>
        <v>0</v>
      </c>
      <c r="AI270" s="33">
        <f>IF($B270="","",ROUND(O270-Y270,2))</f>
        <v>0</v>
      </c>
      <c r="AJ270" s="33">
        <f>IF($B270="","",ROUND(P270-Z270,2))</f>
        <v>0</v>
      </c>
    </row>
    <row r="271" spans="2:36">
      <c r="B271" s="15">
        <f>IF(B270="","",IF(F270&gt;0.005,B270+1,""))</f>
        <v>0</v>
      </c>
      <c r="C271" s="46">
        <f>IF($B271="","",EDATE('Debt Payoff'!$D$23,$B271-1))</f>
        <v>0</v>
      </c>
      <c r="D271" s="47">
        <f>IF($B271="","",SUM(Q271:Z271))</f>
        <v>0</v>
      </c>
      <c r="E271" s="48">
        <f>IF($B271="","",SUM(G271:P271)-F270)</f>
        <v>0</v>
      </c>
      <c r="F271" s="47">
        <f>IF($B271="","",SUM(AA271:AJ271))</f>
        <v>0</v>
      </c>
      <c r="G271" s="48">
        <f>IF($B271="","",ROUND(N(AA270)*(1+$Q$8/12),2))</f>
        <v>0</v>
      </c>
      <c r="H271" s="48">
        <f>IF($B271="","",ROUND(N(AB270)*(1+$R$8/12),2))</f>
        <v>0</v>
      </c>
      <c r="I271" s="48">
        <f>IF($B271="","",ROUND(N(AC270)*(1+$S$8/12),2))</f>
        <v>0</v>
      </c>
      <c r="J271" s="48">
        <f>IF($B271="","",ROUND(N(AD270)*(1+$T$8/12),2))</f>
        <v>0</v>
      </c>
      <c r="K271" s="48">
        <f>IF($B271="","",ROUND(N(AE270)*(1+$U$8/12),2))</f>
        <v>0</v>
      </c>
      <c r="L271" s="48">
        <f>IF($B271="","",ROUND(N(AF270)*(1+$V$8/12),2))</f>
        <v>0</v>
      </c>
      <c r="M271" s="48">
        <f>IF($B271="","",ROUND(N(AG270)*(1+$W$8/12),2))</f>
        <v>0</v>
      </c>
      <c r="N271" s="48">
        <f>IF($B271="","",ROUND(N(AH270)*(1+$X$8/12),2))</f>
        <v>0</v>
      </c>
      <c r="O271" s="48">
        <f>IF($B271="","",ROUND(N(AI270)*(1+$Y$8/12),2))</f>
        <v>0</v>
      </c>
      <c r="P271" s="48">
        <f>IF($B271="","",ROUND(N(AJ270)*(1+$Z$8/12),2))</f>
        <v>0</v>
      </c>
      <c r="Q271" s="33">
        <f>IF($B271="","",MIN($Q$9,G271)+MIN(MAX(0,'Debt Payoff'!$D$24-0-SUMPRODUCT((G271:P271&lt;$Q$9:$Z$9)*G271:P271+(G271:P271&gt;=$Q$9:$Z$9)*$Q$9:$Z$9)),G271-MIN($Q$9,G271)))</f>
        <v>0</v>
      </c>
      <c r="R271" s="33">
        <f>IF($B271="","",MIN($R$9,H271)+MIN(MAX(0,'Debt Payoff'!$D$24-SUM(Q271:Q271)-SUMPRODUCT((H271:P271&lt;$R$9:$Z$9)*H271:P271+(H271:P271&gt;=$R$9:$Z$9)*$R$9:$Z$9)),H271-MIN($R$9,H271)))</f>
        <v>0</v>
      </c>
      <c r="S271" s="33">
        <f>IF($B271="","",MIN($S$9,I271)+MIN(MAX(0,'Debt Payoff'!$D$24-SUM(Q271:R271)-SUMPRODUCT((I271:P271&lt;$S$9:$Z$9)*I271:P271+(I271:P271&gt;=$S$9:$Z$9)*$S$9:$Z$9)),I271-MIN($S$9,I271)))</f>
        <v>0</v>
      </c>
      <c r="T271" s="33">
        <f>IF($B271="","",MIN($T$9,J271)+MIN(MAX(0,'Debt Payoff'!$D$24-SUM(Q271:S271)-SUMPRODUCT((J271:P271&lt;$T$9:$Z$9)*J271:P271+(J271:P271&gt;=$T$9:$Z$9)*$T$9:$Z$9)),J271-MIN($T$9,J271)))</f>
        <v>0</v>
      </c>
      <c r="U271" s="33">
        <f>IF($B271="","",MIN($U$9,K271)+MIN(MAX(0,'Debt Payoff'!$D$24-SUM(Q271:T271)-SUMPRODUCT((K271:P271&lt;$U$9:$Z$9)*K271:P271+(K271:P271&gt;=$U$9:$Z$9)*$U$9:$Z$9)),K271-MIN($U$9,K271)))</f>
        <v>0</v>
      </c>
      <c r="V271" s="33">
        <f>IF($B271="","",MIN($V$9,L271)+MIN(MAX(0,'Debt Payoff'!$D$24-SUM(Q271:U271)-SUMPRODUCT((L271:P271&lt;$V$9:$Z$9)*L271:P271+(L271:P271&gt;=$V$9:$Z$9)*$V$9:$Z$9)),L271-MIN($V$9,L271)))</f>
        <v>0</v>
      </c>
      <c r="W271" s="33">
        <f>IF($B271="","",MIN($W$9,M271)+MIN(MAX(0,'Debt Payoff'!$D$24-SUM(Q271:V271)-SUMPRODUCT((M271:P271&lt;$W$9:$Z$9)*M271:P271+(M271:P271&gt;=$W$9:$Z$9)*$W$9:$Z$9)),M271-MIN($W$9,M271)))</f>
        <v>0</v>
      </c>
      <c r="X271" s="33">
        <f>IF($B271="","",MIN($X$9,N271)+MIN(MAX(0,'Debt Payoff'!$D$24-SUM(Q271:W271)-SUMPRODUCT((N271:P271&lt;$X$9:$Z$9)*N271:P271+(N271:P271&gt;=$X$9:$Z$9)*$X$9:$Z$9)),N271-MIN($X$9,N271)))</f>
        <v>0</v>
      </c>
      <c r="Y271" s="33">
        <f>IF($B271="","",MIN($Y$9,O271)+MIN(MAX(0,'Debt Payoff'!$D$24-SUM(Q271:X271)-SUMPRODUCT((O271:P271&lt;$Y$9:$Z$9)*O271:P271+(O271:P271&gt;=$Y$9:$Z$9)*$Y$9:$Z$9)),O271-MIN($Y$9,O271)))</f>
        <v>0</v>
      </c>
      <c r="Z271" s="33">
        <f>IF($B271="","",MIN($Z$9,P271)+MIN(MAX(0,'Debt Payoff'!$D$24-SUM(Q271:Y271)-SUMPRODUCT((P271:P271&lt;$Z$9:$Z$9)*P271:P271+(P271:P271&gt;=$Z$9:$Z$9)*$Z$9:$Z$9)),P271-MIN($Z$9,P271)))</f>
        <v>0</v>
      </c>
      <c r="AA271" s="33">
        <f>IF($B271="","",ROUND(G271-Q271,2))</f>
        <v>0</v>
      </c>
      <c r="AB271" s="33">
        <f>IF($B271="","",ROUND(H271-R271,2))</f>
        <v>0</v>
      </c>
      <c r="AC271" s="33">
        <f>IF($B271="","",ROUND(I271-S271,2))</f>
        <v>0</v>
      </c>
      <c r="AD271" s="33">
        <f>IF($B271="","",ROUND(J271-T271,2))</f>
        <v>0</v>
      </c>
      <c r="AE271" s="33">
        <f>IF($B271="","",ROUND(K271-U271,2))</f>
        <v>0</v>
      </c>
      <c r="AF271" s="33">
        <f>IF($B271="","",ROUND(L271-V271,2))</f>
        <v>0</v>
      </c>
      <c r="AG271" s="33">
        <f>IF($B271="","",ROUND(M271-W271,2))</f>
        <v>0</v>
      </c>
      <c r="AH271" s="33">
        <f>IF($B271="","",ROUND(N271-X271,2))</f>
        <v>0</v>
      </c>
      <c r="AI271" s="33">
        <f>IF($B271="","",ROUND(O271-Y271,2))</f>
        <v>0</v>
      </c>
      <c r="AJ271" s="33">
        <f>IF($B271="","",ROUND(P271-Z271,2))</f>
        <v>0</v>
      </c>
    </row>
    <row r="272" spans="2:36">
      <c r="B272" s="15">
        <f>IF(B271="","",IF(F271&gt;0.005,B271+1,""))</f>
        <v>0</v>
      </c>
      <c r="C272" s="46">
        <f>IF($B272="","",EDATE('Debt Payoff'!$D$23,$B272-1))</f>
        <v>0</v>
      </c>
      <c r="D272" s="47">
        <f>IF($B272="","",SUM(Q272:Z272))</f>
        <v>0</v>
      </c>
      <c r="E272" s="48">
        <f>IF($B272="","",SUM(G272:P272)-F271)</f>
        <v>0</v>
      </c>
      <c r="F272" s="47">
        <f>IF($B272="","",SUM(AA272:AJ272))</f>
        <v>0</v>
      </c>
      <c r="G272" s="48">
        <f>IF($B272="","",ROUND(N(AA271)*(1+$Q$8/12),2))</f>
        <v>0</v>
      </c>
      <c r="H272" s="48">
        <f>IF($B272="","",ROUND(N(AB271)*(1+$R$8/12),2))</f>
        <v>0</v>
      </c>
      <c r="I272" s="48">
        <f>IF($B272="","",ROUND(N(AC271)*(1+$S$8/12),2))</f>
        <v>0</v>
      </c>
      <c r="J272" s="48">
        <f>IF($B272="","",ROUND(N(AD271)*(1+$T$8/12),2))</f>
        <v>0</v>
      </c>
      <c r="K272" s="48">
        <f>IF($B272="","",ROUND(N(AE271)*(1+$U$8/12),2))</f>
        <v>0</v>
      </c>
      <c r="L272" s="48">
        <f>IF($B272="","",ROUND(N(AF271)*(1+$V$8/12),2))</f>
        <v>0</v>
      </c>
      <c r="M272" s="48">
        <f>IF($B272="","",ROUND(N(AG271)*(1+$W$8/12),2))</f>
        <v>0</v>
      </c>
      <c r="N272" s="48">
        <f>IF($B272="","",ROUND(N(AH271)*(1+$X$8/12),2))</f>
        <v>0</v>
      </c>
      <c r="O272" s="48">
        <f>IF($B272="","",ROUND(N(AI271)*(1+$Y$8/12),2))</f>
        <v>0</v>
      </c>
      <c r="P272" s="48">
        <f>IF($B272="","",ROUND(N(AJ271)*(1+$Z$8/12),2))</f>
        <v>0</v>
      </c>
      <c r="Q272" s="33">
        <f>IF($B272="","",MIN($Q$9,G272)+MIN(MAX(0,'Debt Payoff'!$D$24-0-SUMPRODUCT((G272:P272&lt;$Q$9:$Z$9)*G272:P272+(G272:P272&gt;=$Q$9:$Z$9)*$Q$9:$Z$9)),G272-MIN($Q$9,G272)))</f>
        <v>0</v>
      </c>
      <c r="R272" s="33">
        <f>IF($B272="","",MIN($R$9,H272)+MIN(MAX(0,'Debt Payoff'!$D$24-SUM(Q272:Q272)-SUMPRODUCT((H272:P272&lt;$R$9:$Z$9)*H272:P272+(H272:P272&gt;=$R$9:$Z$9)*$R$9:$Z$9)),H272-MIN($R$9,H272)))</f>
        <v>0</v>
      </c>
      <c r="S272" s="33">
        <f>IF($B272="","",MIN($S$9,I272)+MIN(MAX(0,'Debt Payoff'!$D$24-SUM(Q272:R272)-SUMPRODUCT((I272:P272&lt;$S$9:$Z$9)*I272:P272+(I272:P272&gt;=$S$9:$Z$9)*$S$9:$Z$9)),I272-MIN($S$9,I272)))</f>
        <v>0</v>
      </c>
      <c r="T272" s="33">
        <f>IF($B272="","",MIN($T$9,J272)+MIN(MAX(0,'Debt Payoff'!$D$24-SUM(Q272:S272)-SUMPRODUCT((J272:P272&lt;$T$9:$Z$9)*J272:P272+(J272:P272&gt;=$T$9:$Z$9)*$T$9:$Z$9)),J272-MIN($T$9,J272)))</f>
        <v>0</v>
      </c>
      <c r="U272" s="33">
        <f>IF($B272="","",MIN($U$9,K272)+MIN(MAX(0,'Debt Payoff'!$D$24-SUM(Q272:T272)-SUMPRODUCT((K272:P272&lt;$U$9:$Z$9)*K272:P272+(K272:P272&gt;=$U$9:$Z$9)*$U$9:$Z$9)),K272-MIN($U$9,K272)))</f>
        <v>0</v>
      </c>
      <c r="V272" s="33">
        <f>IF($B272="","",MIN($V$9,L272)+MIN(MAX(0,'Debt Payoff'!$D$24-SUM(Q272:U272)-SUMPRODUCT((L272:P272&lt;$V$9:$Z$9)*L272:P272+(L272:P272&gt;=$V$9:$Z$9)*$V$9:$Z$9)),L272-MIN($V$9,L272)))</f>
        <v>0</v>
      </c>
      <c r="W272" s="33">
        <f>IF($B272="","",MIN($W$9,M272)+MIN(MAX(0,'Debt Payoff'!$D$24-SUM(Q272:V272)-SUMPRODUCT((M272:P272&lt;$W$9:$Z$9)*M272:P272+(M272:P272&gt;=$W$9:$Z$9)*$W$9:$Z$9)),M272-MIN($W$9,M272)))</f>
        <v>0</v>
      </c>
      <c r="X272" s="33">
        <f>IF($B272="","",MIN($X$9,N272)+MIN(MAX(0,'Debt Payoff'!$D$24-SUM(Q272:W272)-SUMPRODUCT((N272:P272&lt;$X$9:$Z$9)*N272:P272+(N272:P272&gt;=$X$9:$Z$9)*$X$9:$Z$9)),N272-MIN($X$9,N272)))</f>
        <v>0</v>
      </c>
      <c r="Y272" s="33">
        <f>IF($B272="","",MIN($Y$9,O272)+MIN(MAX(0,'Debt Payoff'!$D$24-SUM(Q272:X272)-SUMPRODUCT((O272:P272&lt;$Y$9:$Z$9)*O272:P272+(O272:P272&gt;=$Y$9:$Z$9)*$Y$9:$Z$9)),O272-MIN($Y$9,O272)))</f>
        <v>0</v>
      </c>
      <c r="Z272" s="33">
        <f>IF($B272="","",MIN($Z$9,P272)+MIN(MAX(0,'Debt Payoff'!$D$24-SUM(Q272:Y272)-SUMPRODUCT((P272:P272&lt;$Z$9:$Z$9)*P272:P272+(P272:P272&gt;=$Z$9:$Z$9)*$Z$9:$Z$9)),P272-MIN($Z$9,P272)))</f>
        <v>0</v>
      </c>
      <c r="AA272" s="33">
        <f>IF($B272="","",ROUND(G272-Q272,2))</f>
        <v>0</v>
      </c>
      <c r="AB272" s="33">
        <f>IF($B272="","",ROUND(H272-R272,2))</f>
        <v>0</v>
      </c>
      <c r="AC272" s="33">
        <f>IF($B272="","",ROUND(I272-S272,2))</f>
        <v>0</v>
      </c>
      <c r="AD272" s="33">
        <f>IF($B272="","",ROUND(J272-T272,2))</f>
        <v>0</v>
      </c>
      <c r="AE272" s="33">
        <f>IF($B272="","",ROUND(K272-U272,2))</f>
        <v>0</v>
      </c>
      <c r="AF272" s="33">
        <f>IF($B272="","",ROUND(L272-V272,2))</f>
        <v>0</v>
      </c>
      <c r="AG272" s="33">
        <f>IF($B272="","",ROUND(M272-W272,2))</f>
        <v>0</v>
      </c>
      <c r="AH272" s="33">
        <f>IF($B272="","",ROUND(N272-X272,2))</f>
        <v>0</v>
      </c>
      <c r="AI272" s="33">
        <f>IF($B272="","",ROUND(O272-Y272,2))</f>
        <v>0</v>
      </c>
      <c r="AJ272" s="33">
        <f>IF($B272="","",ROUND(P272-Z272,2))</f>
        <v>0</v>
      </c>
    </row>
    <row r="273" spans="2:36">
      <c r="B273" s="15">
        <f>IF(B272="","",IF(F272&gt;0.005,B272+1,""))</f>
        <v>0</v>
      </c>
      <c r="C273" s="46">
        <f>IF($B273="","",EDATE('Debt Payoff'!$D$23,$B273-1))</f>
        <v>0</v>
      </c>
      <c r="D273" s="47">
        <f>IF($B273="","",SUM(Q273:Z273))</f>
        <v>0</v>
      </c>
      <c r="E273" s="48">
        <f>IF($B273="","",SUM(G273:P273)-F272)</f>
        <v>0</v>
      </c>
      <c r="F273" s="47">
        <f>IF($B273="","",SUM(AA273:AJ273))</f>
        <v>0</v>
      </c>
      <c r="G273" s="48">
        <f>IF($B273="","",ROUND(N(AA272)*(1+$Q$8/12),2))</f>
        <v>0</v>
      </c>
      <c r="H273" s="48">
        <f>IF($B273="","",ROUND(N(AB272)*(1+$R$8/12),2))</f>
        <v>0</v>
      </c>
      <c r="I273" s="48">
        <f>IF($B273="","",ROUND(N(AC272)*(1+$S$8/12),2))</f>
        <v>0</v>
      </c>
      <c r="J273" s="48">
        <f>IF($B273="","",ROUND(N(AD272)*(1+$T$8/12),2))</f>
        <v>0</v>
      </c>
      <c r="K273" s="48">
        <f>IF($B273="","",ROUND(N(AE272)*(1+$U$8/12),2))</f>
        <v>0</v>
      </c>
      <c r="L273" s="48">
        <f>IF($B273="","",ROUND(N(AF272)*(1+$V$8/12),2))</f>
        <v>0</v>
      </c>
      <c r="M273" s="48">
        <f>IF($B273="","",ROUND(N(AG272)*(1+$W$8/12),2))</f>
        <v>0</v>
      </c>
      <c r="N273" s="48">
        <f>IF($B273="","",ROUND(N(AH272)*(1+$X$8/12),2))</f>
        <v>0</v>
      </c>
      <c r="O273" s="48">
        <f>IF($B273="","",ROUND(N(AI272)*(1+$Y$8/12),2))</f>
        <v>0</v>
      </c>
      <c r="P273" s="48">
        <f>IF($B273="","",ROUND(N(AJ272)*(1+$Z$8/12),2))</f>
        <v>0</v>
      </c>
      <c r="Q273" s="33">
        <f>IF($B273="","",MIN($Q$9,G273)+MIN(MAX(0,'Debt Payoff'!$D$24-0-SUMPRODUCT((G273:P273&lt;$Q$9:$Z$9)*G273:P273+(G273:P273&gt;=$Q$9:$Z$9)*$Q$9:$Z$9)),G273-MIN($Q$9,G273)))</f>
        <v>0</v>
      </c>
      <c r="R273" s="33">
        <f>IF($B273="","",MIN($R$9,H273)+MIN(MAX(0,'Debt Payoff'!$D$24-SUM(Q273:Q273)-SUMPRODUCT((H273:P273&lt;$R$9:$Z$9)*H273:P273+(H273:P273&gt;=$R$9:$Z$9)*$R$9:$Z$9)),H273-MIN($R$9,H273)))</f>
        <v>0</v>
      </c>
      <c r="S273" s="33">
        <f>IF($B273="","",MIN($S$9,I273)+MIN(MAX(0,'Debt Payoff'!$D$24-SUM(Q273:R273)-SUMPRODUCT((I273:P273&lt;$S$9:$Z$9)*I273:P273+(I273:P273&gt;=$S$9:$Z$9)*$S$9:$Z$9)),I273-MIN($S$9,I273)))</f>
        <v>0</v>
      </c>
      <c r="T273" s="33">
        <f>IF($B273="","",MIN($T$9,J273)+MIN(MAX(0,'Debt Payoff'!$D$24-SUM(Q273:S273)-SUMPRODUCT((J273:P273&lt;$T$9:$Z$9)*J273:P273+(J273:P273&gt;=$T$9:$Z$9)*$T$9:$Z$9)),J273-MIN($T$9,J273)))</f>
        <v>0</v>
      </c>
      <c r="U273" s="33">
        <f>IF($B273="","",MIN($U$9,K273)+MIN(MAX(0,'Debt Payoff'!$D$24-SUM(Q273:T273)-SUMPRODUCT((K273:P273&lt;$U$9:$Z$9)*K273:P273+(K273:P273&gt;=$U$9:$Z$9)*$U$9:$Z$9)),K273-MIN($U$9,K273)))</f>
        <v>0</v>
      </c>
      <c r="V273" s="33">
        <f>IF($B273="","",MIN($V$9,L273)+MIN(MAX(0,'Debt Payoff'!$D$24-SUM(Q273:U273)-SUMPRODUCT((L273:P273&lt;$V$9:$Z$9)*L273:P273+(L273:P273&gt;=$V$9:$Z$9)*$V$9:$Z$9)),L273-MIN($V$9,L273)))</f>
        <v>0</v>
      </c>
      <c r="W273" s="33">
        <f>IF($B273="","",MIN($W$9,M273)+MIN(MAX(0,'Debt Payoff'!$D$24-SUM(Q273:V273)-SUMPRODUCT((M273:P273&lt;$W$9:$Z$9)*M273:P273+(M273:P273&gt;=$W$9:$Z$9)*$W$9:$Z$9)),M273-MIN($W$9,M273)))</f>
        <v>0</v>
      </c>
      <c r="X273" s="33">
        <f>IF($B273="","",MIN($X$9,N273)+MIN(MAX(0,'Debt Payoff'!$D$24-SUM(Q273:W273)-SUMPRODUCT((N273:P273&lt;$X$9:$Z$9)*N273:P273+(N273:P273&gt;=$X$9:$Z$9)*$X$9:$Z$9)),N273-MIN($X$9,N273)))</f>
        <v>0</v>
      </c>
      <c r="Y273" s="33">
        <f>IF($B273="","",MIN($Y$9,O273)+MIN(MAX(0,'Debt Payoff'!$D$24-SUM(Q273:X273)-SUMPRODUCT((O273:P273&lt;$Y$9:$Z$9)*O273:P273+(O273:P273&gt;=$Y$9:$Z$9)*$Y$9:$Z$9)),O273-MIN($Y$9,O273)))</f>
        <v>0</v>
      </c>
      <c r="Z273" s="33">
        <f>IF($B273="","",MIN($Z$9,P273)+MIN(MAX(0,'Debt Payoff'!$D$24-SUM(Q273:Y273)-SUMPRODUCT((P273:P273&lt;$Z$9:$Z$9)*P273:P273+(P273:P273&gt;=$Z$9:$Z$9)*$Z$9:$Z$9)),P273-MIN($Z$9,P273)))</f>
        <v>0</v>
      </c>
      <c r="AA273" s="33">
        <f>IF($B273="","",ROUND(G273-Q273,2))</f>
        <v>0</v>
      </c>
      <c r="AB273" s="33">
        <f>IF($B273="","",ROUND(H273-R273,2))</f>
        <v>0</v>
      </c>
      <c r="AC273" s="33">
        <f>IF($B273="","",ROUND(I273-S273,2))</f>
        <v>0</v>
      </c>
      <c r="AD273" s="33">
        <f>IF($B273="","",ROUND(J273-T273,2))</f>
        <v>0</v>
      </c>
      <c r="AE273" s="33">
        <f>IF($B273="","",ROUND(K273-U273,2))</f>
        <v>0</v>
      </c>
      <c r="AF273" s="33">
        <f>IF($B273="","",ROUND(L273-V273,2))</f>
        <v>0</v>
      </c>
      <c r="AG273" s="33">
        <f>IF($B273="","",ROUND(M273-W273,2))</f>
        <v>0</v>
      </c>
      <c r="AH273" s="33">
        <f>IF($B273="","",ROUND(N273-X273,2))</f>
        <v>0</v>
      </c>
      <c r="AI273" s="33">
        <f>IF($B273="","",ROUND(O273-Y273,2))</f>
        <v>0</v>
      </c>
      <c r="AJ273" s="33">
        <f>IF($B273="","",ROUND(P273-Z273,2))</f>
        <v>0</v>
      </c>
    </row>
    <row r="274" spans="2:36">
      <c r="B274" s="15">
        <f>IF(B273="","",IF(F273&gt;0.005,B273+1,""))</f>
        <v>0</v>
      </c>
      <c r="C274" s="46">
        <f>IF($B274="","",EDATE('Debt Payoff'!$D$23,$B274-1))</f>
        <v>0</v>
      </c>
      <c r="D274" s="47">
        <f>IF($B274="","",SUM(Q274:Z274))</f>
        <v>0</v>
      </c>
      <c r="E274" s="48">
        <f>IF($B274="","",SUM(G274:P274)-F273)</f>
        <v>0</v>
      </c>
      <c r="F274" s="47">
        <f>IF($B274="","",SUM(AA274:AJ274))</f>
        <v>0</v>
      </c>
      <c r="G274" s="48">
        <f>IF($B274="","",ROUND(N(AA273)*(1+$Q$8/12),2))</f>
        <v>0</v>
      </c>
      <c r="H274" s="48">
        <f>IF($B274="","",ROUND(N(AB273)*(1+$R$8/12),2))</f>
        <v>0</v>
      </c>
      <c r="I274" s="48">
        <f>IF($B274="","",ROUND(N(AC273)*(1+$S$8/12),2))</f>
        <v>0</v>
      </c>
      <c r="J274" s="48">
        <f>IF($B274="","",ROUND(N(AD273)*(1+$T$8/12),2))</f>
        <v>0</v>
      </c>
      <c r="K274" s="48">
        <f>IF($B274="","",ROUND(N(AE273)*(1+$U$8/12),2))</f>
        <v>0</v>
      </c>
      <c r="L274" s="48">
        <f>IF($B274="","",ROUND(N(AF273)*(1+$V$8/12),2))</f>
        <v>0</v>
      </c>
      <c r="M274" s="48">
        <f>IF($B274="","",ROUND(N(AG273)*(1+$W$8/12),2))</f>
        <v>0</v>
      </c>
      <c r="N274" s="48">
        <f>IF($B274="","",ROUND(N(AH273)*(1+$X$8/12),2))</f>
        <v>0</v>
      </c>
      <c r="O274" s="48">
        <f>IF($B274="","",ROUND(N(AI273)*(1+$Y$8/12),2))</f>
        <v>0</v>
      </c>
      <c r="P274" s="48">
        <f>IF($B274="","",ROUND(N(AJ273)*(1+$Z$8/12),2))</f>
        <v>0</v>
      </c>
      <c r="Q274" s="33">
        <f>IF($B274="","",MIN($Q$9,G274)+MIN(MAX(0,'Debt Payoff'!$D$24-0-SUMPRODUCT((G274:P274&lt;$Q$9:$Z$9)*G274:P274+(G274:P274&gt;=$Q$9:$Z$9)*$Q$9:$Z$9)),G274-MIN($Q$9,G274)))</f>
        <v>0</v>
      </c>
      <c r="R274" s="33">
        <f>IF($B274="","",MIN($R$9,H274)+MIN(MAX(0,'Debt Payoff'!$D$24-SUM(Q274:Q274)-SUMPRODUCT((H274:P274&lt;$R$9:$Z$9)*H274:P274+(H274:P274&gt;=$R$9:$Z$9)*$R$9:$Z$9)),H274-MIN($R$9,H274)))</f>
        <v>0</v>
      </c>
      <c r="S274" s="33">
        <f>IF($B274="","",MIN($S$9,I274)+MIN(MAX(0,'Debt Payoff'!$D$24-SUM(Q274:R274)-SUMPRODUCT((I274:P274&lt;$S$9:$Z$9)*I274:P274+(I274:P274&gt;=$S$9:$Z$9)*$S$9:$Z$9)),I274-MIN($S$9,I274)))</f>
        <v>0</v>
      </c>
      <c r="T274" s="33">
        <f>IF($B274="","",MIN($T$9,J274)+MIN(MAX(0,'Debt Payoff'!$D$24-SUM(Q274:S274)-SUMPRODUCT((J274:P274&lt;$T$9:$Z$9)*J274:P274+(J274:P274&gt;=$T$9:$Z$9)*$T$9:$Z$9)),J274-MIN($T$9,J274)))</f>
        <v>0</v>
      </c>
      <c r="U274" s="33">
        <f>IF($B274="","",MIN($U$9,K274)+MIN(MAX(0,'Debt Payoff'!$D$24-SUM(Q274:T274)-SUMPRODUCT((K274:P274&lt;$U$9:$Z$9)*K274:P274+(K274:P274&gt;=$U$9:$Z$9)*$U$9:$Z$9)),K274-MIN($U$9,K274)))</f>
        <v>0</v>
      </c>
      <c r="V274" s="33">
        <f>IF($B274="","",MIN($V$9,L274)+MIN(MAX(0,'Debt Payoff'!$D$24-SUM(Q274:U274)-SUMPRODUCT((L274:P274&lt;$V$9:$Z$9)*L274:P274+(L274:P274&gt;=$V$9:$Z$9)*$V$9:$Z$9)),L274-MIN($V$9,L274)))</f>
        <v>0</v>
      </c>
      <c r="W274" s="33">
        <f>IF($B274="","",MIN($W$9,M274)+MIN(MAX(0,'Debt Payoff'!$D$24-SUM(Q274:V274)-SUMPRODUCT((M274:P274&lt;$W$9:$Z$9)*M274:P274+(M274:P274&gt;=$W$9:$Z$9)*$W$9:$Z$9)),M274-MIN($W$9,M274)))</f>
        <v>0</v>
      </c>
      <c r="X274" s="33">
        <f>IF($B274="","",MIN($X$9,N274)+MIN(MAX(0,'Debt Payoff'!$D$24-SUM(Q274:W274)-SUMPRODUCT((N274:P274&lt;$X$9:$Z$9)*N274:P274+(N274:P274&gt;=$X$9:$Z$9)*$X$9:$Z$9)),N274-MIN($X$9,N274)))</f>
        <v>0</v>
      </c>
      <c r="Y274" s="33">
        <f>IF($B274="","",MIN($Y$9,O274)+MIN(MAX(0,'Debt Payoff'!$D$24-SUM(Q274:X274)-SUMPRODUCT((O274:P274&lt;$Y$9:$Z$9)*O274:P274+(O274:P274&gt;=$Y$9:$Z$9)*$Y$9:$Z$9)),O274-MIN($Y$9,O274)))</f>
        <v>0</v>
      </c>
      <c r="Z274" s="33">
        <f>IF($B274="","",MIN($Z$9,P274)+MIN(MAX(0,'Debt Payoff'!$D$24-SUM(Q274:Y274)-SUMPRODUCT((P274:P274&lt;$Z$9:$Z$9)*P274:P274+(P274:P274&gt;=$Z$9:$Z$9)*$Z$9:$Z$9)),P274-MIN($Z$9,P274)))</f>
        <v>0</v>
      </c>
      <c r="AA274" s="33">
        <f>IF($B274="","",ROUND(G274-Q274,2))</f>
        <v>0</v>
      </c>
      <c r="AB274" s="33">
        <f>IF($B274="","",ROUND(H274-R274,2))</f>
        <v>0</v>
      </c>
      <c r="AC274" s="33">
        <f>IF($B274="","",ROUND(I274-S274,2))</f>
        <v>0</v>
      </c>
      <c r="AD274" s="33">
        <f>IF($B274="","",ROUND(J274-T274,2))</f>
        <v>0</v>
      </c>
      <c r="AE274" s="33">
        <f>IF($B274="","",ROUND(K274-U274,2))</f>
        <v>0</v>
      </c>
      <c r="AF274" s="33">
        <f>IF($B274="","",ROUND(L274-V274,2))</f>
        <v>0</v>
      </c>
      <c r="AG274" s="33">
        <f>IF($B274="","",ROUND(M274-W274,2))</f>
        <v>0</v>
      </c>
      <c r="AH274" s="33">
        <f>IF($B274="","",ROUND(N274-X274,2))</f>
        <v>0</v>
      </c>
      <c r="AI274" s="33">
        <f>IF($B274="","",ROUND(O274-Y274,2))</f>
        <v>0</v>
      </c>
      <c r="AJ274" s="33">
        <f>IF($B274="","",ROUND(P274-Z274,2))</f>
        <v>0</v>
      </c>
    </row>
    <row r="275" spans="2:36">
      <c r="B275" s="15">
        <f>IF(B274="","",IF(F274&gt;0.005,B274+1,""))</f>
        <v>0</v>
      </c>
      <c r="C275" s="46">
        <f>IF($B275="","",EDATE('Debt Payoff'!$D$23,$B275-1))</f>
        <v>0</v>
      </c>
      <c r="D275" s="47">
        <f>IF($B275="","",SUM(Q275:Z275))</f>
        <v>0</v>
      </c>
      <c r="E275" s="48">
        <f>IF($B275="","",SUM(G275:P275)-F274)</f>
        <v>0</v>
      </c>
      <c r="F275" s="47">
        <f>IF($B275="","",SUM(AA275:AJ275))</f>
        <v>0</v>
      </c>
      <c r="G275" s="48">
        <f>IF($B275="","",ROUND(N(AA274)*(1+$Q$8/12),2))</f>
        <v>0</v>
      </c>
      <c r="H275" s="48">
        <f>IF($B275="","",ROUND(N(AB274)*(1+$R$8/12),2))</f>
        <v>0</v>
      </c>
      <c r="I275" s="48">
        <f>IF($B275="","",ROUND(N(AC274)*(1+$S$8/12),2))</f>
        <v>0</v>
      </c>
      <c r="J275" s="48">
        <f>IF($B275="","",ROUND(N(AD274)*(1+$T$8/12),2))</f>
        <v>0</v>
      </c>
      <c r="K275" s="48">
        <f>IF($B275="","",ROUND(N(AE274)*(1+$U$8/12),2))</f>
        <v>0</v>
      </c>
      <c r="L275" s="48">
        <f>IF($B275="","",ROUND(N(AF274)*(1+$V$8/12),2))</f>
        <v>0</v>
      </c>
      <c r="M275" s="48">
        <f>IF($B275="","",ROUND(N(AG274)*(1+$W$8/12),2))</f>
        <v>0</v>
      </c>
      <c r="N275" s="48">
        <f>IF($B275="","",ROUND(N(AH274)*(1+$X$8/12),2))</f>
        <v>0</v>
      </c>
      <c r="O275" s="48">
        <f>IF($B275="","",ROUND(N(AI274)*(1+$Y$8/12),2))</f>
        <v>0</v>
      </c>
      <c r="P275" s="48">
        <f>IF($B275="","",ROUND(N(AJ274)*(1+$Z$8/12),2))</f>
        <v>0</v>
      </c>
      <c r="Q275" s="33">
        <f>IF($B275="","",MIN($Q$9,G275)+MIN(MAX(0,'Debt Payoff'!$D$24-0-SUMPRODUCT((G275:P275&lt;$Q$9:$Z$9)*G275:P275+(G275:P275&gt;=$Q$9:$Z$9)*$Q$9:$Z$9)),G275-MIN($Q$9,G275)))</f>
        <v>0</v>
      </c>
      <c r="R275" s="33">
        <f>IF($B275="","",MIN($R$9,H275)+MIN(MAX(0,'Debt Payoff'!$D$24-SUM(Q275:Q275)-SUMPRODUCT((H275:P275&lt;$R$9:$Z$9)*H275:P275+(H275:P275&gt;=$R$9:$Z$9)*$R$9:$Z$9)),H275-MIN($R$9,H275)))</f>
        <v>0</v>
      </c>
      <c r="S275" s="33">
        <f>IF($B275="","",MIN($S$9,I275)+MIN(MAX(0,'Debt Payoff'!$D$24-SUM(Q275:R275)-SUMPRODUCT((I275:P275&lt;$S$9:$Z$9)*I275:P275+(I275:P275&gt;=$S$9:$Z$9)*$S$9:$Z$9)),I275-MIN($S$9,I275)))</f>
        <v>0</v>
      </c>
      <c r="T275" s="33">
        <f>IF($B275="","",MIN($T$9,J275)+MIN(MAX(0,'Debt Payoff'!$D$24-SUM(Q275:S275)-SUMPRODUCT((J275:P275&lt;$T$9:$Z$9)*J275:P275+(J275:P275&gt;=$T$9:$Z$9)*$T$9:$Z$9)),J275-MIN($T$9,J275)))</f>
        <v>0</v>
      </c>
      <c r="U275" s="33">
        <f>IF($B275="","",MIN($U$9,K275)+MIN(MAX(0,'Debt Payoff'!$D$24-SUM(Q275:T275)-SUMPRODUCT((K275:P275&lt;$U$9:$Z$9)*K275:P275+(K275:P275&gt;=$U$9:$Z$9)*$U$9:$Z$9)),K275-MIN($U$9,K275)))</f>
        <v>0</v>
      </c>
      <c r="V275" s="33">
        <f>IF($B275="","",MIN($V$9,L275)+MIN(MAX(0,'Debt Payoff'!$D$24-SUM(Q275:U275)-SUMPRODUCT((L275:P275&lt;$V$9:$Z$9)*L275:P275+(L275:P275&gt;=$V$9:$Z$9)*$V$9:$Z$9)),L275-MIN($V$9,L275)))</f>
        <v>0</v>
      </c>
      <c r="W275" s="33">
        <f>IF($B275="","",MIN($W$9,M275)+MIN(MAX(0,'Debt Payoff'!$D$24-SUM(Q275:V275)-SUMPRODUCT((M275:P275&lt;$W$9:$Z$9)*M275:P275+(M275:P275&gt;=$W$9:$Z$9)*$W$9:$Z$9)),M275-MIN($W$9,M275)))</f>
        <v>0</v>
      </c>
      <c r="X275" s="33">
        <f>IF($B275="","",MIN($X$9,N275)+MIN(MAX(0,'Debt Payoff'!$D$24-SUM(Q275:W275)-SUMPRODUCT((N275:P275&lt;$X$9:$Z$9)*N275:P275+(N275:P275&gt;=$X$9:$Z$9)*$X$9:$Z$9)),N275-MIN($X$9,N275)))</f>
        <v>0</v>
      </c>
      <c r="Y275" s="33">
        <f>IF($B275="","",MIN($Y$9,O275)+MIN(MAX(0,'Debt Payoff'!$D$24-SUM(Q275:X275)-SUMPRODUCT((O275:P275&lt;$Y$9:$Z$9)*O275:P275+(O275:P275&gt;=$Y$9:$Z$9)*$Y$9:$Z$9)),O275-MIN($Y$9,O275)))</f>
        <v>0</v>
      </c>
      <c r="Z275" s="33">
        <f>IF($B275="","",MIN($Z$9,P275)+MIN(MAX(0,'Debt Payoff'!$D$24-SUM(Q275:Y275)-SUMPRODUCT((P275:P275&lt;$Z$9:$Z$9)*P275:P275+(P275:P275&gt;=$Z$9:$Z$9)*$Z$9:$Z$9)),P275-MIN($Z$9,P275)))</f>
        <v>0</v>
      </c>
      <c r="AA275" s="33">
        <f>IF($B275="","",ROUND(G275-Q275,2))</f>
        <v>0</v>
      </c>
      <c r="AB275" s="33">
        <f>IF($B275="","",ROUND(H275-R275,2))</f>
        <v>0</v>
      </c>
      <c r="AC275" s="33">
        <f>IF($B275="","",ROUND(I275-S275,2))</f>
        <v>0</v>
      </c>
      <c r="AD275" s="33">
        <f>IF($B275="","",ROUND(J275-T275,2))</f>
        <v>0</v>
      </c>
      <c r="AE275" s="33">
        <f>IF($B275="","",ROUND(K275-U275,2))</f>
        <v>0</v>
      </c>
      <c r="AF275" s="33">
        <f>IF($B275="","",ROUND(L275-V275,2))</f>
        <v>0</v>
      </c>
      <c r="AG275" s="33">
        <f>IF($B275="","",ROUND(M275-W275,2))</f>
        <v>0</v>
      </c>
      <c r="AH275" s="33">
        <f>IF($B275="","",ROUND(N275-X275,2))</f>
        <v>0</v>
      </c>
      <c r="AI275" s="33">
        <f>IF($B275="","",ROUND(O275-Y275,2))</f>
        <v>0</v>
      </c>
      <c r="AJ275" s="33">
        <f>IF($B275="","",ROUND(P275-Z275,2))</f>
        <v>0</v>
      </c>
    </row>
    <row r="276" spans="2:36">
      <c r="B276" s="15">
        <f>IF(B275="","",IF(F275&gt;0.005,B275+1,""))</f>
        <v>0</v>
      </c>
      <c r="C276" s="46">
        <f>IF($B276="","",EDATE('Debt Payoff'!$D$23,$B276-1))</f>
        <v>0</v>
      </c>
      <c r="D276" s="47">
        <f>IF($B276="","",SUM(Q276:Z276))</f>
        <v>0</v>
      </c>
      <c r="E276" s="48">
        <f>IF($B276="","",SUM(G276:P276)-F275)</f>
        <v>0</v>
      </c>
      <c r="F276" s="47">
        <f>IF($B276="","",SUM(AA276:AJ276))</f>
        <v>0</v>
      </c>
      <c r="G276" s="48">
        <f>IF($B276="","",ROUND(N(AA275)*(1+$Q$8/12),2))</f>
        <v>0</v>
      </c>
      <c r="H276" s="48">
        <f>IF($B276="","",ROUND(N(AB275)*(1+$R$8/12),2))</f>
        <v>0</v>
      </c>
      <c r="I276" s="48">
        <f>IF($B276="","",ROUND(N(AC275)*(1+$S$8/12),2))</f>
        <v>0</v>
      </c>
      <c r="J276" s="48">
        <f>IF($B276="","",ROUND(N(AD275)*(1+$T$8/12),2))</f>
        <v>0</v>
      </c>
      <c r="K276" s="48">
        <f>IF($B276="","",ROUND(N(AE275)*(1+$U$8/12),2))</f>
        <v>0</v>
      </c>
      <c r="L276" s="48">
        <f>IF($B276="","",ROUND(N(AF275)*(1+$V$8/12),2))</f>
        <v>0</v>
      </c>
      <c r="M276" s="48">
        <f>IF($B276="","",ROUND(N(AG275)*(1+$W$8/12),2))</f>
        <v>0</v>
      </c>
      <c r="N276" s="48">
        <f>IF($B276="","",ROUND(N(AH275)*(1+$X$8/12),2))</f>
        <v>0</v>
      </c>
      <c r="O276" s="48">
        <f>IF($B276="","",ROUND(N(AI275)*(1+$Y$8/12),2))</f>
        <v>0</v>
      </c>
      <c r="P276" s="48">
        <f>IF($B276="","",ROUND(N(AJ275)*(1+$Z$8/12),2))</f>
        <v>0</v>
      </c>
      <c r="Q276" s="33">
        <f>IF($B276="","",MIN($Q$9,G276)+MIN(MAX(0,'Debt Payoff'!$D$24-0-SUMPRODUCT((G276:P276&lt;$Q$9:$Z$9)*G276:P276+(G276:P276&gt;=$Q$9:$Z$9)*$Q$9:$Z$9)),G276-MIN($Q$9,G276)))</f>
        <v>0</v>
      </c>
      <c r="R276" s="33">
        <f>IF($B276="","",MIN($R$9,H276)+MIN(MAX(0,'Debt Payoff'!$D$24-SUM(Q276:Q276)-SUMPRODUCT((H276:P276&lt;$R$9:$Z$9)*H276:P276+(H276:P276&gt;=$R$9:$Z$9)*$R$9:$Z$9)),H276-MIN($R$9,H276)))</f>
        <v>0</v>
      </c>
      <c r="S276" s="33">
        <f>IF($B276="","",MIN($S$9,I276)+MIN(MAX(0,'Debt Payoff'!$D$24-SUM(Q276:R276)-SUMPRODUCT((I276:P276&lt;$S$9:$Z$9)*I276:P276+(I276:P276&gt;=$S$9:$Z$9)*$S$9:$Z$9)),I276-MIN($S$9,I276)))</f>
        <v>0</v>
      </c>
      <c r="T276" s="33">
        <f>IF($B276="","",MIN($T$9,J276)+MIN(MAX(0,'Debt Payoff'!$D$24-SUM(Q276:S276)-SUMPRODUCT((J276:P276&lt;$T$9:$Z$9)*J276:P276+(J276:P276&gt;=$T$9:$Z$9)*$T$9:$Z$9)),J276-MIN($T$9,J276)))</f>
        <v>0</v>
      </c>
      <c r="U276" s="33">
        <f>IF($B276="","",MIN($U$9,K276)+MIN(MAX(0,'Debt Payoff'!$D$24-SUM(Q276:T276)-SUMPRODUCT((K276:P276&lt;$U$9:$Z$9)*K276:P276+(K276:P276&gt;=$U$9:$Z$9)*$U$9:$Z$9)),K276-MIN($U$9,K276)))</f>
        <v>0</v>
      </c>
      <c r="V276" s="33">
        <f>IF($B276="","",MIN($V$9,L276)+MIN(MAX(0,'Debt Payoff'!$D$24-SUM(Q276:U276)-SUMPRODUCT((L276:P276&lt;$V$9:$Z$9)*L276:P276+(L276:P276&gt;=$V$9:$Z$9)*$V$9:$Z$9)),L276-MIN($V$9,L276)))</f>
        <v>0</v>
      </c>
      <c r="W276" s="33">
        <f>IF($B276="","",MIN($W$9,M276)+MIN(MAX(0,'Debt Payoff'!$D$24-SUM(Q276:V276)-SUMPRODUCT((M276:P276&lt;$W$9:$Z$9)*M276:P276+(M276:P276&gt;=$W$9:$Z$9)*$W$9:$Z$9)),M276-MIN($W$9,M276)))</f>
        <v>0</v>
      </c>
      <c r="X276" s="33">
        <f>IF($B276="","",MIN($X$9,N276)+MIN(MAX(0,'Debt Payoff'!$D$24-SUM(Q276:W276)-SUMPRODUCT((N276:P276&lt;$X$9:$Z$9)*N276:P276+(N276:P276&gt;=$X$9:$Z$9)*$X$9:$Z$9)),N276-MIN($X$9,N276)))</f>
        <v>0</v>
      </c>
      <c r="Y276" s="33">
        <f>IF($B276="","",MIN($Y$9,O276)+MIN(MAX(0,'Debt Payoff'!$D$24-SUM(Q276:X276)-SUMPRODUCT((O276:P276&lt;$Y$9:$Z$9)*O276:P276+(O276:P276&gt;=$Y$9:$Z$9)*$Y$9:$Z$9)),O276-MIN($Y$9,O276)))</f>
        <v>0</v>
      </c>
      <c r="Z276" s="33">
        <f>IF($B276="","",MIN($Z$9,P276)+MIN(MAX(0,'Debt Payoff'!$D$24-SUM(Q276:Y276)-SUMPRODUCT((P276:P276&lt;$Z$9:$Z$9)*P276:P276+(P276:P276&gt;=$Z$9:$Z$9)*$Z$9:$Z$9)),P276-MIN($Z$9,P276)))</f>
        <v>0</v>
      </c>
      <c r="AA276" s="33">
        <f>IF($B276="","",ROUND(G276-Q276,2))</f>
        <v>0</v>
      </c>
      <c r="AB276" s="33">
        <f>IF($B276="","",ROUND(H276-R276,2))</f>
        <v>0</v>
      </c>
      <c r="AC276" s="33">
        <f>IF($B276="","",ROUND(I276-S276,2))</f>
        <v>0</v>
      </c>
      <c r="AD276" s="33">
        <f>IF($B276="","",ROUND(J276-T276,2))</f>
        <v>0</v>
      </c>
      <c r="AE276" s="33">
        <f>IF($B276="","",ROUND(K276-U276,2))</f>
        <v>0</v>
      </c>
      <c r="AF276" s="33">
        <f>IF($B276="","",ROUND(L276-V276,2))</f>
        <v>0</v>
      </c>
      <c r="AG276" s="33">
        <f>IF($B276="","",ROUND(M276-W276,2))</f>
        <v>0</v>
      </c>
      <c r="AH276" s="33">
        <f>IF($B276="","",ROUND(N276-X276,2))</f>
        <v>0</v>
      </c>
      <c r="AI276" s="33">
        <f>IF($B276="","",ROUND(O276-Y276,2))</f>
        <v>0</v>
      </c>
      <c r="AJ276" s="33">
        <f>IF($B276="","",ROUND(P276-Z276,2))</f>
        <v>0</v>
      </c>
    </row>
    <row r="277" spans="2:36">
      <c r="B277" s="15">
        <f>IF(B276="","",IF(F276&gt;0.005,B276+1,""))</f>
        <v>0</v>
      </c>
      <c r="C277" s="46">
        <f>IF($B277="","",EDATE('Debt Payoff'!$D$23,$B277-1))</f>
        <v>0</v>
      </c>
      <c r="D277" s="47">
        <f>IF($B277="","",SUM(Q277:Z277))</f>
        <v>0</v>
      </c>
      <c r="E277" s="48">
        <f>IF($B277="","",SUM(G277:P277)-F276)</f>
        <v>0</v>
      </c>
      <c r="F277" s="47">
        <f>IF($B277="","",SUM(AA277:AJ277))</f>
        <v>0</v>
      </c>
      <c r="G277" s="48">
        <f>IF($B277="","",ROUND(N(AA276)*(1+$Q$8/12),2))</f>
        <v>0</v>
      </c>
      <c r="H277" s="48">
        <f>IF($B277="","",ROUND(N(AB276)*(1+$R$8/12),2))</f>
        <v>0</v>
      </c>
      <c r="I277" s="48">
        <f>IF($B277="","",ROUND(N(AC276)*(1+$S$8/12),2))</f>
        <v>0</v>
      </c>
      <c r="J277" s="48">
        <f>IF($B277="","",ROUND(N(AD276)*(1+$T$8/12),2))</f>
        <v>0</v>
      </c>
      <c r="K277" s="48">
        <f>IF($B277="","",ROUND(N(AE276)*(1+$U$8/12),2))</f>
        <v>0</v>
      </c>
      <c r="L277" s="48">
        <f>IF($B277="","",ROUND(N(AF276)*(1+$V$8/12),2))</f>
        <v>0</v>
      </c>
      <c r="M277" s="48">
        <f>IF($B277="","",ROUND(N(AG276)*(1+$W$8/12),2))</f>
        <v>0</v>
      </c>
      <c r="N277" s="48">
        <f>IF($B277="","",ROUND(N(AH276)*(1+$X$8/12),2))</f>
        <v>0</v>
      </c>
      <c r="O277" s="48">
        <f>IF($B277="","",ROUND(N(AI276)*(1+$Y$8/12),2))</f>
        <v>0</v>
      </c>
      <c r="P277" s="48">
        <f>IF($B277="","",ROUND(N(AJ276)*(1+$Z$8/12),2))</f>
        <v>0</v>
      </c>
      <c r="Q277" s="33">
        <f>IF($B277="","",MIN($Q$9,G277)+MIN(MAX(0,'Debt Payoff'!$D$24-0-SUMPRODUCT((G277:P277&lt;$Q$9:$Z$9)*G277:P277+(G277:P277&gt;=$Q$9:$Z$9)*$Q$9:$Z$9)),G277-MIN($Q$9,G277)))</f>
        <v>0</v>
      </c>
      <c r="R277" s="33">
        <f>IF($B277="","",MIN($R$9,H277)+MIN(MAX(0,'Debt Payoff'!$D$24-SUM(Q277:Q277)-SUMPRODUCT((H277:P277&lt;$R$9:$Z$9)*H277:P277+(H277:P277&gt;=$R$9:$Z$9)*$R$9:$Z$9)),H277-MIN($R$9,H277)))</f>
        <v>0</v>
      </c>
      <c r="S277" s="33">
        <f>IF($B277="","",MIN($S$9,I277)+MIN(MAX(0,'Debt Payoff'!$D$24-SUM(Q277:R277)-SUMPRODUCT((I277:P277&lt;$S$9:$Z$9)*I277:P277+(I277:P277&gt;=$S$9:$Z$9)*$S$9:$Z$9)),I277-MIN($S$9,I277)))</f>
        <v>0</v>
      </c>
      <c r="T277" s="33">
        <f>IF($B277="","",MIN($T$9,J277)+MIN(MAX(0,'Debt Payoff'!$D$24-SUM(Q277:S277)-SUMPRODUCT((J277:P277&lt;$T$9:$Z$9)*J277:P277+(J277:P277&gt;=$T$9:$Z$9)*$T$9:$Z$9)),J277-MIN($T$9,J277)))</f>
        <v>0</v>
      </c>
      <c r="U277" s="33">
        <f>IF($B277="","",MIN($U$9,K277)+MIN(MAX(0,'Debt Payoff'!$D$24-SUM(Q277:T277)-SUMPRODUCT((K277:P277&lt;$U$9:$Z$9)*K277:P277+(K277:P277&gt;=$U$9:$Z$9)*$U$9:$Z$9)),K277-MIN($U$9,K277)))</f>
        <v>0</v>
      </c>
      <c r="V277" s="33">
        <f>IF($B277="","",MIN($V$9,L277)+MIN(MAX(0,'Debt Payoff'!$D$24-SUM(Q277:U277)-SUMPRODUCT((L277:P277&lt;$V$9:$Z$9)*L277:P277+(L277:P277&gt;=$V$9:$Z$9)*$V$9:$Z$9)),L277-MIN($V$9,L277)))</f>
        <v>0</v>
      </c>
      <c r="W277" s="33">
        <f>IF($B277="","",MIN($W$9,M277)+MIN(MAX(0,'Debt Payoff'!$D$24-SUM(Q277:V277)-SUMPRODUCT((M277:P277&lt;$W$9:$Z$9)*M277:P277+(M277:P277&gt;=$W$9:$Z$9)*$W$9:$Z$9)),M277-MIN($W$9,M277)))</f>
        <v>0</v>
      </c>
      <c r="X277" s="33">
        <f>IF($B277="","",MIN($X$9,N277)+MIN(MAX(0,'Debt Payoff'!$D$24-SUM(Q277:W277)-SUMPRODUCT((N277:P277&lt;$X$9:$Z$9)*N277:P277+(N277:P277&gt;=$X$9:$Z$9)*$X$9:$Z$9)),N277-MIN($X$9,N277)))</f>
        <v>0</v>
      </c>
      <c r="Y277" s="33">
        <f>IF($B277="","",MIN($Y$9,O277)+MIN(MAX(0,'Debt Payoff'!$D$24-SUM(Q277:X277)-SUMPRODUCT((O277:P277&lt;$Y$9:$Z$9)*O277:P277+(O277:P277&gt;=$Y$9:$Z$9)*$Y$9:$Z$9)),O277-MIN($Y$9,O277)))</f>
        <v>0</v>
      </c>
      <c r="Z277" s="33">
        <f>IF($B277="","",MIN($Z$9,P277)+MIN(MAX(0,'Debt Payoff'!$D$24-SUM(Q277:Y277)-SUMPRODUCT((P277:P277&lt;$Z$9:$Z$9)*P277:P277+(P277:P277&gt;=$Z$9:$Z$9)*$Z$9:$Z$9)),P277-MIN($Z$9,P277)))</f>
        <v>0</v>
      </c>
      <c r="AA277" s="33">
        <f>IF($B277="","",ROUND(G277-Q277,2))</f>
        <v>0</v>
      </c>
      <c r="AB277" s="33">
        <f>IF($B277="","",ROUND(H277-R277,2))</f>
        <v>0</v>
      </c>
      <c r="AC277" s="33">
        <f>IF($B277="","",ROUND(I277-S277,2))</f>
        <v>0</v>
      </c>
      <c r="AD277" s="33">
        <f>IF($B277="","",ROUND(J277-T277,2))</f>
        <v>0</v>
      </c>
      <c r="AE277" s="33">
        <f>IF($B277="","",ROUND(K277-U277,2))</f>
        <v>0</v>
      </c>
      <c r="AF277" s="33">
        <f>IF($B277="","",ROUND(L277-V277,2))</f>
        <v>0</v>
      </c>
      <c r="AG277" s="33">
        <f>IF($B277="","",ROUND(M277-W277,2))</f>
        <v>0</v>
      </c>
      <c r="AH277" s="33">
        <f>IF($B277="","",ROUND(N277-X277,2))</f>
        <v>0</v>
      </c>
      <c r="AI277" s="33">
        <f>IF($B277="","",ROUND(O277-Y277,2))</f>
        <v>0</v>
      </c>
      <c r="AJ277" s="33">
        <f>IF($B277="","",ROUND(P277-Z277,2))</f>
        <v>0</v>
      </c>
    </row>
    <row r="278" spans="2:36">
      <c r="B278" s="15">
        <f>IF(B277="","",IF(F277&gt;0.005,B277+1,""))</f>
        <v>0</v>
      </c>
      <c r="C278" s="46">
        <f>IF($B278="","",EDATE('Debt Payoff'!$D$23,$B278-1))</f>
        <v>0</v>
      </c>
      <c r="D278" s="47">
        <f>IF($B278="","",SUM(Q278:Z278))</f>
        <v>0</v>
      </c>
      <c r="E278" s="48">
        <f>IF($B278="","",SUM(G278:P278)-F277)</f>
        <v>0</v>
      </c>
      <c r="F278" s="47">
        <f>IF($B278="","",SUM(AA278:AJ278))</f>
        <v>0</v>
      </c>
      <c r="G278" s="48">
        <f>IF($B278="","",ROUND(N(AA277)*(1+$Q$8/12),2))</f>
        <v>0</v>
      </c>
      <c r="H278" s="48">
        <f>IF($B278="","",ROUND(N(AB277)*(1+$R$8/12),2))</f>
        <v>0</v>
      </c>
      <c r="I278" s="48">
        <f>IF($B278="","",ROUND(N(AC277)*(1+$S$8/12),2))</f>
        <v>0</v>
      </c>
      <c r="J278" s="48">
        <f>IF($B278="","",ROUND(N(AD277)*(1+$T$8/12),2))</f>
        <v>0</v>
      </c>
      <c r="K278" s="48">
        <f>IF($B278="","",ROUND(N(AE277)*(1+$U$8/12),2))</f>
        <v>0</v>
      </c>
      <c r="L278" s="48">
        <f>IF($B278="","",ROUND(N(AF277)*(1+$V$8/12),2))</f>
        <v>0</v>
      </c>
      <c r="M278" s="48">
        <f>IF($B278="","",ROUND(N(AG277)*(1+$W$8/12),2))</f>
        <v>0</v>
      </c>
      <c r="N278" s="48">
        <f>IF($B278="","",ROUND(N(AH277)*(1+$X$8/12),2))</f>
        <v>0</v>
      </c>
      <c r="O278" s="48">
        <f>IF($B278="","",ROUND(N(AI277)*(1+$Y$8/12),2))</f>
        <v>0</v>
      </c>
      <c r="P278" s="48">
        <f>IF($B278="","",ROUND(N(AJ277)*(1+$Z$8/12),2))</f>
        <v>0</v>
      </c>
      <c r="Q278" s="33">
        <f>IF($B278="","",MIN($Q$9,G278)+MIN(MAX(0,'Debt Payoff'!$D$24-0-SUMPRODUCT((G278:P278&lt;$Q$9:$Z$9)*G278:P278+(G278:P278&gt;=$Q$9:$Z$9)*$Q$9:$Z$9)),G278-MIN($Q$9,G278)))</f>
        <v>0</v>
      </c>
      <c r="R278" s="33">
        <f>IF($B278="","",MIN($R$9,H278)+MIN(MAX(0,'Debt Payoff'!$D$24-SUM(Q278:Q278)-SUMPRODUCT((H278:P278&lt;$R$9:$Z$9)*H278:P278+(H278:P278&gt;=$R$9:$Z$9)*$R$9:$Z$9)),H278-MIN($R$9,H278)))</f>
        <v>0</v>
      </c>
      <c r="S278" s="33">
        <f>IF($B278="","",MIN($S$9,I278)+MIN(MAX(0,'Debt Payoff'!$D$24-SUM(Q278:R278)-SUMPRODUCT((I278:P278&lt;$S$9:$Z$9)*I278:P278+(I278:P278&gt;=$S$9:$Z$9)*$S$9:$Z$9)),I278-MIN($S$9,I278)))</f>
        <v>0</v>
      </c>
      <c r="T278" s="33">
        <f>IF($B278="","",MIN($T$9,J278)+MIN(MAX(0,'Debt Payoff'!$D$24-SUM(Q278:S278)-SUMPRODUCT((J278:P278&lt;$T$9:$Z$9)*J278:P278+(J278:P278&gt;=$T$9:$Z$9)*$T$9:$Z$9)),J278-MIN($T$9,J278)))</f>
        <v>0</v>
      </c>
      <c r="U278" s="33">
        <f>IF($B278="","",MIN($U$9,K278)+MIN(MAX(0,'Debt Payoff'!$D$24-SUM(Q278:T278)-SUMPRODUCT((K278:P278&lt;$U$9:$Z$9)*K278:P278+(K278:P278&gt;=$U$9:$Z$9)*$U$9:$Z$9)),K278-MIN($U$9,K278)))</f>
        <v>0</v>
      </c>
      <c r="V278" s="33">
        <f>IF($B278="","",MIN($V$9,L278)+MIN(MAX(0,'Debt Payoff'!$D$24-SUM(Q278:U278)-SUMPRODUCT((L278:P278&lt;$V$9:$Z$9)*L278:P278+(L278:P278&gt;=$V$9:$Z$9)*$V$9:$Z$9)),L278-MIN($V$9,L278)))</f>
        <v>0</v>
      </c>
      <c r="W278" s="33">
        <f>IF($B278="","",MIN($W$9,M278)+MIN(MAX(0,'Debt Payoff'!$D$24-SUM(Q278:V278)-SUMPRODUCT((M278:P278&lt;$W$9:$Z$9)*M278:P278+(M278:P278&gt;=$W$9:$Z$9)*$W$9:$Z$9)),M278-MIN($W$9,M278)))</f>
        <v>0</v>
      </c>
      <c r="X278" s="33">
        <f>IF($B278="","",MIN($X$9,N278)+MIN(MAX(0,'Debt Payoff'!$D$24-SUM(Q278:W278)-SUMPRODUCT((N278:P278&lt;$X$9:$Z$9)*N278:P278+(N278:P278&gt;=$X$9:$Z$9)*$X$9:$Z$9)),N278-MIN($X$9,N278)))</f>
        <v>0</v>
      </c>
      <c r="Y278" s="33">
        <f>IF($B278="","",MIN($Y$9,O278)+MIN(MAX(0,'Debt Payoff'!$D$24-SUM(Q278:X278)-SUMPRODUCT((O278:P278&lt;$Y$9:$Z$9)*O278:P278+(O278:P278&gt;=$Y$9:$Z$9)*$Y$9:$Z$9)),O278-MIN($Y$9,O278)))</f>
        <v>0</v>
      </c>
      <c r="Z278" s="33">
        <f>IF($B278="","",MIN($Z$9,P278)+MIN(MAX(0,'Debt Payoff'!$D$24-SUM(Q278:Y278)-SUMPRODUCT((P278:P278&lt;$Z$9:$Z$9)*P278:P278+(P278:P278&gt;=$Z$9:$Z$9)*$Z$9:$Z$9)),P278-MIN($Z$9,P278)))</f>
        <v>0</v>
      </c>
      <c r="AA278" s="33">
        <f>IF($B278="","",ROUND(G278-Q278,2))</f>
        <v>0</v>
      </c>
      <c r="AB278" s="33">
        <f>IF($B278="","",ROUND(H278-R278,2))</f>
        <v>0</v>
      </c>
      <c r="AC278" s="33">
        <f>IF($B278="","",ROUND(I278-S278,2))</f>
        <v>0</v>
      </c>
      <c r="AD278" s="33">
        <f>IF($B278="","",ROUND(J278-T278,2))</f>
        <v>0</v>
      </c>
      <c r="AE278" s="33">
        <f>IF($B278="","",ROUND(K278-U278,2))</f>
        <v>0</v>
      </c>
      <c r="AF278" s="33">
        <f>IF($B278="","",ROUND(L278-V278,2))</f>
        <v>0</v>
      </c>
      <c r="AG278" s="33">
        <f>IF($B278="","",ROUND(M278-W278,2))</f>
        <v>0</v>
      </c>
      <c r="AH278" s="33">
        <f>IF($B278="","",ROUND(N278-X278,2))</f>
        <v>0</v>
      </c>
      <c r="AI278" s="33">
        <f>IF($B278="","",ROUND(O278-Y278,2))</f>
        <v>0</v>
      </c>
      <c r="AJ278" s="33">
        <f>IF($B278="","",ROUND(P278-Z278,2))</f>
        <v>0</v>
      </c>
    </row>
    <row r="279" spans="2:36">
      <c r="B279" s="15">
        <f>IF(B278="","",IF(F278&gt;0.005,B278+1,""))</f>
        <v>0</v>
      </c>
      <c r="C279" s="46">
        <f>IF($B279="","",EDATE('Debt Payoff'!$D$23,$B279-1))</f>
        <v>0</v>
      </c>
      <c r="D279" s="47">
        <f>IF($B279="","",SUM(Q279:Z279))</f>
        <v>0</v>
      </c>
      <c r="E279" s="48">
        <f>IF($B279="","",SUM(G279:P279)-F278)</f>
        <v>0</v>
      </c>
      <c r="F279" s="47">
        <f>IF($B279="","",SUM(AA279:AJ279))</f>
        <v>0</v>
      </c>
      <c r="G279" s="48">
        <f>IF($B279="","",ROUND(N(AA278)*(1+$Q$8/12),2))</f>
        <v>0</v>
      </c>
      <c r="H279" s="48">
        <f>IF($B279="","",ROUND(N(AB278)*(1+$R$8/12),2))</f>
        <v>0</v>
      </c>
      <c r="I279" s="48">
        <f>IF($B279="","",ROUND(N(AC278)*(1+$S$8/12),2))</f>
        <v>0</v>
      </c>
      <c r="J279" s="48">
        <f>IF($B279="","",ROUND(N(AD278)*(1+$T$8/12),2))</f>
        <v>0</v>
      </c>
      <c r="K279" s="48">
        <f>IF($B279="","",ROUND(N(AE278)*(1+$U$8/12),2))</f>
        <v>0</v>
      </c>
      <c r="L279" s="48">
        <f>IF($B279="","",ROUND(N(AF278)*(1+$V$8/12),2))</f>
        <v>0</v>
      </c>
      <c r="M279" s="48">
        <f>IF($B279="","",ROUND(N(AG278)*(1+$W$8/12),2))</f>
        <v>0</v>
      </c>
      <c r="N279" s="48">
        <f>IF($B279="","",ROUND(N(AH278)*(1+$X$8/12),2))</f>
        <v>0</v>
      </c>
      <c r="O279" s="48">
        <f>IF($B279="","",ROUND(N(AI278)*(1+$Y$8/12),2))</f>
        <v>0</v>
      </c>
      <c r="P279" s="48">
        <f>IF($B279="","",ROUND(N(AJ278)*(1+$Z$8/12),2))</f>
        <v>0</v>
      </c>
      <c r="Q279" s="33">
        <f>IF($B279="","",MIN($Q$9,G279)+MIN(MAX(0,'Debt Payoff'!$D$24-0-SUMPRODUCT((G279:P279&lt;$Q$9:$Z$9)*G279:P279+(G279:P279&gt;=$Q$9:$Z$9)*$Q$9:$Z$9)),G279-MIN($Q$9,G279)))</f>
        <v>0</v>
      </c>
      <c r="R279" s="33">
        <f>IF($B279="","",MIN($R$9,H279)+MIN(MAX(0,'Debt Payoff'!$D$24-SUM(Q279:Q279)-SUMPRODUCT((H279:P279&lt;$R$9:$Z$9)*H279:P279+(H279:P279&gt;=$R$9:$Z$9)*$R$9:$Z$9)),H279-MIN($R$9,H279)))</f>
        <v>0</v>
      </c>
      <c r="S279" s="33">
        <f>IF($B279="","",MIN($S$9,I279)+MIN(MAX(0,'Debt Payoff'!$D$24-SUM(Q279:R279)-SUMPRODUCT((I279:P279&lt;$S$9:$Z$9)*I279:P279+(I279:P279&gt;=$S$9:$Z$9)*$S$9:$Z$9)),I279-MIN($S$9,I279)))</f>
        <v>0</v>
      </c>
      <c r="T279" s="33">
        <f>IF($B279="","",MIN($T$9,J279)+MIN(MAX(0,'Debt Payoff'!$D$24-SUM(Q279:S279)-SUMPRODUCT((J279:P279&lt;$T$9:$Z$9)*J279:P279+(J279:P279&gt;=$T$9:$Z$9)*$T$9:$Z$9)),J279-MIN($T$9,J279)))</f>
        <v>0</v>
      </c>
      <c r="U279" s="33">
        <f>IF($B279="","",MIN($U$9,K279)+MIN(MAX(0,'Debt Payoff'!$D$24-SUM(Q279:T279)-SUMPRODUCT((K279:P279&lt;$U$9:$Z$9)*K279:P279+(K279:P279&gt;=$U$9:$Z$9)*$U$9:$Z$9)),K279-MIN($U$9,K279)))</f>
        <v>0</v>
      </c>
      <c r="V279" s="33">
        <f>IF($B279="","",MIN($V$9,L279)+MIN(MAX(0,'Debt Payoff'!$D$24-SUM(Q279:U279)-SUMPRODUCT((L279:P279&lt;$V$9:$Z$9)*L279:P279+(L279:P279&gt;=$V$9:$Z$9)*$V$9:$Z$9)),L279-MIN($V$9,L279)))</f>
        <v>0</v>
      </c>
      <c r="W279" s="33">
        <f>IF($B279="","",MIN($W$9,M279)+MIN(MAX(0,'Debt Payoff'!$D$24-SUM(Q279:V279)-SUMPRODUCT((M279:P279&lt;$W$9:$Z$9)*M279:P279+(M279:P279&gt;=$W$9:$Z$9)*$W$9:$Z$9)),M279-MIN($W$9,M279)))</f>
        <v>0</v>
      </c>
      <c r="X279" s="33">
        <f>IF($B279="","",MIN($X$9,N279)+MIN(MAX(0,'Debt Payoff'!$D$24-SUM(Q279:W279)-SUMPRODUCT((N279:P279&lt;$X$9:$Z$9)*N279:P279+(N279:P279&gt;=$X$9:$Z$9)*$X$9:$Z$9)),N279-MIN($X$9,N279)))</f>
        <v>0</v>
      </c>
      <c r="Y279" s="33">
        <f>IF($B279="","",MIN($Y$9,O279)+MIN(MAX(0,'Debt Payoff'!$D$24-SUM(Q279:X279)-SUMPRODUCT((O279:P279&lt;$Y$9:$Z$9)*O279:P279+(O279:P279&gt;=$Y$9:$Z$9)*$Y$9:$Z$9)),O279-MIN($Y$9,O279)))</f>
        <v>0</v>
      </c>
      <c r="Z279" s="33">
        <f>IF($B279="","",MIN($Z$9,P279)+MIN(MAX(0,'Debt Payoff'!$D$24-SUM(Q279:Y279)-SUMPRODUCT((P279:P279&lt;$Z$9:$Z$9)*P279:P279+(P279:P279&gt;=$Z$9:$Z$9)*$Z$9:$Z$9)),P279-MIN($Z$9,P279)))</f>
        <v>0</v>
      </c>
      <c r="AA279" s="33">
        <f>IF($B279="","",ROUND(G279-Q279,2))</f>
        <v>0</v>
      </c>
      <c r="AB279" s="33">
        <f>IF($B279="","",ROUND(H279-R279,2))</f>
        <v>0</v>
      </c>
      <c r="AC279" s="33">
        <f>IF($B279="","",ROUND(I279-S279,2))</f>
        <v>0</v>
      </c>
      <c r="AD279" s="33">
        <f>IF($B279="","",ROUND(J279-T279,2))</f>
        <v>0</v>
      </c>
      <c r="AE279" s="33">
        <f>IF($B279="","",ROUND(K279-U279,2))</f>
        <v>0</v>
      </c>
      <c r="AF279" s="33">
        <f>IF($B279="","",ROUND(L279-V279,2))</f>
        <v>0</v>
      </c>
      <c r="AG279" s="33">
        <f>IF($B279="","",ROUND(M279-W279,2))</f>
        <v>0</v>
      </c>
      <c r="AH279" s="33">
        <f>IF($B279="","",ROUND(N279-X279,2))</f>
        <v>0</v>
      </c>
      <c r="AI279" s="33">
        <f>IF($B279="","",ROUND(O279-Y279,2))</f>
        <v>0</v>
      </c>
      <c r="AJ279" s="33">
        <f>IF($B279="","",ROUND(P279-Z279,2))</f>
        <v>0</v>
      </c>
    </row>
    <row r="280" spans="2:36">
      <c r="B280" s="15">
        <f>IF(B279="","",IF(F279&gt;0.005,B279+1,""))</f>
        <v>0</v>
      </c>
      <c r="C280" s="46">
        <f>IF($B280="","",EDATE('Debt Payoff'!$D$23,$B280-1))</f>
        <v>0</v>
      </c>
      <c r="D280" s="47">
        <f>IF($B280="","",SUM(Q280:Z280))</f>
        <v>0</v>
      </c>
      <c r="E280" s="48">
        <f>IF($B280="","",SUM(G280:P280)-F279)</f>
        <v>0</v>
      </c>
      <c r="F280" s="47">
        <f>IF($B280="","",SUM(AA280:AJ280))</f>
        <v>0</v>
      </c>
      <c r="G280" s="48">
        <f>IF($B280="","",ROUND(N(AA279)*(1+$Q$8/12),2))</f>
        <v>0</v>
      </c>
      <c r="H280" s="48">
        <f>IF($B280="","",ROUND(N(AB279)*(1+$R$8/12),2))</f>
        <v>0</v>
      </c>
      <c r="I280" s="48">
        <f>IF($B280="","",ROUND(N(AC279)*(1+$S$8/12),2))</f>
        <v>0</v>
      </c>
      <c r="J280" s="48">
        <f>IF($B280="","",ROUND(N(AD279)*(1+$T$8/12),2))</f>
        <v>0</v>
      </c>
      <c r="K280" s="48">
        <f>IF($B280="","",ROUND(N(AE279)*(1+$U$8/12),2))</f>
        <v>0</v>
      </c>
      <c r="L280" s="48">
        <f>IF($B280="","",ROUND(N(AF279)*(1+$V$8/12),2))</f>
        <v>0</v>
      </c>
      <c r="M280" s="48">
        <f>IF($B280="","",ROUND(N(AG279)*(1+$W$8/12),2))</f>
        <v>0</v>
      </c>
      <c r="N280" s="48">
        <f>IF($B280="","",ROUND(N(AH279)*(1+$X$8/12),2))</f>
        <v>0</v>
      </c>
      <c r="O280" s="48">
        <f>IF($B280="","",ROUND(N(AI279)*(1+$Y$8/12),2))</f>
        <v>0</v>
      </c>
      <c r="P280" s="48">
        <f>IF($B280="","",ROUND(N(AJ279)*(1+$Z$8/12),2))</f>
        <v>0</v>
      </c>
      <c r="Q280" s="33">
        <f>IF($B280="","",MIN($Q$9,G280)+MIN(MAX(0,'Debt Payoff'!$D$24-0-SUMPRODUCT((G280:P280&lt;$Q$9:$Z$9)*G280:P280+(G280:P280&gt;=$Q$9:$Z$9)*$Q$9:$Z$9)),G280-MIN($Q$9,G280)))</f>
        <v>0</v>
      </c>
      <c r="R280" s="33">
        <f>IF($B280="","",MIN($R$9,H280)+MIN(MAX(0,'Debt Payoff'!$D$24-SUM(Q280:Q280)-SUMPRODUCT((H280:P280&lt;$R$9:$Z$9)*H280:P280+(H280:P280&gt;=$R$9:$Z$9)*$R$9:$Z$9)),H280-MIN($R$9,H280)))</f>
        <v>0</v>
      </c>
      <c r="S280" s="33">
        <f>IF($B280="","",MIN($S$9,I280)+MIN(MAX(0,'Debt Payoff'!$D$24-SUM(Q280:R280)-SUMPRODUCT((I280:P280&lt;$S$9:$Z$9)*I280:P280+(I280:P280&gt;=$S$9:$Z$9)*$S$9:$Z$9)),I280-MIN($S$9,I280)))</f>
        <v>0</v>
      </c>
      <c r="T280" s="33">
        <f>IF($B280="","",MIN($T$9,J280)+MIN(MAX(0,'Debt Payoff'!$D$24-SUM(Q280:S280)-SUMPRODUCT((J280:P280&lt;$T$9:$Z$9)*J280:P280+(J280:P280&gt;=$T$9:$Z$9)*$T$9:$Z$9)),J280-MIN($T$9,J280)))</f>
        <v>0</v>
      </c>
      <c r="U280" s="33">
        <f>IF($B280="","",MIN($U$9,K280)+MIN(MAX(0,'Debt Payoff'!$D$24-SUM(Q280:T280)-SUMPRODUCT((K280:P280&lt;$U$9:$Z$9)*K280:P280+(K280:P280&gt;=$U$9:$Z$9)*$U$9:$Z$9)),K280-MIN($U$9,K280)))</f>
        <v>0</v>
      </c>
      <c r="V280" s="33">
        <f>IF($B280="","",MIN($V$9,L280)+MIN(MAX(0,'Debt Payoff'!$D$24-SUM(Q280:U280)-SUMPRODUCT((L280:P280&lt;$V$9:$Z$9)*L280:P280+(L280:P280&gt;=$V$9:$Z$9)*$V$9:$Z$9)),L280-MIN($V$9,L280)))</f>
        <v>0</v>
      </c>
      <c r="W280" s="33">
        <f>IF($B280="","",MIN($W$9,M280)+MIN(MAX(0,'Debt Payoff'!$D$24-SUM(Q280:V280)-SUMPRODUCT((M280:P280&lt;$W$9:$Z$9)*M280:P280+(M280:P280&gt;=$W$9:$Z$9)*$W$9:$Z$9)),M280-MIN($W$9,M280)))</f>
        <v>0</v>
      </c>
      <c r="X280" s="33">
        <f>IF($B280="","",MIN($X$9,N280)+MIN(MAX(0,'Debt Payoff'!$D$24-SUM(Q280:W280)-SUMPRODUCT((N280:P280&lt;$X$9:$Z$9)*N280:P280+(N280:P280&gt;=$X$9:$Z$9)*$X$9:$Z$9)),N280-MIN($X$9,N280)))</f>
        <v>0</v>
      </c>
      <c r="Y280" s="33">
        <f>IF($B280="","",MIN($Y$9,O280)+MIN(MAX(0,'Debt Payoff'!$D$24-SUM(Q280:X280)-SUMPRODUCT((O280:P280&lt;$Y$9:$Z$9)*O280:P280+(O280:P280&gt;=$Y$9:$Z$9)*$Y$9:$Z$9)),O280-MIN($Y$9,O280)))</f>
        <v>0</v>
      </c>
      <c r="Z280" s="33">
        <f>IF($B280="","",MIN($Z$9,P280)+MIN(MAX(0,'Debt Payoff'!$D$24-SUM(Q280:Y280)-SUMPRODUCT((P280:P280&lt;$Z$9:$Z$9)*P280:P280+(P280:P280&gt;=$Z$9:$Z$9)*$Z$9:$Z$9)),P280-MIN($Z$9,P280)))</f>
        <v>0</v>
      </c>
      <c r="AA280" s="33">
        <f>IF($B280="","",ROUND(G280-Q280,2))</f>
        <v>0</v>
      </c>
      <c r="AB280" s="33">
        <f>IF($B280="","",ROUND(H280-R280,2))</f>
        <v>0</v>
      </c>
      <c r="AC280" s="33">
        <f>IF($B280="","",ROUND(I280-S280,2))</f>
        <v>0</v>
      </c>
      <c r="AD280" s="33">
        <f>IF($B280="","",ROUND(J280-T280,2))</f>
        <v>0</v>
      </c>
      <c r="AE280" s="33">
        <f>IF($B280="","",ROUND(K280-U280,2))</f>
        <v>0</v>
      </c>
      <c r="AF280" s="33">
        <f>IF($B280="","",ROUND(L280-V280,2))</f>
        <v>0</v>
      </c>
      <c r="AG280" s="33">
        <f>IF($B280="","",ROUND(M280-W280,2))</f>
        <v>0</v>
      </c>
      <c r="AH280" s="33">
        <f>IF($B280="","",ROUND(N280-X280,2))</f>
        <v>0</v>
      </c>
      <c r="AI280" s="33">
        <f>IF($B280="","",ROUND(O280-Y280,2))</f>
        <v>0</v>
      </c>
      <c r="AJ280" s="33">
        <f>IF($B280="","",ROUND(P280-Z280,2))</f>
        <v>0</v>
      </c>
    </row>
    <row r="281" spans="2:36">
      <c r="B281" s="15">
        <f>IF(B280="","",IF(F280&gt;0.005,B280+1,""))</f>
        <v>0</v>
      </c>
      <c r="C281" s="46">
        <f>IF($B281="","",EDATE('Debt Payoff'!$D$23,$B281-1))</f>
        <v>0</v>
      </c>
      <c r="D281" s="47">
        <f>IF($B281="","",SUM(Q281:Z281))</f>
        <v>0</v>
      </c>
      <c r="E281" s="48">
        <f>IF($B281="","",SUM(G281:P281)-F280)</f>
        <v>0</v>
      </c>
      <c r="F281" s="47">
        <f>IF($B281="","",SUM(AA281:AJ281))</f>
        <v>0</v>
      </c>
      <c r="G281" s="48">
        <f>IF($B281="","",ROUND(N(AA280)*(1+$Q$8/12),2))</f>
        <v>0</v>
      </c>
      <c r="H281" s="48">
        <f>IF($B281="","",ROUND(N(AB280)*(1+$R$8/12),2))</f>
        <v>0</v>
      </c>
      <c r="I281" s="48">
        <f>IF($B281="","",ROUND(N(AC280)*(1+$S$8/12),2))</f>
        <v>0</v>
      </c>
      <c r="J281" s="48">
        <f>IF($B281="","",ROUND(N(AD280)*(1+$T$8/12),2))</f>
        <v>0</v>
      </c>
      <c r="K281" s="48">
        <f>IF($B281="","",ROUND(N(AE280)*(1+$U$8/12),2))</f>
        <v>0</v>
      </c>
      <c r="L281" s="48">
        <f>IF($B281="","",ROUND(N(AF280)*(1+$V$8/12),2))</f>
        <v>0</v>
      </c>
      <c r="M281" s="48">
        <f>IF($B281="","",ROUND(N(AG280)*(1+$W$8/12),2))</f>
        <v>0</v>
      </c>
      <c r="N281" s="48">
        <f>IF($B281="","",ROUND(N(AH280)*(1+$X$8/12),2))</f>
        <v>0</v>
      </c>
      <c r="O281" s="48">
        <f>IF($B281="","",ROUND(N(AI280)*(1+$Y$8/12),2))</f>
        <v>0</v>
      </c>
      <c r="P281" s="48">
        <f>IF($B281="","",ROUND(N(AJ280)*(1+$Z$8/12),2))</f>
        <v>0</v>
      </c>
      <c r="Q281" s="33">
        <f>IF($B281="","",MIN($Q$9,G281)+MIN(MAX(0,'Debt Payoff'!$D$24-0-SUMPRODUCT((G281:P281&lt;$Q$9:$Z$9)*G281:P281+(G281:P281&gt;=$Q$9:$Z$9)*$Q$9:$Z$9)),G281-MIN($Q$9,G281)))</f>
        <v>0</v>
      </c>
      <c r="R281" s="33">
        <f>IF($B281="","",MIN($R$9,H281)+MIN(MAX(0,'Debt Payoff'!$D$24-SUM(Q281:Q281)-SUMPRODUCT((H281:P281&lt;$R$9:$Z$9)*H281:P281+(H281:P281&gt;=$R$9:$Z$9)*$R$9:$Z$9)),H281-MIN($R$9,H281)))</f>
        <v>0</v>
      </c>
      <c r="S281" s="33">
        <f>IF($B281="","",MIN($S$9,I281)+MIN(MAX(0,'Debt Payoff'!$D$24-SUM(Q281:R281)-SUMPRODUCT((I281:P281&lt;$S$9:$Z$9)*I281:P281+(I281:P281&gt;=$S$9:$Z$9)*$S$9:$Z$9)),I281-MIN($S$9,I281)))</f>
        <v>0</v>
      </c>
      <c r="T281" s="33">
        <f>IF($B281="","",MIN($T$9,J281)+MIN(MAX(0,'Debt Payoff'!$D$24-SUM(Q281:S281)-SUMPRODUCT((J281:P281&lt;$T$9:$Z$9)*J281:P281+(J281:P281&gt;=$T$9:$Z$9)*$T$9:$Z$9)),J281-MIN($T$9,J281)))</f>
        <v>0</v>
      </c>
      <c r="U281" s="33">
        <f>IF($B281="","",MIN($U$9,K281)+MIN(MAX(0,'Debt Payoff'!$D$24-SUM(Q281:T281)-SUMPRODUCT((K281:P281&lt;$U$9:$Z$9)*K281:P281+(K281:P281&gt;=$U$9:$Z$9)*$U$9:$Z$9)),K281-MIN($U$9,K281)))</f>
        <v>0</v>
      </c>
      <c r="V281" s="33">
        <f>IF($B281="","",MIN($V$9,L281)+MIN(MAX(0,'Debt Payoff'!$D$24-SUM(Q281:U281)-SUMPRODUCT((L281:P281&lt;$V$9:$Z$9)*L281:P281+(L281:P281&gt;=$V$9:$Z$9)*$V$9:$Z$9)),L281-MIN($V$9,L281)))</f>
        <v>0</v>
      </c>
      <c r="W281" s="33">
        <f>IF($B281="","",MIN($W$9,M281)+MIN(MAX(0,'Debt Payoff'!$D$24-SUM(Q281:V281)-SUMPRODUCT((M281:P281&lt;$W$9:$Z$9)*M281:P281+(M281:P281&gt;=$W$9:$Z$9)*$W$9:$Z$9)),M281-MIN($W$9,M281)))</f>
        <v>0</v>
      </c>
      <c r="X281" s="33">
        <f>IF($B281="","",MIN($X$9,N281)+MIN(MAX(0,'Debt Payoff'!$D$24-SUM(Q281:W281)-SUMPRODUCT((N281:P281&lt;$X$9:$Z$9)*N281:P281+(N281:P281&gt;=$X$9:$Z$9)*$X$9:$Z$9)),N281-MIN($X$9,N281)))</f>
        <v>0</v>
      </c>
      <c r="Y281" s="33">
        <f>IF($B281="","",MIN($Y$9,O281)+MIN(MAX(0,'Debt Payoff'!$D$24-SUM(Q281:X281)-SUMPRODUCT((O281:P281&lt;$Y$9:$Z$9)*O281:P281+(O281:P281&gt;=$Y$9:$Z$9)*$Y$9:$Z$9)),O281-MIN($Y$9,O281)))</f>
        <v>0</v>
      </c>
      <c r="Z281" s="33">
        <f>IF($B281="","",MIN($Z$9,P281)+MIN(MAX(0,'Debt Payoff'!$D$24-SUM(Q281:Y281)-SUMPRODUCT((P281:P281&lt;$Z$9:$Z$9)*P281:P281+(P281:P281&gt;=$Z$9:$Z$9)*$Z$9:$Z$9)),P281-MIN($Z$9,P281)))</f>
        <v>0</v>
      </c>
      <c r="AA281" s="33">
        <f>IF($B281="","",ROUND(G281-Q281,2))</f>
        <v>0</v>
      </c>
      <c r="AB281" s="33">
        <f>IF($B281="","",ROUND(H281-R281,2))</f>
        <v>0</v>
      </c>
      <c r="AC281" s="33">
        <f>IF($B281="","",ROUND(I281-S281,2))</f>
        <v>0</v>
      </c>
      <c r="AD281" s="33">
        <f>IF($B281="","",ROUND(J281-T281,2))</f>
        <v>0</v>
      </c>
      <c r="AE281" s="33">
        <f>IF($B281="","",ROUND(K281-U281,2))</f>
        <v>0</v>
      </c>
      <c r="AF281" s="33">
        <f>IF($B281="","",ROUND(L281-V281,2))</f>
        <v>0</v>
      </c>
      <c r="AG281" s="33">
        <f>IF($B281="","",ROUND(M281-W281,2))</f>
        <v>0</v>
      </c>
      <c r="AH281" s="33">
        <f>IF($B281="","",ROUND(N281-X281,2))</f>
        <v>0</v>
      </c>
      <c r="AI281" s="33">
        <f>IF($B281="","",ROUND(O281-Y281,2))</f>
        <v>0</v>
      </c>
      <c r="AJ281" s="33">
        <f>IF($B281="","",ROUND(P281-Z281,2))</f>
        <v>0</v>
      </c>
    </row>
    <row r="282" spans="2:36">
      <c r="B282" s="15">
        <f>IF(B281="","",IF(F281&gt;0.005,B281+1,""))</f>
        <v>0</v>
      </c>
      <c r="C282" s="46">
        <f>IF($B282="","",EDATE('Debt Payoff'!$D$23,$B282-1))</f>
        <v>0</v>
      </c>
      <c r="D282" s="47">
        <f>IF($B282="","",SUM(Q282:Z282))</f>
        <v>0</v>
      </c>
      <c r="E282" s="48">
        <f>IF($B282="","",SUM(G282:P282)-F281)</f>
        <v>0</v>
      </c>
      <c r="F282" s="47">
        <f>IF($B282="","",SUM(AA282:AJ282))</f>
        <v>0</v>
      </c>
      <c r="G282" s="48">
        <f>IF($B282="","",ROUND(N(AA281)*(1+$Q$8/12),2))</f>
        <v>0</v>
      </c>
      <c r="H282" s="48">
        <f>IF($B282="","",ROUND(N(AB281)*(1+$R$8/12),2))</f>
        <v>0</v>
      </c>
      <c r="I282" s="48">
        <f>IF($B282="","",ROUND(N(AC281)*(1+$S$8/12),2))</f>
        <v>0</v>
      </c>
      <c r="J282" s="48">
        <f>IF($B282="","",ROUND(N(AD281)*(1+$T$8/12),2))</f>
        <v>0</v>
      </c>
      <c r="K282" s="48">
        <f>IF($B282="","",ROUND(N(AE281)*(1+$U$8/12),2))</f>
        <v>0</v>
      </c>
      <c r="L282" s="48">
        <f>IF($B282="","",ROUND(N(AF281)*(1+$V$8/12),2))</f>
        <v>0</v>
      </c>
      <c r="M282" s="48">
        <f>IF($B282="","",ROUND(N(AG281)*(1+$W$8/12),2))</f>
        <v>0</v>
      </c>
      <c r="N282" s="48">
        <f>IF($B282="","",ROUND(N(AH281)*(1+$X$8/12),2))</f>
        <v>0</v>
      </c>
      <c r="O282" s="48">
        <f>IF($B282="","",ROUND(N(AI281)*(1+$Y$8/12),2))</f>
        <v>0</v>
      </c>
      <c r="P282" s="48">
        <f>IF($B282="","",ROUND(N(AJ281)*(1+$Z$8/12),2))</f>
        <v>0</v>
      </c>
      <c r="Q282" s="33">
        <f>IF($B282="","",MIN($Q$9,G282)+MIN(MAX(0,'Debt Payoff'!$D$24-0-SUMPRODUCT((G282:P282&lt;$Q$9:$Z$9)*G282:P282+(G282:P282&gt;=$Q$9:$Z$9)*$Q$9:$Z$9)),G282-MIN($Q$9,G282)))</f>
        <v>0</v>
      </c>
      <c r="R282" s="33">
        <f>IF($B282="","",MIN($R$9,H282)+MIN(MAX(0,'Debt Payoff'!$D$24-SUM(Q282:Q282)-SUMPRODUCT((H282:P282&lt;$R$9:$Z$9)*H282:P282+(H282:P282&gt;=$R$9:$Z$9)*$R$9:$Z$9)),H282-MIN($R$9,H282)))</f>
        <v>0</v>
      </c>
      <c r="S282" s="33">
        <f>IF($B282="","",MIN($S$9,I282)+MIN(MAX(0,'Debt Payoff'!$D$24-SUM(Q282:R282)-SUMPRODUCT((I282:P282&lt;$S$9:$Z$9)*I282:P282+(I282:P282&gt;=$S$9:$Z$9)*$S$9:$Z$9)),I282-MIN($S$9,I282)))</f>
        <v>0</v>
      </c>
      <c r="T282" s="33">
        <f>IF($B282="","",MIN($T$9,J282)+MIN(MAX(0,'Debt Payoff'!$D$24-SUM(Q282:S282)-SUMPRODUCT((J282:P282&lt;$T$9:$Z$9)*J282:P282+(J282:P282&gt;=$T$9:$Z$9)*$T$9:$Z$9)),J282-MIN($T$9,J282)))</f>
        <v>0</v>
      </c>
      <c r="U282" s="33">
        <f>IF($B282="","",MIN($U$9,K282)+MIN(MAX(0,'Debt Payoff'!$D$24-SUM(Q282:T282)-SUMPRODUCT((K282:P282&lt;$U$9:$Z$9)*K282:P282+(K282:P282&gt;=$U$9:$Z$9)*$U$9:$Z$9)),K282-MIN($U$9,K282)))</f>
        <v>0</v>
      </c>
      <c r="V282" s="33">
        <f>IF($B282="","",MIN($V$9,L282)+MIN(MAX(0,'Debt Payoff'!$D$24-SUM(Q282:U282)-SUMPRODUCT((L282:P282&lt;$V$9:$Z$9)*L282:P282+(L282:P282&gt;=$V$9:$Z$9)*$V$9:$Z$9)),L282-MIN($V$9,L282)))</f>
        <v>0</v>
      </c>
      <c r="W282" s="33">
        <f>IF($B282="","",MIN($W$9,M282)+MIN(MAX(0,'Debt Payoff'!$D$24-SUM(Q282:V282)-SUMPRODUCT((M282:P282&lt;$W$9:$Z$9)*M282:P282+(M282:P282&gt;=$W$9:$Z$9)*$W$9:$Z$9)),M282-MIN($W$9,M282)))</f>
        <v>0</v>
      </c>
      <c r="X282" s="33">
        <f>IF($B282="","",MIN($X$9,N282)+MIN(MAX(0,'Debt Payoff'!$D$24-SUM(Q282:W282)-SUMPRODUCT((N282:P282&lt;$X$9:$Z$9)*N282:P282+(N282:P282&gt;=$X$9:$Z$9)*$X$9:$Z$9)),N282-MIN($X$9,N282)))</f>
        <v>0</v>
      </c>
      <c r="Y282" s="33">
        <f>IF($B282="","",MIN($Y$9,O282)+MIN(MAX(0,'Debt Payoff'!$D$24-SUM(Q282:X282)-SUMPRODUCT((O282:P282&lt;$Y$9:$Z$9)*O282:P282+(O282:P282&gt;=$Y$9:$Z$9)*$Y$9:$Z$9)),O282-MIN($Y$9,O282)))</f>
        <v>0</v>
      </c>
      <c r="Z282" s="33">
        <f>IF($B282="","",MIN($Z$9,P282)+MIN(MAX(0,'Debt Payoff'!$D$24-SUM(Q282:Y282)-SUMPRODUCT((P282:P282&lt;$Z$9:$Z$9)*P282:P282+(P282:P282&gt;=$Z$9:$Z$9)*$Z$9:$Z$9)),P282-MIN($Z$9,P282)))</f>
        <v>0</v>
      </c>
      <c r="AA282" s="33">
        <f>IF($B282="","",ROUND(G282-Q282,2))</f>
        <v>0</v>
      </c>
      <c r="AB282" s="33">
        <f>IF($B282="","",ROUND(H282-R282,2))</f>
        <v>0</v>
      </c>
      <c r="AC282" s="33">
        <f>IF($B282="","",ROUND(I282-S282,2))</f>
        <v>0</v>
      </c>
      <c r="AD282" s="33">
        <f>IF($B282="","",ROUND(J282-T282,2))</f>
        <v>0</v>
      </c>
      <c r="AE282" s="33">
        <f>IF($B282="","",ROUND(K282-U282,2))</f>
        <v>0</v>
      </c>
      <c r="AF282" s="33">
        <f>IF($B282="","",ROUND(L282-V282,2))</f>
        <v>0</v>
      </c>
      <c r="AG282" s="33">
        <f>IF($B282="","",ROUND(M282-W282,2))</f>
        <v>0</v>
      </c>
      <c r="AH282" s="33">
        <f>IF($B282="","",ROUND(N282-X282,2))</f>
        <v>0</v>
      </c>
      <c r="AI282" s="33">
        <f>IF($B282="","",ROUND(O282-Y282,2))</f>
        <v>0</v>
      </c>
      <c r="AJ282" s="33">
        <f>IF($B282="","",ROUND(P282-Z282,2))</f>
        <v>0</v>
      </c>
    </row>
    <row r="283" spans="2:36">
      <c r="B283" s="15">
        <f>IF(B282="","",IF(F282&gt;0.005,B282+1,""))</f>
        <v>0</v>
      </c>
      <c r="C283" s="46">
        <f>IF($B283="","",EDATE('Debt Payoff'!$D$23,$B283-1))</f>
        <v>0</v>
      </c>
      <c r="D283" s="47">
        <f>IF($B283="","",SUM(Q283:Z283))</f>
        <v>0</v>
      </c>
      <c r="E283" s="48">
        <f>IF($B283="","",SUM(G283:P283)-F282)</f>
        <v>0</v>
      </c>
      <c r="F283" s="47">
        <f>IF($B283="","",SUM(AA283:AJ283))</f>
        <v>0</v>
      </c>
      <c r="G283" s="48">
        <f>IF($B283="","",ROUND(N(AA282)*(1+$Q$8/12),2))</f>
        <v>0</v>
      </c>
      <c r="H283" s="48">
        <f>IF($B283="","",ROUND(N(AB282)*(1+$R$8/12),2))</f>
        <v>0</v>
      </c>
      <c r="I283" s="48">
        <f>IF($B283="","",ROUND(N(AC282)*(1+$S$8/12),2))</f>
        <v>0</v>
      </c>
      <c r="J283" s="48">
        <f>IF($B283="","",ROUND(N(AD282)*(1+$T$8/12),2))</f>
        <v>0</v>
      </c>
      <c r="K283" s="48">
        <f>IF($B283="","",ROUND(N(AE282)*(1+$U$8/12),2))</f>
        <v>0</v>
      </c>
      <c r="L283" s="48">
        <f>IF($B283="","",ROUND(N(AF282)*(1+$V$8/12),2))</f>
        <v>0</v>
      </c>
      <c r="M283" s="48">
        <f>IF($B283="","",ROUND(N(AG282)*(1+$W$8/12),2))</f>
        <v>0</v>
      </c>
      <c r="N283" s="48">
        <f>IF($B283="","",ROUND(N(AH282)*(1+$X$8/12),2))</f>
        <v>0</v>
      </c>
      <c r="O283" s="48">
        <f>IF($B283="","",ROUND(N(AI282)*(1+$Y$8/12),2))</f>
        <v>0</v>
      </c>
      <c r="P283" s="48">
        <f>IF($B283="","",ROUND(N(AJ282)*(1+$Z$8/12),2))</f>
        <v>0</v>
      </c>
      <c r="Q283" s="33">
        <f>IF($B283="","",MIN($Q$9,G283)+MIN(MAX(0,'Debt Payoff'!$D$24-0-SUMPRODUCT((G283:P283&lt;$Q$9:$Z$9)*G283:P283+(G283:P283&gt;=$Q$9:$Z$9)*$Q$9:$Z$9)),G283-MIN($Q$9,G283)))</f>
        <v>0</v>
      </c>
      <c r="R283" s="33">
        <f>IF($B283="","",MIN($R$9,H283)+MIN(MAX(0,'Debt Payoff'!$D$24-SUM(Q283:Q283)-SUMPRODUCT((H283:P283&lt;$R$9:$Z$9)*H283:P283+(H283:P283&gt;=$R$9:$Z$9)*$R$9:$Z$9)),H283-MIN($R$9,H283)))</f>
        <v>0</v>
      </c>
      <c r="S283" s="33">
        <f>IF($B283="","",MIN($S$9,I283)+MIN(MAX(0,'Debt Payoff'!$D$24-SUM(Q283:R283)-SUMPRODUCT((I283:P283&lt;$S$9:$Z$9)*I283:P283+(I283:P283&gt;=$S$9:$Z$9)*$S$9:$Z$9)),I283-MIN($S$9,I283)))</f>
        <v>0</v>
      </c>
      <c r="T283" s="33">
        <f>IF($B283="","",MIN($T$9,J283)+MIN(MAX(0,'Debt Payoff'!$D$24-SUM(Q283:S283)-SUMPRODUCT((J283:P283&lt;$T$9:$Z$9)*J283:P283+(J283:P283&gt;=$T$9:$Z$9)*$T$9:$Z$9)),J283-MIN($T$9,J283)))</f>
        <v>0</v>
      </c>
      <c r="U283" s="33">
        <f>IF($B283="","",MIN($U$9,K283)+MIN(MAX(0,'Debt Payoff'!$D$24-SUM(Q283:T283)-SUMPRODUCT((K283:P283&lt;$U$9:$Z$9)*K283:P283+(K283:P283&gt;=$U$9:$Z$9)*$U$9:$Z$9)),K283-MIN($U$9,K283)))</f>
        <v>0</v>
      </c>
      <c r="V283" s="33">
        <f>IF($B283="","",MIN($V$9,L283)+MIN(MAX(0,'Debt Payoff'!$D$24-SUM(Q283:U283)-SUMPRODUCT((L283:P283&lt;$V$9:$Z$9)*L283:P283+(L283:P283&gt;=$V$9:$Z$9)*$V$9:$Z$9)),L283-MIN($V$9,L283)))</f>
        <v>0</v>
      </c>
      <c r="W283" s="33">
        <f>IF($B283="","",MIN($W$9,M283)+MIN(MAX(0,'Debt Payoff'!$D$24-SUM(Q283:V283)-SUMPRODUCT((M283:P283&lt;$W$9:$Z$9)*M283:P283+(M283:P283&gt;=$W$9:$Z$9)*$W$9:$Z$9)),M283-MIN($W$9,M283)))</f>
        <v>0</v>
      </c>
      <c r="X283" s="33">
        <f>IF($B283="","",MIN($X$9,N283)+MIN(MAX(0,'Debt Payoff'!$D$24-SUM(Q283:W283)-SUMPRODUCT((N283:P283&lt;$X$9:$Z$9)*N283:P283+(N283:P283&gt;=$X$9:$Z$9)*$X$9:$Z$9)),N283-MIN($X$9,N283)))</f>
        <v>0</v>
      </c>
      <c r="Y283" s="33">
        <f>IF($B283="","",MIN($Y$9,O283)+MIN(MAX(0,'Debt Payoff'!$D$24-SUM(Q283:X283)-SUMPRODUCT((O283:P283&lt;$Y$9:$Z$9)*O283:P283+(O283:P283&gt;=$Y$9:$Z$9)*$Y$9:$Z$9)),O283-MIN($Y$9,O283)))</f>
        <v>0</v>
      </c>
      <c r="Z283" s="33">
        <f>IF($B283="","",MIN($Z$9,P283)+MIN(MAX(0,'Debt Payoff'!$D$24-SUM(Q283:Y283)-SUMPRODUCT((P283:P283&lt;$Z$9:$Z$9)*P283:P283+(P283:P283&gt;=$Z$9:$Z$9)*$Z$9:$Z$9)),P283-MIN($Z$9,P283)))</f>
        <v>0</v>
      </c>
      <c r="AA283" s="33">
        <f>IF($B283="","",ROUND(G283-Q283,2))</f>
        <v>0</v>
      </c>
      <c r="AB283" s="33">
        <f>IF($B283="","",ROUND(H283-R283,2))</f>
        <v>0</v>
      </c>
      <c r="AC283" s="33">
        <f>IF($B283="","",ROUND(I283-S283,2))</f>
        <v>0</v>
      </c>
      <c r="AD283" s="33">
        <f>IF($B283="","",ROUND(J283-T283,2))</f>
        <v>0</v>
      </c>
      <c r="AE283" s="33">
        <f>IF($B283="","",ROUND(K283-U283,2))</f>
        <v>0</v>
      </c>
      <c r="AF283" s="33">
        <f>IF($B283="","",ROUND(L283-V283,2))</f>
        <v>0</v>
      </c>
      <c r="AG283" s="33">
        <f>IF($B283="","",ROUND(M283-W283,2))</f>
        <v>0</v>
      </c>
      <c r="AH283" s="33">
        <f>IF($B283="","",ROUND(N283-X283,2))</f>
        <v>0</v>
      </c>
      <c r="AI283" s="33">
        <f>IF($B283="","",ROUND(O283-Y283,2))</f>
        <v>0</v>
      </c>
      <c r="AJ283" s="33">
        <f>IF($B283="","",ROUND(P283-Z283,2))</f>
        <v>0</v>
      </c>
    </row>
    <row r="284" spans="2:36">
      <c r="B284" s="15">
        <f>IF(B283="","",IF(F283&gt;0.005,B283+1,""))</f>
        <v>0</v>
      </c>
      <c r="C284" s="46">
        <f>IF($B284="","",EDATE('Debt Payoff'!$D$23,$B284-1))</f>
        <v>0</v>
      </c>
      <c r="D284" s="47">
        <f>IF($B284="","",SUM(Q284:Z284))</f>
        <v>0</v>
      </c>
      <c r="E284" s="48">
        <f>IF($B284="","",SUM(G284:P284)-F283)</f>
        <v>0</v>
      </c>
      <c r="F284" s="47">
        <f>IF($B284="","",SUM(AA284:AJ284))</f>
        <v>0</v>
      </c>
      <c r="G284" s="48">
        <f>IF($B284="","",ROUND(N(AA283)*(1+$Q$8/12),2))</f>
        <v>0</v>
      </c>
      <c r="H284" s="48">
        <f>IF($B284="","",ROUND(N(AB283)*(1+$R$8/12),2))</f>
        <v>0</v>
      </c>
      <c r="I284" s="48">
        <f>IF($B284="","",ROUND(N(AC283)*(1+$S$8/12),2))</f>
        <v>0</v>
      </c>
      <c r="J284" s="48">
        <f>IF($B284="","",ROUND(N(AD283)*(1+$T$8/12),2))</f>
        <v>0</v>
      </c>
      <c r="K284" s="48">
        <f>IF($B284="","",ROUND(N(AE283)*(1+$U$8/12),2))</f>
        <v>0</v>
      </c>
      <c r="L284" s="48">
        <f>IF($B284="","",ROUND(N(AF283)*(1+$V$8/12),2))</f>
        <v>0</v>
      </c>
      <c r="M284" s="48">
        <f>IF($B284="","",ROUND(N(AG283)*(1+$W$8/12),2))</f>
        <v>0</v>
      </c>
      <c r="N284" s="48">
        <f>IF($B284="","",ROUND(N(AH283)*(1+$X$8/12),2))</f>
        <v>0</v>
      </c>
      <c r="O284" s="48">
        <f>IF($B284="","",ROUND(N(AI283)*(1+$Y$8/12),2))</f>
        <v>0</v>
      </c>
      <c r="P284" s="48">
        <f>IF($B284="","",ROUND(N(AJ283)*(1+$Z$8/12),2))</f>
        <v>0</v>
      </c>
      <c r="Q284" s="33">
        <f>IF($B284="","",MIN($Q$9,G284)+MIN(MAX(0,'Debt Payoff'!$D$24-0-SUMPRODUCT((G284:P284&lt;$Q$9:$Z$9)*G284:P284+(G284:P284&gt;=$Q$9:$Z$9)*$Q$9:$Z$9)),G284-MIN($Q$9,G284)))</f>
        <v>0</v>
      </c>
      <c r="R284" s="33">
        <f>IF($B284="","",MIN($R$9,H284)+MIN(MAX(0,'Debt Payoff'!$D$24-SUM(Q284:Q284)-SUMPRODUCT((H284:P284&lt;$R$9:$Z$9)*H284:P284+(H284:P284&gt;=$R$9:$Z$9)*$R$9:$Z$9)),H284-MIN($R$9,H284)))</f>
        <v>0</v>
      </c>
      <c r="S284" s="33">
        <f>IF($B284="","",MIN($S$9,I284)+MIN(MAX(0,'Debt Payoff'!$D$24-SUM(Q284:R284)-SUMPRODUCT((I284:P284&lt;$S$9:$Z$9)*I284:P284+(I284:P284&gt;=$S$9:$Z$9)*$S$9:$Z$9)),I284-MIN($S$9,I284)))</f>
        <v>0</v>
      </c>
      <c r="T284" s="33">
        <f>IF($B284="","",MIN($T$9,J284)+MIN(MAX(0,'Debt Payoff'!$D$24-SUM(Q284:S284)-SUMPRODUCT((J284:P284&lt;$T$9:$Z$9)*J284:P284+(J284:P284&gt;=$T$9:$Z$9)*$T$9:$Z$9)),J284-MIN($T$9,J284)))</f>
        <v>0</v>
      </c>
      <c r="U284" s="33">
        <f>IF($B284="","",MIN($U$9,K284)+MIN(MAX(0,'Debt Payoff'!$D$24-SUM(Q284:T284)-SUMPRODUCT((K284:P284&lt;$U$9:$Z$9)*K284:P284+(K284:P284&gt;=$U$9:$Z$9)*$U$9:$Z$9)),K284-MIN($U$9,K284)))</f>
        <v>0</v>
      </c>
      <c r="V284" s="33">
        <f>IF($B284="","",MIN($V$9,L284)+MIN(MAX(0,'Debt Payoff'!$D$24-SUM(Q284:U284)-SUMPRODUCT((L284:P284&lt;$V$9:$Z$9)*L284:P284+(L284:P284&gt;=$V$9:$Z$9)*$V$9:$Z$9)),L284-MIN($V$9,L284)))</f>
        <v>0</v>
      </c>
      <c r="W284" s="33">
        <f>IF($B284="","",MIN($W$9,M284)+MIN(MAX(0,'Debt Payoff'!$D$24-SUM(Q284:V284)-SUMPRODUCT((M284:P284&lt;$W$9:$Z$9)*M284:P284+(M284:P284&gt;=$W$9:$Z$9)*$W$9:$Z$9)),M284-MIN($W$9,M284)))</f>
        <v>0</v>
      </c>
      <c r="X284" s="33">
        <f>IF($B284="","",MIN($X$9,N284)+MIN(MAX(0,'Debt Payoff'!$D$24-SUM(Q284:W284)-SUMPRODUCT((N284:P284&lt;$X$9:$Z$9)*N284:P284+(N284:P284&gt;=$X$9:$Z$9)*$X$9:$Z$9)),N284-MIN($X$9,N284)))</f>
        <v>0</v>
      </c>
      <c r="Y284" s="33">
        <f>IF($B284="","",MIN($Y$9,O284)+MIN(MAX(0,'Debt Payoff'!$D$24-SUM(Q284:X284)-SUMPRODUCT((O284:P284&lt;$Y$9:$Z$9)*O284:P284+(O284:P284&gt;=$Y$9:$Z$9)*$Y$9:$Z$9)),O284-MIN($Y$9,O284)))</f>
        <v>0</v>
      </c>
      <c r="Z284" s="33">
        <f>IF($B284="","",MIN($Z$9,P284)+MIN(MAX(0,'Debt Payoff'!$D$24-SUM(Q284:Y284)-SUMPRODUCT((P284:P284&lt;$Z$9:$Z$9)*P284:P284+(P284:P284&gt;=$Z$9:$Z$9)*$Z$9:$Z$9)),P284-MIN($Z$9,P284)))</f>
        <v>0</v>
      </c>
      <c r="AA284" s="33">
        <f>IF($B284="","",ROUND(G284-Q284,2))</f>
        <v>0</v>
      </c>
      <c r="AB284" s="33">
        <f>IF($B284="","",ROUND(H284-R284,2))</f>
        <v>0</v>
      </c>
      <c r="AC284" s="33">
        <f>IF($B284="","",ROUND(I284-S284,2))</f>
        <v>0</v>
      </c>
      <c r="AD284" s="33">
        <f>IF($B284="","",ROUND(J284-T284,2))</f>
        <v>0</v>
      </c>
      <c r="AE284" s="33">
        <f>IF($B284="","",ROUND(K284-U284,2))</f>
        <v>0</v>
      </c>
      <c r="AF284" s="33">
        <f>IF($B284="","",ROUND(L284-V284,2))</f>
        <v>0</v>
      </c>
      <c r="AG284" s="33">
        <f>IF($B284="","",ROUND(M284-W284,2))</f>
        <v>0</v>
      </c>
      <c r="AH284" s="33">
        <f>IF($B284="","",ROUND(N284-X284,2))</f>
        <v>0</v>
      </c>
      <c r="AI284" s="33">
        <f>IF($B284="","",ROUND(O284-Y284,2))</f>
        <v>0</v>
      </c>
      <c r="AJ284" s="33">
        <f>IF($B284="","",ROUND(P284-Z284,2))</f>
        <v>0</v>
      </c>
    </row>
    <row r="285" spans="2:36">
      <c r="B285" s="15">
        <f>IF(B284="","",IF(F284&gt;0.005,B284+1,""))</f>
        <v>0</v>
      </c>
      <c r="C285" s="46">
        <f>IF($B285="","",EDATE('Debt Payoff'!$D$23,$B285-1))</f>
        <v>0</v>
      </c>
      <c r="D285" s="47">
        <f>IF($B285="","",SUM(Q285:Z285))</f>
        <v>0</v>
      </c>
      <c r="E285" s="48">
        <f>IF($B285="","",SUM(G285:P285)-F284)</f>
        <v>0</v>
      </c>
      <c r="F285" s="47">
        <f>IF($B285="","",SUM(AA285:AJ285))</f>
        <v>0</v>
      </c>
      <c r="G285" s="48">
        <f>IF($B285="","",ROUND(N(AA284)*(1+$Q$8/12),2))</f>
        <v>0</v>
      </c>
      <c r="H285" s="48">
        <f>IF($B285="","",ROUND(N(AB284)*(1+$R$8/12),2))</f>
        <v>0</v>
      </c>
      <c r="I285" s="48">
        <f>IF($B285="","",ROUND(N(AC284)*(1+$S$8/12),2))</f>
        <v>0</v>
      </c>
      <c r="J285" s="48">
        <f>IF($B285="","",ROUND(N(AD284)*(1+$T$8/12),2))</f>
        <v>0</v>
      </c>
      <c r="K285" s="48">
        <f>IF($B285="","",ROUND(N(AE284)*(1+$U$8/12),2))</f>
        <v>0</v>
      </c>
      <c r="L285" s="48">
        <f>IF($B285="","",ROUND(N(AF284)*(1+$V$8/12),2))</f>
        <v>0</v>
      </c>
      <c r="M285" s="48">
        <f>IF($B285="","",ROUND(N(AG284)*(1+$W$8/12),2))</f>
        <v>0</v>
      </c>
      <c r="N285" s="48">
        <f>IF($B285="","",ROUND(N(AH284)*(1+$X$8/12),2))</f>
        <v>0</v>
      </c>
      <c r="O285" s="48">
        <f>IF($B285="","",ROUND(N(AI284)*(1+$Y$8/12),2))</f>
        <v>0</v>
      </c>
      <c r="P285" s="48">
        <f>IF($B285="","",ROUND(N(AJ284)*(1+$Z$8/12),2))</f>
        <v>0</v>
      </c>
      <c r="Q285" s="33">
        <f>IF($B285="","",MIN($Q$9,G285)+MIN(MAX(0,'Debt Payoff'!$D$24-0-SUMPRODUCT((G285:P285&lt;$Q$9:$Z$9)*G285:P285+(G285:P285&gt;=$Q$9:$Z$9)*$Q$9:$Z$9)),G285-MIN($Q$9,G285)))</f>
        <v>0</v>
      </c>
      <c r="R285" s="33">
        <f>IF($B285="","",MIN($R$9,H285)+MIN(MAX(0,'Debt Payoff'!$D$24-SUM(Q285:Q285)-SUMPRODUCT((H285:P285&lt;$R$9:$Z$9)*H285:P285+(H285:P285&gt;=$R$9:$Z$9)*$R$9:$Z$9)),H285-MIN($R$9,H285)))</f>
        <v>0</v>
      </c>
      <c r="S285" s="33">
        <f>IF($B285="","",MIN($S$9,I285)+MIN(MAX(0,'Debt Payoff'!$D$24-SUM(Q285:R285)-SUMPRODUCT((I285:P285&lt;$S$9:$Z$9)*I285:P285+(I285:P285&gt;=$S$9:$Z$9)*$S$9:$Z$9)),I285-MIN($S$9,I285)))</f>
        <v>0</v>
      </c>
      <c r="T285" s="33">
        <f>IF($B285="","",MIN($T$9,J285)+MIN(MAX(0,'Debt Payoff'!$D$24-SUM(Q285:S285)-SUMPRODUCT((J285:P285&lt;$T$9:$Z$9)*J285:P285+(J285:P285&gt;=$T$9:$Z$9)*$T$9:$Z$9)),J285-MIN($T$9,J285)))</f>
        <v>0</v>
      </c>
      <c r="U285" s="33">
        <f>IF($B285="","",MIN($U$9,K285)+MIN(MAX(0,'Debt Payoff'!$D$24-SUM(Q285:T285)-SUMPRODUCT((K285:P285&lt;$U$9:$Z$9)*K285:P285+(K285:P285&gt;=$U$9:$Z$9)*$U$9:$Z$9)),K285-MIN($U$9,K285)))</f>
        <v>0</v>
      </c>
      <c r="V285" s="33">
        <f>IF($B285="","",MIN($V$9,L285)+MIN(MAX(0,'Debt Payoff'!$D$24-SUM(Q285:U285)-SUMPRODUCT((L285:P285&lt;$V$9:$Z$9)*L285:P285+(L285:P285&gt;=$V$9:$Z$9)*$V$9:$Z$9)),L285-MIN($V$9,L285)))</f>
        <v>0</v>
      </c>
      <c r="W285" s="33">
        <f>IF($B285="","",MIN($W$9,M285)+MIN(MAX(0,'Debt Payoff'!$D$24-SUM(Q285:V285)-SUMPRODUCT((M285:P285&lt;$W$9:$Z$9)*M285:P285+(M285:P285&gt;=$W$9:$Z$9)*$W$9:$Z$9)),M285-MIN($W$9,M285)))</f>
        <v>0</v>
      </c>
      <c r="X285" s="33">
        <f>IF($B285="","",MIN($X$9,N285)+MIN(MAX(0,'Debt Payoff'!$D$24-SUM(Q285:W285)-SUMPRODUCT((N285:P285&lt;$X$9:$Z$9)*N285:P285+(N285:P285&gt;=$X$9:$Z$9)*$X$9:$Z$9)),N285-MIN($X$9,N285)))</f>
        <v>0</v>
      </c>
      <c r="Y285" s="33">
        <f>IF($B285="","",MIN($Y$9,O285)+MIN(MAX(0,'Debt Payoff'!$D$24-SUM(Q285:X285)-SUMPRODUCT((O285:P285&lt;$Y$9:$Z$9)*O285:P285+(O285:P285&gt;=$Y$9:$Z$9)*$Y$9:$Z$9)),O285-MIN($Y$9,O285)))</f>
        <v>0</v>
      </c>
      <c r="Z285" s="33">
        <f>IF($B285="","",MIN($Z$9,P285)+MIN(MAX(0,'Debt Payoff'!$D$24-SUM(Q285:Y285)-SUMPRODUCT((P285:P285&lt;$Z$9:$Z$9)*P285:P285+(P285:P285&gt;=$Z$9:$Z$9)*$Z$9:$Z$9)),P285-MIN($Z$9,P285)))</f>
        <v>0</v>
      </c>
      <c r="AA285" s="33">
        <f>IF($B285="","",ROUND(G285-Q285,2))</f>
        <v>0</v>
      </c>
      <c r="AB285" s="33">
        <f>IF($B285="","",ROUND(H285-R285,2))</f>
        <v>0</v>
      </c>
      <c r="AC285" s="33">
        <f>IF($B285="","",ROUND(I285-S285,2))</f>
        <v>0</v>
      </c>
      <c r="AD285" s="33">
        <f>IF($B285="","",ROUND(J285-T285,2))</f>
        <v>0</v>
      </c>
      <c r="AE285" s="33">
        <f>IF($B285="","",ROUND(K285-U285,2))</f>
        <v>0</v>
      </c>
      <c r="AF285" s="33">
        <f>IF($B285="","",ROUND(L285-V285,2))</f>
        <v>0</v>
      </c>
      <c r="AG285" s="33">
        <f>IF($B285="","",ROUND(M285-W285,2))</f>
        <v>0</v>
      </c>
      <c r="AH285" s="33">
        <f>IF($B285="","",ROUND(N285-X285,2))</f>
        <v>0</v>
      </c>
      <c r="AI285" s="33">
        <f>IF($B285="","",ROUND(O285-Y285,2))</f>
        <v>0</v>
      </c>
      <c r="AJ285" s="33">
        <f>IF($B285="","",ROUND(P285-Z285,2))</f>
        <v>0</v>
      </c>
    </row>
    <row r="286" spans="2:36">
      <c r="B286" s="15">
        <f>IF(B285="","",IF(F285&gt;0.005,B285+1,""))</f>
        <v>0</v>
      </c>
      <c r="C286" s="46">
        <f>IF($B286="","",EDATE('Debt Payoff'!$D$23,$B286-1))</f>
        <v>0</v>
      </c>
      <c r="D286" s="47">
        <f>IF($B286="","",SUM(Q286:Z286))</f>
        <v>0</v>
      </c>
      <c r="E286" s="48">
        <f>IF($B286="","",SUM(G286:P286)-F285)</f>
        <v>0</v>
      </c>
      <c r="F286" s="47">
        <f>IF($B286="","",SUM(AA286:AJ286))</f>
        <v>0</v>
      </c>
      <c r="G286" s="48">
        <f>IF($B286="","",ROUND(N(AA285)*(1+$Q$8/12),2))</f>
        <v>0</v>
      </c>
      <c r="H286" s="48">
        <f>IF($B286="","",ROUND(N(AB285)*(1+$R$8/12),2))</f>
        <v>0</v>
      </c>
      <c r="I286" s="48">
        <f>IF($B286="","",ROUND(N(AC285)*(1+$S$8/12),2))</f>
        <v>0</v>
      </c>
      <c r="J286" s="48">
        <f>IF($B286="","",ROUND(N(AD285)*(1+$T$8/12),2))</f>
        <v>0</v>
      </c>
      <c r="K286" s="48">
        <f>IF($B286="","",ROUND(N(AE285)*(1+$U$8/12),2))</f>
        <v>0</v>
      </c>
      <c r="L286" s="48">
        <f>IF($B286="","",ROUND(N(AF285)*(1+$V$8/12),2))</f>
        <v>0</v>
      </c>
      <c r="M286" s="48">
        <f>IF($B286="","",ROUND(N(AG285)*(1+$W$8/12),2))</f>
        <v>0</v>
      </c>
      <c r="N286" s="48">
        <f>IF($B286="","",ROUND(N(AH285)*(1+$X$8/12),2))</f>
        <v>0</v>
      </c>
      <c r="O286" s="48">
        <f>IF($B286="","",ROUND(N(AI285)*(1+$Y$8/12),2))</f>
        <v>0</v>
      </c>
      <c r="P286" s="48">
        <f>IF($B286="","",ROUND(N(AJ285)*(1+$Z$8/12),2))</f>
        <v>0</v>
      </c>
      <c r="Q286" s="33">
        <f>IF($B286="","",MIN($Q$9,G286)+MIN(MAX(0,'Debt Payoff'!$D$24-0-SUMPRODUCT((G286:P286&lt;$Q$9:$Z$9)*G286:P286+(G286:P286&gt;=$Q$9:$Z$9)*$Q$9:$Z$9)),G286-MIN($Q$9,G286)))</f>
        <v>0</v>
      </c>
      <c r="R286" s="33">
        <f>IF($B286="","",MIN($R$9,H286)+MIN(MAX(0,'Debt Payoff'!$D$24-SUM(Q286:Q286)-SUMPRODUCT((H286:P286&lt;$R$9:$Z$9)*H286:P286+(H286:P286&gt;=$R$9:$Z$9)*$R$9:$Z$9)),H286-MIN($R$9,H286)))</f>
        <v>0</v>
      </c>
      <c r="S286" s="33">
        <f>IF($B286="","",MIN($S$9,I286)+MIN(MAX(0,'Debt Payoff'!$D$24-SUM(Q286:R286)-SUMPRODUCT((I286:P286&lt;$S$9:$Z$9)*I286:P286+(I286:P286&gt;=$S$9:$Z$9)*$S$9:$Z$9)),I286-MIN($S$9,I286)))</f>
        <v>0</v>
      </c>
      <c r="T286" s="33">
        <f>IF($B286="","",MIN($T$9,J286)+MIN(MAX(0,'Debt Payoff'!$D$24-SUM(Q286:S286)-SUMPRODUCT((J286:P286&lt;$T$9:$Z$9)*J286:P286+(J286:P286&gt;=$T$9:$Z$9)*$T$9:$Z$9)),J286-MIN($T$9,J286)))</f>
        <v>0</v>
      </c>
      <c r="U286" s="33">
        <f>IF($B286="","",MIN($U$9,K286)+MIN(MAX(0,'Debt Payoff'!$D$24-SUM(Q286:T286)-SUMPRODUCT((K286:P286&lt;$U$9:$Z$9)*K286:P286+(K286:P286&gt;=$U$9:$Z$9)*$U$9:$Z$9)),K286-MIN($U$9,K286)))</f>
        <v>0</v>
      </c>
      <c r="V286" s="33">
        <f>IF($B286="","",MIN($V$9,L286)+MIN(MAX(0,'Debt Payoff'!$D$24-SUM(Q286:U286)-SUMPRODUCT((L286:P286&lt;$V$9:$Z$9)*L286:P286+(L286:P286&gt;=$V$9:$Z$9)*$V$9:$Z$9)),L286-MIN($V$9,L286)))</f>
        <v>0</v>
      </c>
      <c r="W286" s="33">
        <f>IF($B286="","",MIN($W$9,M286)+MIN(MAX(0,'Debt Payoff'!$D$24-SUM(Q286:V286)-SUMPRODUCT((M286:P286&lt;$W$9:$Z$9)*M286:P286+(M286:P286&gt;=$W$9:$Z$9)*$W$9:$Z$9)),M286-MIN($W$9,M286)))</f>
        <v>0</v>
      </c>
      <c r="X286" s="33">
        <f>IF($B286="","",MIN($X$9,N286)+MIN(MAX(0,'Debt Payoff'!$D$24-SUM(Q286:W286)-SUMPRODUCT((N286:P286&lt;$X$9:$Z$9)*N286:P286+(N286:P286&gt;=$X$9:$Z$9)*$X$9:$Z$9)),N286-MIN($X$9,N286)))</f>
        <v>0</v>
      </c>
      <c r="Y286" s="33">
        <f>IF($B286="","",MIN($Y$9,O286)+MIN(MAX(0,'Debt Payoff'!$D$24-SUM(Q286:X286)-SUMPRODUCT((O286:P286&lt;$Y$9:$Z$9)*O286:P286+(O286:P286&gt;=$Y$9:$Z$9)*$Y$9:$Z$9)),O286-MIN($Y$9,O286)))</f>
        <v>0</v>
      </c>
      <c r="Z286" s="33">
        <f>IF($B286="","",MIN($Z$9,P286)+MIN(MAX(0,'Debt Payoff'!$D$24-SUM(Q286:Y286)-SUMPRODUCT((P286:P286&lt;$Z$9:$Z$9)*P286:P286+(P286:P286&gt;=$Z$9:$Z$9)*$Z$9:$Z$9)),P286-MIN($Z$9,P286)))</f>
        <v>0</v>
      </c>
      <c r="AA286" s="33">
        <f>IF($B286="","",ROUND(G286-Q286,2))</f>
        <v>0</v>
      </c>
      <c r="AB286" s="33">
        <f>IF($B286="","",ROUND(H286-R286,2))</f>
        <v>0</v>
      </c>
      <c r="AC286" s="33">
        <f>IF($B286="","",ROUND(I286-S286,2))</f>
        <v>0</v>
      </c>
      <c r="AD286" s="33">
        <f>IF($B286="","",ROUND(J286-T286,2))</f>
        <v>0</v>
      </c>
      <c r="AE286" s="33">
        <f>IF($B286="","",ROUND(K286-U286,2))</f>
        <v>0</v>
      </c>
      <c r="AF286" s="33">
        <f>IF($B286="","",ROUND(L286-V286,2))</f>
        <v>0</v>
      </c>
      <c r="AG286" s="33">
        <f>IF($B286="","",ROUND(M286-W286,2))</f>
        <v>0</v>
      </c>
      <c r="AH286" s="33">
        <f>IF($B286="","",ROUND(N286-X286,2))</f>
        <v>0</v>
      </c>
      <c r="AI286" s="33">
        <f>IF($B286="","",ROUND(O286-Y286,2))</f>
        <v>0</v>
      </c>
      <c r="AJ286" s="33">
        <f>IF($B286="","",ROUND(P286-Z286,2))</f>
        <v>0</v>
      </c>
    </row>
    <row r="287" spans="2:36">
      <c r="B287" s="15">
        <f>IF(B286="","",IF(F286&gt;0.005,B286+1,""))</f>
        <v>0</v>
      </c>
      <c r="C287" s="46">
        <f>IF($B287="","",EDATE('Debt Payoff'!$D$23,$B287-1))</f>
        <v>0</v>
      </c>
      <c r="D287" s="47">
        <f>IF($B287="","",SUM(Q287:Z287))</f>
        <v>0</v>
      </c>
      <c r="E287" s="48">
        <f>IF($B287="","",SUM(G287:P287)-F286)</f>
        <v>0</v>
      </c>
      <c r="F287" s="47">
        <f>IF($B287="","",SUM(AA287:AJ287))</f>
        <v>0</v>
      </c>
      <c r="G287" s="48">
        <f>IF($B287="","",ROUND(N(AA286)*(1+$Q$8/12),2))</f>
        <v>0</v>
      </c>
      <c r="H287" s="48">
        <f>IF($B287="","",ROUND(N(AB286)*(1+$R$8/12),2))</f>
        <v>0</v>
      </c>
      <c r="I287" s="48">
        <f>IF($B287="","",ROUND(N(AC286)*(1+$S$8/12),2))</f>
        <v>0</v>
      </c>
      <c r="J287" s="48">
        <f>IF($B287="","",ROUND(N(AD286)*(1+$T$8/12),2))</f>
        <v>0</v>
      </c>
      <c r="K287" s="48">
        <f>IF($B287="","",ROUND(N(AE286)*(1+$U$8/12),2))</f>
        <v>0</v>
      </c>
      <c r="L287" s="48">
        <f>IF($B287="","",ROUND(N(AF286)*(1+$V$8/12),2))</f>
        <v>0</v>
      </c>
      <c r="M287" s="48">
        <f>IF($B287="","",ROUND(N(AG286)*(1+$W$8/12),2))</f>
        <v>0</v>
      </c>
      <c r="N287" s="48">
        <f>IF($B287="","",ROUND(N(AH286)*(1+$X$8/12),2))</f>
        <v>0</v>
      </c>
      <c r="O287" s="48">
        <f>IF($B287="","",ROUND(N(AI286)*(1+$Y$8/12),2))</f>
        <v>0</v>
      </c>
      <c r="P287" s="48">
        <f>IF($B287="","",ROUND(N(AJ286)*(1+$Z$8/12),2))</f>
        <v>0</v>
      </c>
      <c r="Q287" s="33">
        <f>IF($B287="","",MIN($Q$9,G287)+MIN(MAX(0,'Debt Payoff'!$D$24-0-SUMPRODUCT((G287:P287&lt;$Q$9:$Z$9)*G287:P287+(G287:P287&gt;=$Q$9:$Z$9)*$Q$9:$Z$9)),G287-MIN($Q$9,G287)))</f>
        <v>0</v>
      </c>
      <c r="R287" s="33">
        <f>IF($B287="","",MIN($R$9,H287)+MIN(MAX(0,'Debt Payoff'!$D$24-SUM(Q287:Q287)-SUMPRODUCT((H287:P287&lt;$R$9:$Z$9)*H287:P287+(H287:P287&gt;=$R$9:$Z$9)*$R$9:$Z$9)),H287-MIN($R$9,H287)))</f>
        <v>0</v>
      </c>
      <c r="S287" s="33">
        <f>IF($B287="","",MIN($S$9,I287)+MIN(MAX(0,'Debt Payoff'!$D$24-SUM(Q287:R287)-SUMPRODUCT((I287:P287&lt;$S$9:$Z$9)*I287:P287+(I287:P287&gt;=$S$9:$Z$9)*$S$9:$Z$9)),I287-MIN($S$9,I287)))</f>
        <v>0</v>
      </c>
      <c r="T287" s="33">
        <f>IF($B287="","",MIN($T$9,J287)+MIN(MAX(0,'Debt Payoff'!$D$24-SUM(Q287:S287)-SUMPRODUCT((J287:P287&lt;$T$9:$Z$9)*J287:P287+(J287:P287&gt;=$T$9:$Z$9)*$T$9:$Z$9)),J287-MIN($T$9,J287)))</f>
        <v>0</v>
      </c>
      <c r="U287" s="33">
        <f>IF($B287="","",MIN($U$9,K287)+MIN(MAX(0,'Debt Payoff'!$D$24-SUM(Q287:T287)-SUMPRODUCT((K287:P287&lt;$U$9:$Z$9)*K287:P287+(K287:P287&gt;=$U$9:$Z$9)*$U$9:$Z$9)),K287-MIN($U$9,K287)))</f>
        <v>0</v>
      </c>
      <c r="V287" s="33">
        <f>IF($B287="","",MIN($V$9,L287)+MIN(MAX(0,'Debt Payoff'!$D$24-SUM(Q287:U287)-SUMPRODUCT((L287:P287&lt;$V$9:$Z$9)*L287:P287+(L287:P287&gt;=$V$9:$Z$9)*$V$9:$Z$9)),L287-MIN($V$9,L287)))</f>
        <v>0</v>
      </c>
      <c r="W287" s="33">
        <f>IF($B287="","",MIN($W$9,M287)+MIN(MAX(0,'Debt Payoff'!$D$24-SUM(Q287:V287)-SUMPRODUCT((M287:P287&lt;$W$9:$Z$9)*M287:P287+(M287:P287&gt;=$W$9:$Z$9)*$W$9:$Z$9)),M287-MIN($W$9,M287)))</f>
        <v>0</v>
      </c>
      <c r="X287" s="33">
        <f>IF($B287="","",MIN($X$9,N287)+MIN(MAX(0,'Debt Payoff'!$D$24-SUM(Q287:W287)-SUMPRODUCT((N287:P287&lt;$X$9:$Z$9)*N287:P287+(N287:P287&gt;=$X$9:$Z$9)*$X$9:$Z$9)),N287-MIN($X$9,N287)))</f>
        <v>0</v>
      </c>
      <c r="Y287" s="33">
        <f>IF($B287="","",MIN($Y$9,O287)+MIN(MAX(0,'Debt Payoff'!$D$24-SUM(Q287:X287)-SUMPRODUCT((O287:P287&lt;$Y$9:$Z$9)*O287:P287+(O287:P287&gt;=$Y$9:$Z$9)*$Y$9:$Z$9)),O287-MIN($Y$9,O287)))</f>
        <v>0</v>
      </c>
      <c r="Z287" s="33">
        <f>IF($B287="","",MIN($Z$9,P287)+MIN(MAX(0,'Debt Payoff'!$D$24-SUM(Q287:Y287)-SUMPRODUCT((P287:P287&lt;$Z$9:$Z$9)*P287:P287+(P287:P287&gt;=$Z$9:$Z$9)*$Z$9:$Z$9)),P287-MIN($Z$9,P287)))</f>
        <v>0</v>
      </c>
      <c r="AA287" s="33">
        <f>IF($B287="","",ROUND(G287-Q287,2))</f>
        <v>0</v>
      </c>
      <c r="AB287" s="33">
        <f>IF($B287="","",ROUND(H287-R287,2))</f>
        <v>0</v>
      </c>
      <c r="AC287" s="33">
        <f>IF($B287="","",ROUND(I287-S287,2))</f>
        <v>0</v>
      </c>
      <c r="AD287" s="33">
        <f>IF($B287="","",ROUND(J287-T287,2))</f>
        <v>0</v>
      </c>
      <c r="AE287" s="33">
        <f>IF($B287="","",ROUND(K287-U287,2))</f>
        <v>0</v>
      </c>
      <c r="AF287" s="33">
        <f>IF($B287="","",ROUND(L287-V287,2))</f>
        <v>0</v>
      </c>
      <c r="AG287" s="33">
        <f>IF($B287="","",ROUND(M287-W287,2))</f>
        <v>0</v>
      </c>
      <c r="AH287" s="33">
        <f>IF($B287="","",ROUND(N287-X287,2))</f>
        <v>0</v>
      </c>
      <c r="AI287" s="33">
        <f>IF($B287="","",ROUND(O287-Y287,2))</f>
        <v>0</v>
      </c>
      <c r="AJ287" s="33">
        <f>IF($B287="","",ROUND(P287-Z287,2))</f>
        <v>0</v>
      </c>
    </row>
    <row r="288" spans="2:36">
      <c r="B288" s="15">
        <f>IF(B287="","",IF(F287&gt;0.005,B287+1,""))</f>
        <v>0</v>
      </c>
      <c r="C288" s="46">
        <f>IF($B288="","",EDATE('Debt Payoff'!$D$23,$B288-1))</f>
        <v>0</v>
      </c>
      <c r="D288" s="47">
        <f>IF($B288="","",SUM(Q288:Z288))</f>
        <v>0</v>
      </c>
      <c r="E288" s="48">
        <f>IF($B288="","",SUM(G288:P288)-F287)</f>
        <v>0</v>
      </c>
      <c r="F288" s="47">
        <f>IF($B288="","",SUM(AA288:AJ288))</f>
        <v>0</v>
      </c>
      <c r="G288" s="48">
        <f>IF($B288="","",ROUND(N(AA287)*(1+$Q$8/12),2))</f>
        <v>0</v>
      </c>
      <c r="H288" s="48">
        <f>IF($B288="","",ROUND(N(AB287)*(1+$R$8/12),2))</f>
        <v>0</v>
      </c>
      <c r="I288" s="48">
        <f>IF($B288="","",ROUND(N(AC287)*(1+$S$8/12),2))</f>
        <v>0</v>
      </c>
      <c r="J288" s="48">
        <f>IF($B288="","",ROUND(N(AD287)*(1+$T$8/12),2))</f>
        <v>0</v>
      </c>
      <c r="K288" s="48">
        <f>IF($B288="","",ROUND(N(AE287)*(1+$U$8/12),2))</f>
        <v>0</v>
      </c>
      <c r="L288" s="48">
        <f>IF($B288="","",ROUND(N(AF287)*(1+$V$8/12),2))</f>
        <v>0</v>
      </c>
      <c r="M288" s="48">
        <f>IF($B288="","",ROUND(N(AG287)*(1+$W$8/12),2))</f>
        <v>0</v>
      </c>
      <c r="N288" s="48">
        <f>IF($B288="","",ROUND(N(AH287)*(1+$X$8/12),2))</f>
        <v>0</v>
      </c>
      <c r="O288" s="48">
        <f>IF($B288="","",ROUND(N(AI287)*(1+$Y$8/12),2))</f>
        <v>0</v>
      </c>
      <c r="P288" s="48">
        <f>IF($B288="","",ROUND(N(AJ287)*(1+$Z$8/12),2))</f>
        <v>0</v>
      </c>
      <c r="Q288" s="33">
        <f>IF($B288="","",MIN($Q$9,G288)+MIN(MAX(0,'Debt Payoff'!$D$24-0-SUMPRODUCT((G288:P288&lt;$Q$9:$Z$9)*G288:P288+(G288:P288&gt;=$Q$9:$Z$9)*$Q$9:$Z$9)),G288-MIN($Q$9,G288)))</f>
        <v>0</v>
      </c>
      <c r="R288" s="33">
        <f>IF($B288="","",MIN($R$9,H288)+MIN(MAX(0,'Debt Payoff'!$D$24-SUM(Q288:Q288)-SUMPRODUCT((H288:P288&lt;$R$9:$Z$9)*H288:P288+(H288:P288&gt;=$R$9:$Z$9)*$R$9:$Z$9)),H288-MIN($R$9,H288)))</f>
        <v>0</v>
      </c>
      <c r="S288" s="33">
        <f>IF($B288="","",MIN($S$9,I288)+MIN(MAX(0,'Debt Payoff'!$D$24-SUM(Q288:R288)-SUMPRODUCT((I288:P288&lt;$S$9:$Z$9)*I288:P288+(I288:P288&gt;=$S$9:$Z$9)*$S$9:$Z$9)),I288-MIN($S$9,I288)))</f>
        <v>0</v>
      </c>
      <c r="T288" s="33">
        <f>IF($B288="","",MIN($T$9,J288)+MIN(MAX(0,'Debt Payoff'!$D$24-SUM(Q288:S288)-SUMPRODUCT((J288:P288&lt;$T$9:$Z$9)*J288:P288+(J288:P288&gt;=$T$9:$Z$9)*$T$9:$Z$9)),J288-MIN($T$9,J288)))</f>
        <v>0</v>
      </c>
      <c r="U288" s="33">
        <f>IF($B288="","",MIN($U$9,K288)+MIN(MAX(0,'Debt Payoff'!$D$24-SUM(Q288:T288)-SUMPRODUCT((K288:P288&lt;$U$9:$Z$9)*K288:P288+(K288:P288&gt;=$U$9:$Z$9)*$U$9:$Z$9)),K288-MIN($U$9,K288)))</f>
        <v>0</v>
      </c>
      <c r="V288" s="33">
        <f>IF($B288="","",MIN($V$9,L288)+MIN(MAX(0,'Debt Payoff'!$D$24-SUM(Q288:U288)-SUMPRODUCT((L288:P288&lt;$V$9:$Z$9)*L288:P288+(L288:P288&gt;=$V$9:$Z$9)*$V$9:$Z$9)),L288-MIN($V$9,L288)))</f>
        <v>0</v>
      </c>
      <c r="W288" s="33">
        <f>IF($B288="","",MIN($W$9,M288)+MIN(MAX(0,'Debt Payoff'!$D$24-SUM(Q288:V288)-SUMPRODUCT((M288:P288&lt;$W$9:$Z$9)*M288:P288+(M288:P288&gt;=$W$9:$Z$9)*$W$9:$Z$9)),M288-MIN($W$9,M288)))</f>
        <v>0</v>
      </c>
      <c r="X288" s="33">
        <f>IF($B288="","",MIN($X$9,N288)+MIN(MAX(0,'Debt Payoff'!$D$24-SUM(Q288:W288)-SUMPRODUCT((N288:P288&lt;$X$9:$Z$9)*N288:P288+(N288:P288&gt;=$X$9:$Z$9)*$X$9:$Z$9)),N288-MIN($X$9,N288)))</f>
        <v>0</v>
      </c>
      <c r="Y288" s="33">
        <f>IF($B288="","",MIN($Y$9,O288)+MIN(MAX(0,'Debt Payoff'!$D$24-SUM(Q288:X288)-SUMPRODUCT((O288:P288&lt;$Y$9:$Z$9)*O288:P288+(O288:P288&gt;=$Y$9:$Z$9)*$Y$9:$Z$9)),O288-MIN($Y$9,O288)))</f>
        <v>0</v>
      </c>
      <c r="Z288" s="33">
        <f>IF($B288="","",MIN($Z$9,P288)+MIN(MAX(0,'Debt Payoff'!$D$24-SUM(Q288:Y288)-SUMPRODUCT((P288:P288&lt;$Z$9:$Z$9)*P288:P288+(P288:P288&gt;=$Z$9:$Z$9)*$Z$9:$Z$9)),P288-MIN($Z$9,P288)))</f>
        <v>0</v>
      </c>
      <c r="AA288" s="33">
        <f>IF($B288="","",ROUND(G288-Q288,2))</f>
        <v>0</v>
      </c>
      <c r="AB288" s="33">
        <f>IF($B288="","",ROUND(H288-R288,2))</f>
        <v>0</v>
      </c>
      <c r="AC288" s="33">
        <f>IF($B288="","",ROUND(I288-S288,2))</f>
        <v>0</v>
      </c>
      <c r="AD288" s="33">
        <f>IF($B288="","",ROUND(J288-T288,2))</f>
        <v>0</v>
      </c>
      <c r="AE288" s="33">
        <f>IF($B288="","",ROUND(K288-U288,2))</f>
        <v>0</v>
      </c>
      <c r="AF288" s="33">
        <f>IF($B288="","",ROUND(L288-V288,2))</f>
        <v>0</v>
      </c>
      <c r="AG288" s="33">
        <f>IF($B288="","",ROUND(M288-W288,2))</f>
        <v>0</v>
      </c>
      <c r="AH288" s="33">
        <f>IF($B288="","",ROUND(N288-X288,2))</f>
        <v>0</v>
      </c>
      <c r="AI288" s="33">
        <f>IF($B288="","",ROUND(O288-Y288,2))</f>
        <v>0</v>
      </c>
      <c r="AJ288" s="33">
        <f>IF($B288="","",ROUND(P288-Z288,2))</f>
        <v>0</v>
      </c>
    </row>
    <row r="289" spans="2:36">
      <c r="B289" s="15">
        <f>IF(B288="","",IF(F288&gt;0.005,B288+1,""))</f>
        <v>0</v>
      </c>
      <c r="C289" s="46">
        <f>IF($B289="","",EDATE('Debt Payoff'!$D$23,$B289-1))</f>
        <v>0</v>
      </c>
      <c r="D289" s="47">
        <f>IF($B289="","",SUM(Q289:Z289))</f>
        <v>0</v>
      </c>
      <c r="E289" s="48">
        <f>IF($B289="","",SUM(G289:P289)-F288)</f>
        <v>0</v>
      </c>
      <c r="F289" s="47">
        <f>IF($B289="","",SUM(AA289:AJ289))</f>
        <v>0</v>
      </c>
      <c r="G289" s="48">
        <f>IF($B289="","",ROUND(N(AA288)*(1+$Q$8/12),2))</f>
        <v>0</v>
      </c>
      <c r="H289" s="48">
        <f>IF($B289="","",ROUND(N(AB288)*(1+$R$8/12),2))</f>
        <v>0</v>
      </c>
      <c r="I289" s="48">
        <f>IF($B289="","",ROUND(N(AC288)*(1+$S$8/12),2))</f>
        <v>0</v>
      </c>
      <c r="J289" s="48">
        <f>IF($B289="","",ROUND(N(AD288)*(1+$T$8/12),2))</f>
        <v>0</v>
      </c>
      <c r="K289" s="48">
        <f>IF($B289="","",ROUND(N(AE288)*(1+$U$8/12),2))</f>
        <v>0</v>
      </c>
      <c r="L289" s="48">
        <f>IF($B289="","",ROUND(N(AF288)*(1+$V$8/12),2))</f>
        <v>0</v>
      </c>
      <c r="M289" s="48">
        <f>IF($B289="","",ROUND(N(AG288)*(1+$W$8/12),2))</f>
        <v>0</v>
      </c>
      <c r="N289" s="48">
        <f>IF($B289="","",ROUND(N(AH288)*(1+$X$8/12),2))</f>
        <v>0</v>
      </c>
      <c r="O289" s="48">
        <f>IF($B289="","",ROUND(N(AI288)*(1+$Y$8/12),2))</f>
        <v>0</v>
      </c>
      <c r="P289" s="48">
        <f>IF($B289="","",ROUND(N(AJ288)*(1+$Z$8/12),2))</f>
        <v>0</v>
      </c>
      <c r="Q289" s="33">
        <f>IF($B289="","",MIN($Q$9,G289)+MIN(MAX(0,'Debt Payoff'!$D$24-0-SUMPRODUCT((G289:P289&lt;$Q$9:$Z$9)*G289:P289+(G289:P289&gt;=$Q$9:$Z$9)*$Q$9:$Z$9)),G289-MIN($Q$9,G289)))</f>
        <v>0</v>
      </c>
      <c r="R289" s="33">
        <f>IF($B289="","",MIN($R$9,H289)+MIN(MAX(0,'Debt Payoff'!$D$24-SUM(Q289:Q289)-SUMPRODUCT((H289:P289&lt;$R$9:$Z$9)*H289:P289+(H289:P289&gt;=$R$9:$Z$9)*$R$9:$Z$9)),H289-MIN($R$9,H289)))</f>
        <v>0</v>
      </c>
      <c r="S289" s="33">
        <f>IF($B289="","",MIN($S$9,I289)+MIN(MAX(0,'Debt Payoff'!$D$24-SUM(Q289:R289)-SUMPRODUCT((I289:P289&lt;$S$9:$Z$9)*I289:P289+(I289:P289&gt;=$S$9:$Z$9)*$S$9:$Z$9)),I289-MIN($S$9,I289)))</f>
        <v>0</v>
      </c>
      <c r="T289" s="33">
        <f>IF($B289="","",MIN($T$9,J289)+MIN(MAX(0,'Debt Payoff'!$D$24-SUM(Q289:S289)-SUMPRODUCT((J289:P289&lt;$T$9:$Z$9)*J289:P289+(J289:P289&gt;=$T$9:$Z$9)*$T$9:$Z$9)),J289-MIN($T$9,J289)))</f>
        <v>0</v>
      </c>
      <c r="U289" s="33">
        <f>IF($B289="","",MIN($U$9,K289)+MIN(MAX(0,'Debt Payoff'!$D$24-SUM(Q289:T289)-SUMPRODUCT((K289:P289&lt;$U$9:$Z$9)*K289:P289+(K289:P289&gt;=$U$9:$Z$9)*$U$9:$Z$9)),K289-MIN($U$9,K289)))</f>
        <v>0</v>
      </c>
      <c r="V289" s="33">
        <f>IF($B289="","",MIN($V$9,L289)+MIN(MAX(0,'Debt Payoff'!$D$24-SUM(Q289:U289)-SUMPRODUCT((L289:P289&lt;$V$9:$Z$9)*L289:P289+(L289:P289&gt;=$V$9:$Z$9)*$V$9:$Z$9)),L289-MIN($V$9,L289)))</f>
        <v>0</v>
      </c>
      <c r="W289" s="33">
        <f>IF($B289="","",MIN($W$9,M289)+MIN(MAX(0,'Debt Payoff'!$D$24-SUM(Q289:V289)-SUMPRODUCT((M289:P289&lt;$W$9:$Z$9)*M289:P289+(M289:P289&gt;=$W$9:$Z$9)*$W$9:$Z$9)),M289-MIN($W$9,M289)))</f>
        <v>0</v>
      </c>
      <c r="X289" s="33">
        <f>IF($B289="","",MIN($X$9,N289)+MIN(MAX(0,'Debt Payoff'!$D$24-SUM(Q289:W289)-SUMPRODUCT((N289:P289&lt;$X$9:$Z$9)*N289:P289+(N289:P289&gt;=$X$9:$Z$9)*$X$9:$Z$9)),N289-MIN($X$9,N289)))</f>
        <v>0</v>
      </c>
      <c r="Y289" s="33">
        <f>IF($B289="","",MIN($Y$9,O289)+MIN(MAX(0,'Debt Payoff'!$D$24-SUM(Q289:X289)-SUMPRODUCT((O289:P289&lt;$Y$9:$Z$9)*O289:P289+(O289:P289&gt;=$Y$9:$Z$9)*$Y$9:$Z$9)),O289-MIN($Y$9,O289)))</f>
        <v>0</v>
      </c>
      <c r="Z289" s="33">
        <f>IF($B289="","",MIN($Z$9,P289)+MIN(MAX(0,'Debt Payoff'!$D$24-SUM(Q289:Y289)-SUMPRODUCT((P289:P289&lt;$Z$9:$Z$9)*P289:P289+(P289:P289&gt;=$Z$9:$Z$9)*$Z$9:$Z$9)),P289-MIN($Z$9,P289)))</f>
        <v>0</v>
      </c>
      <c r="AA289" s="33">
        <f>IF($B289="","",ROUND(G289-Q289,2))</f>
        <v>0</v>
      </c>
      <c r="AB289" s="33">
        <f>IF($B289="","",ROUND(H289-R289,2))</f>
        <v>0</v>
      </c>
      <c r="AC289" s="33">
        <f>IF($B289="","",ROUND(I289-S289,2))</f>
        <v>0</v>
      </c>
      <c r="AD289" s="33">
        <f>IF($B289="","",ROUND(J289-T289,2))</f>
        <v>0</v>
      </c>
      <c r="AE289" s="33">
        <f>IF($B289="","",ROUND(K289-U289,2))</f>
        <v>0</v>
      </c>
      <c r="AF289" s="33">
        <f>IF($B289="","",ROUND(L289-V289,2))</f>
        <v>0</v>
      </c>
      <c r="AG289" s="33">
        <f>IF($B289="","",ROUND(M289-W289,2))</f>
        <v>0</v>
      </c>
      <c r="AH289" s="33">
        <f>IF($B289="","",ROUND(N289-X289,2))</f>
        <v>0</v>
      </c>
      <c r="AI289" s="33">
        <f>IF($B289="","",ROUND(O289-Y289,2))</f>
        <v>0</v>
      </c>
      <c r="AJ289" s="33">
        <f>IF($B289="","",ROUND(P289-Z289,2))</f>
        <v>0</v>
      </c>
    </row>
    <row r="290" spans="2:36">
      <c r="B290" s="15">
        <f>IF(B289="","",IF(F289&gt;0.005,B289+1,""))</f>
        <v>0</v>
      </c>
      <c r="C290" s="46">
        <f>IF($B290="","",EDATE('Debt Payoff'!$D$23,$B290-1))</f>
        <v>0</v>
      </c>
      <c r="D290" s="47">
        <f>IF($B290="","",SUM(Q290:Z290))</f>
        <v>0</v>
      </c>
      <c r="E290" s="48">
        <f>IF($B290="","",SUM(G290:P290)-F289)</f>
        <v>0</v>
      </c>
      <c r="F290" s="47">
        <f>IF($B290="","",SUM(AA290:AJ290))</f>
        <v>0</v>
      </c>
      <c r="G290" s="48">
        <f>IF($B290="","",ROUND(N(AA289)*(1+$Q$8/12),2))</f>
        <v>0</v>
      </c>
      <c r="H290" s="48">
        <f>IF($B290="","",ROUND(N(AB289)*(1+$R$8/12),2))</f>
        <v>0</v>
      </c>
      <c r="I290" s="48">
        <f>IF($B290="","",ROUND(N(AC289)*(1+$S$8/12),2))</f>
        <v>0</v>
      </c>
      <c r="J290" s="48">
        <f>IF($B290="","",ROUND(N(AD289)*(1+$T$8/12),2))</f>
        <v>0</v>
      </c>
      <c r="K290" s="48">
        <f>IF($B290="","",ROUND(N(AE289)*(1+$U$8/12),2))</f>
        <v>0</v>
      </c>
      <c r="L290" s="48">
        <f>IF($B290="","",ROUND(N(AF289)*(1+$V$8/12),2))</f>
        <v>0</v>
      </c>
      <c r="M290" s="48">
        <f>IF($B290="","",ROUND(N(AG289)*(1+$W$8/12),2))</f>
        <v>0</v>
      </c>
      <c r="N290" s="48">
        <f>IF($B290="","",ROUND(N(AH289)*(1+$X$8/12),2))</f>
        <v>0</v>
      </c>
      <c r="O290" s="48">
        <f>IF($B290="","",ROUND(N(AI289)*(1+$Y$8/12),2))</f>
        <v>0</v>
      </c>
      <c r="P290" s="48">
        <f>IF($B290="","",ROUND(N(AJ289)*(1+$Z$8/12),2))</f>
        <v>0</v>
      </c>
      <c r="Q290" s="33">
        <f>IF($B290="","",MIN($Q$9,G290)+MIN(MAX(0,'Debt Payoff'!$D$24-0-SUMPRODUCT((G290:P290&lt;$Q$9:$Z$9)*G290:P290+(G290:P290&gt;=$Q$9:$Z$9)*$Q$9:$Z$9)),G290-MIN($Q$9,G290)))</f>
        <v>0</v>
      </c>
      <c r="R290" s="33">
        <f>IF($B290="","",MIN($R$9,H290)+MIN(MAX(0,'Debt Payoff'!$D$24-SUM(Q290:Q290)-SUMPRODUCT((H290:P290&lt;$R$9:$Z$9)*H290:P290+(H290:P290&gt;=$R$9:$Z$9)*$R$9:$Z$9)),H290-MIN($R$9,H290)))</f>
        <v>0</v>
      </c>
      <c r="S290" s="33">
        <f>IF($B290="","",MIN($S$9,I290)+MIN(MAX(0,'Debt Payoff'!$D$24-SUM(Q290:R290)-SUMPRODUCT((I290:P290&lt;$S$9:$Z$9)*I290:P290+(I290:P290&gt;=$S$9:$Z$9)*$S$9:$Z$9)),I290-MIN($S$9,I290)))</f>
        <v>0</v>
      </c>
      <c r="T290" s="33">
        <f>IF($B290="","",MIN($T$9,J290)+MIN(MAX(0,'Debt Payoff'!$D$24-SUM(Q290:S290)-SUMPRODUCT((J290:P290&lt;$T$9:$Z$9)*J290:P290+(J290:P290&gt;=$T$9:$Z$9)*$T$9:$Z$9)),J290-MIN($T$9,J290)))</f>
        <v>0</v>
      </c>
      <c r="U290" s="33">
        <f>IF($B290="","",MIN($U$9,K290)+MIN(MAX(0,'Debt Payoff'!$D$24-SUM(Q290:T290)-SUMPRODUCT((K290:P290&lt;$U$9:$Z$9)*K290:P290+(K290:P290&gt;=$U$9:$Z$9)*$U$9:$Z$9)),K290-MIN($U$9,K290)))</f>
        <v>0</v>
      </c>
      <c r="V290" s="33">
        <f>IF($B290="","",MIN($V$9,L290)+MIN(MAX(0,'Debt Payoff'!$D$24-SUM(Q290:U290)-SUMPRODUCT((L290:P290&lt;$V$9:$Z$9)*L290:P290+(L290:P290&gt;=$V$9:$Z$9)*$V$9:$Z$9)),L290-MIN($V$9,L290)))</f>
        <v>0</v>
      </c>
      <c r="W290" s="33">
        <f>IF($B290="","",MIN($W$9,M290)+MIN(MAX(0,'Debt Payoff'!$D$24-SUM(Q290:V290)-SUMPRODUCT((M290:P290&lt;$W$9:$Z$9)*M290:P290+(M290:P290&gt;=$W$9:$Z$9)*$W$9:$Z$9)),M290-MIN($W$9,M290)))</f>
        <v>0</v>
      </c>
      <c r="X290" s="33">
        <f>IF($B290="","",MIN($X$9,N290)+MIN(MAX(0,'Debt Payoff'!$D$24-SUM(Q290:W290)-SUMPRODUCT((N290:P290&lt;$X$9:$Z$9)*N290:P290+(N290:P290&gt;=$X$9:$Z$9)*$X$9:$Z$9)),N290-MIN($X$9,N290)))</f>
        <v>0</v>
      </c>
      <c r="Y290" s="33">
        <f>IF($B290="","",MIN($Y$9,O290)+MIN(MAX(0,'Debt Payoff'!$D$24-SUM(Q290:X290)-SUMPRODUCT((O290:P290&lt;$Y$9:$Z$9)*O290:P290+(O290:P290&gt;=$Y$9:$Z$9)*$Y$9:$Z$9)),O290-MIN($Y$9,O290)))</f>
        <v>0</v>
      </c>
      <c r="Z290" s="33">
        <f>IF($B290="","",MIN($Z$9,P290)+MIN(MAX(0,'Debt Payoff'!$D$24-SUM(Q290:Y290)-SUMPRODUCT((P290:P290&lt;$Z$9:$Z$9)*P290:P290+(P290:P290&gt;=$Z$9:$Z$9)*$Z$9:$Z$9)),P290-MIN($Z$9,P290)))</f>
        <v>0</v>
      </c>
      <c r="AA290" s="33">
        <f>IF($B290="","",ROUND(G290-Q290,2))</f>
        <v>0</v>
      </c>
      <c r="AB290" s="33">
        <f>IF($B290="","",ROUND(H290-R290,2))</f>
        <v>0</v>
      </c>
      <c r="AC290" s="33">
        <f>IF($B290="","",ROUND(I290-S290,2))</f>
        <v>0</v>
      </c>
      <c r="AD290" s="33">
        <f>IF($B290="","",ROUND(J290-T290,2))</f>
        <v>0</v>
      </c>
      <c r="AE290" s="33">
        <f>IF($B290="","",ROUND(K290-U290,2))</f>
        <v>0</v>
      </c>
      <c r="AF290" s="33">
        <f>IF($B290="","",ROUND(L290-V290,2))</f>
        <v>0</v>
      </c>
      <c r="AG290" s="33">
        <f>IF($B290="","",ROUND(M290-W290,2))</f>
        <v>0</v>
      </c>
      <c r="AH290" s="33">
        <f>IF($B290="","",ROUND(N290-X290,2))</f>
        <v>0</v>
      </c>
      <c r="AI290" s="33">
        <f>IF($B290="","",ROUND(O290-Y290,2))</f>
        <v>0</v>
      </c>
      <c r="AJ290" s="33">
        <f>IF($B290="","",ROUND(P290-Z290,2))</f>
        <v>0</v>
      </c>
    </row>
    <row r="291" spans="2:36">
      <c r="B291" s="15">
        <f>IF(B290="","",IF(F290&gt;0.005,B290+1,""))</f>
        <v>0</v>
      </c>
      <c r="C291" s="46">
        <f>IF($B291="","",EDATE('Debt Payoff'!$D$23,$B291-1))</f>
        <v>0</v>
      </c>
      <c r="D291" s="47">
        <f>IF($B291="","",SUM(Q291:Z291))</f>
        <v>0</v>
      </c>
      <c r="E291" s="48">
        <f>IF($B291="","",SUM(G291:P291)-F290)</f>
        <v>0</v>
      </c>
      <c r="F291" s="47">
        <f>IF($B291="","",SUM(AA291:AJ291))</f>
        <v>0</v>
      </c>
      <c r="G291" s="48">
        <f>IF($B291="","",ROUND(N(AA290)*(1+$Q$8/12),2))</f>
        <v>0</v>
      </c>
      <c r="H291" s="48">
        <f>IF($B291="","",ROUND(N(AB290)*(1+$R$8/12),2))</f>
        <v>0</v>
      </c>
      <c r="I291" s="48">
        <f>IF($B291="","",ROUND(N(AC290)*(1+$S$8/12),2))</f>
        <v>0</v>
      </c>
      <c r="J291" s="48">
        <f>IF($B291="","",ROUND(N(AD290)*(1+$T$8/12),2))</f>
        <v>0</v>
      </c>
      <c r="K291" s="48">
        <f>IF($B291="","",ROUND(N(AE290)*(1+$U$8/12),2))</f>
        <v>0</v>
      </c>
      <c r="L291" s="48">
        <f>IF($B291="","",ROUND(N(AF290)*(1+$V$8/12),2))</f>
        <v>0</v>
      </c>
      <c r="M291" s="48">
        <f>IF($B291="","",ROUND(N(AG290)*(1+$W$8/12),2))</f>
        <v>0</v>
      </c>
      <c r="N291" s="48">
        <f>IF($B291="","",ROUND(N(AH290)*(1+$X$8/12),2))</f>
        <v>0</v>
      </c>
      <c r="O291" s="48">
        <f>IF($B291="","",ROUND(N(AI290)*(1+$Y$8/12),2))</f>
        <v>0</v>
      </c>
      <c r="P291" s="48">
        <f>IF($B291="","",ROUND(N(AJ290)*(1+$Z$8/12),2))</f>
        <v>0</v>
      </c>
      <c r="Q291" s="33">
        <f>IF($B291="","",MIN($Q$9,G291)+MIN(MAX(0,'Debt Payoff'!$D$24-0-SUMPRODUCT((G291:P291&lt;$Q$9:$Z$9)*G291:P291+(G291:P291&gt;=$Q$9:$Z$9)*$Q$9:$Z$9)),G291-MIN($Q$9,G291)))</f>
        <v>0</v>
      </c>
      <c r="R291" s="33">
        <f>IF($B291="","",MIN($R$9,H291)+MIN(MAX(0,'Debt Payoff'!$D$24-SUM(Q291:Q291)-SUMPRODUCT((H291:P291&lt;$R$9:$Z$9)*H291:P291+(H291:P291&gt;=$R$9:$Z$9)*$R$9:$Z$9)),H291-MIN($R$9,H291)))</f>
        <v>0</v>
      </c>
      <c r="S291" s="33">
        <f>IF($B291="","",MIN($S$9,I291)+MIN(MAX(0,'Debt Payoff'!$D$24-SUM(Q291:R291)-SUMPRODUCT((I291:P291&lt;$S$9:$Z$9)*I291:P291+(I291:P291&gt;=$S$9:$Z$9)*$S$9:$Z$9)),I291-MIN($S$9,I291)))</f>
        <v>0</v>
      </c>
      <c r="T291" s="33">
        <f>IF($B291="","",MIN($T$9,J291)+MIN(MAX(0,'Debt Payoff'!$D$24-SUM(Q291:S291)-SUMPRODUCT((J291:P291&lt;$T$9:$Z$9)*J291:P291+(J291:P291&gt;=$T$9:$Z$9)*$T$9:$Z$9)),J291-MIN($T$9,J291)))</f>
        <v>0</v>
      </c>
      <c r="U291" s="33">
        <f>IF($B291="","",MIN($U$9,K291)+MIN(MAX(0,'Debt Payoff'!$D$24-SUM(Q291:T291)-SUMPRODUCT((K291:P291&lt;$U$9:$Z$9)*K291:P291+(K291:P291&gt;=$U$9:$Z$9)*$U$9:$Z$9)),K291-MIN($U$9,K291)))</f>
        <v>0</v>
      </c>
      <c r="V291" s="33">
        <f>IF($B291="","",MIN($V$9,L291)+MIN(MAX(0,'Debt Payoff'!$D$24-SUM(Q291:U291)-SUMPRODUCT((L291:P291&lt;$V$9:$Z$9)*L291:P291+(L291:P291&gt;=$V$9:$Z$9)*$V$9:$Z$9)),L291-MIN($V$9,L291)))</f>
        <v>0</v>
      </c>
      <c r="W291" s="33">
        <f>IF($B291="","",MIN($W$9,M291)+MIN(MAX(0,'Debt Payoff'!$D$24-SUM(Q291:V291)-SUMPRODUCT((M291:P291&lt;$W$9:$Z$9)*M291:P291+(M291:P291&gt;=$W$9:$Z$9)*$W$9:$Z$9)),M291-MIN($W$9,M291)))</f>
        <v>0</v>
      </c>
      <c r="X291" s="33">
        <f>IF($B291="","",MIN($X$9,N291)+MIN(MAX(0,'Debt Payoff'!$D$24-SUM(Q291:W291)-SUMPRODUCT((N291:P291&lt;$X$9:$Z$9)*N291:P291+(N291:P291&gt;=$X$9:$Z$9)*$X$9:$Z$9)),N291-MIN($X$9,N291)))</f>
        <v>0</v>
      </c>
      <c r="Y291" s="33">
        <f>IF($B291="","",MIN($Y$9,O291)+MIN(MAX(0,'Debt Payoff'!$D$24-SUM(Q291:X291)-SUMPRODUCT((O291:P291&lt;$Y$9:$Z$9)*O291:P291+(O291:P291&gt;=$Y$9:$Z$9)*$Y$9:$Z$9)),O291-MIN($Y$9,O291)))</f>
        <v>0</v>
      </c>
      <c r="Z291" s="33">
        <f>IF($B291="","",MIN($Z$9,P291)+MIN(MAX(0,'Debt Payoff'!$D$24-SUM(Q291:Y291)-SUMPRODUCT((P291:P291&lt;$Z$9:$Z$9)*P291:P291+(P291:P291&gt;=$Z$9:$Z$9)*$Z$9:$Z$9)),P291-MIN($Z$9,P291)))</f>
        <v>0</v>
      </c>
      <c r="AA291" s="33">
        <f>IF($B291="","",ROUND(G291-Q291,2))</f>
        <v>0</v>
      </c>
      <c r="AB291" s="33">
        <f>IF($B291="","",ROUND(H291-R291,2))</f>
        <v>0</v>
      </c>
      <c r="AC291" s="33">
        <f>IF($B291="","",ROUND(I291-S291,2))</f>
        <v>0</v>
      </c>
      <c r="AD291" s="33">
        <f>IF($B291="","",ROUND(J291-T291,2))</f>
        <v>0</v>
      </c>
      <c r="AE291" s="33">
        <f>IF($B291="","",ROUND(K291-U291,2))</f>
        <v>0</v>
      </c>
      <c r="AF291" s="33">
        <f>IF($B291="","",ROUND(L291-V291,2))</f>
        <v>0</v>
      </c>
      <c r="AG291" s="33">
        <f>IF($B291="","",ROUND(M291-W291,2))</f>
        <v>0</v>
      </c>
      <c r="AH291" s="33">
        <f>IF($B291="","",ROUND(N291-X291,2))</f>
        <v>0</v>
      </c>
      <c r="AI291" s="33">
        <f>IF($B291="","",ROUND(O291-Y291,2))</f>
        <v>0</v>
      </c>
      <c r="AJ291" s="33">
        <f>IF($B291="","",ROUND(P291-Z291,2))</f>
        <v>0</v>
      </c>
    </row>
    <row r="292" spans="2:36">
      <c r="B292" s="15">
        <f>IF(B291="","",IF(F291&gt;0.005,B291+1,""))</f>
        <v>0</v>
      </c>
      <c r="C292" s="46">
        <f>IF($B292="","",EDATE('Debt Payoff'!$D$23,$B292-1))</f>
        <v>0</v>
      </c>
      <c r="D292" s="47">
        <f>IF($B292="","",SUM(Q292:Z292))</f>
        <v>0</v>
      </c>
      <c r="E292" s="48">
        <f>IF($B292="","",SUM(G292:P292)-F291)</f>
        <v>0</v>
      </c>
      <c r="F292" s="47">
        <f>IF($B292="","",SUM(AA292:AJ292))</f>
        <v>0</v>
      </c>
      <c r="G292" s="48">
        <f>IF($B292="","",ROUND(N(AA291)*(1+$Q$8/12),2))</f>
        <v>0</v>
      </c>
      <c r="H292" s="48">
        <f>IF($B292="","",ROUND(N(AB291)*(1+$R$8/12),2))</f>
        <v>0</v>
      </c>
      <c r="I292" s="48">
        <f>IF($B292="","",ROUND(N(AC291)*(1+$S$8/12),2))</f>
        <v>0</v>
      </c>
      <c r="J292" s="48">
        <f>IF($B292="","",ROUND(N(AD291)*(1+$T$8/12),2))</f>
        <v>0</v>
      </c>
      <c r="K292" s="48">
        <f>IF($B292="","",ROUND(N(AE291)*(1+$U$8/12),2))</f>
        <v>0</v>
      </c>
      <c r="L292" s="48">
        <f>IF($B292="","",ROUND(N(AF291)*(1+$V$8/12),2))</f>
        <v>0</v>
      </c>
      <c r="M292" s="48">
        <f>IF($B292="","",ROUND(N(AG291)*(1+$W$8/12),2))</f>
        <v>0</v>
      </c>
      <c r="N292" s="48">
        <f>IF($B292="","",ROUND(N(AH291)*(1+$X$8/12),2))</f>
        <v>0</v>
      </c>
      <c r="O292" s="48">
        <f>IF($B292="","",ROUND(N(AI291)*(1+$Y$8/12),2))</f>
        <v>0</v>
      </c>
      <c r="P292" s="48">
        <f>IF($B292="","",ROUND(N(AJ291)*(1+$Z$8/12),2))</f>
        <v>0</v>
      </c>
      <c r="Q292" s="33">
        <f>IF($B292="","",MIN($Q$9,G292)+MIN(MAX(0,'Debt Payoff'!$D$24-0-SUMPRODUCT((G292:P292&lt;$Q$9:$Z$9)*G292:P292+(G292:P292&gt;=$Q$9:$Z$9)*$Q$9:$Z$9)),G292-MIN($Q$9,G292)))</f>
        <v>0</v>
      </c>
      <c r="R292" s="33">
        <f>IF($B292="","",MIN($R$9,H292)+MIN(MAX(0,'Debt Payoff'!$D$24-SUM(Q292:Q292)-SUMPRODUCT((H292:P292&lt;$R$9:$Z$9)*H292:P292+(H292:P292&gt;=$R$9:$Z$9)*$R$9:$Z$9)),H292-MIN($R$9,H292)))</f>
        <v>0</v>
      </c>
      <c r="S292" s="33">
        <f>IF($B292="","",MIN($S$9,I292)+MIN(MAX(0,'Debt Payoff'!$D$24-SUM(Q292:R292)-SUMPRODUCT((I292:P292&lt;$S$9:$Z$9)*I292:P292+(I292:P292&gt;=$S$9:$Z$9)*$S$9:$Z$9)),I292-MIN($S$9,I292)))</f>
        <v>0</v>
      </c>
      <c r="T292" s="33">
        <f>IF($B292="","",MIN($T$9,J292)+MIN(MAX(0,'Debt Payoff'!$D$24-SUM(Q292:S292)-SUMPRODUCT((J292:P292&lt;$T$9:$Z$9)*J292:P292+(J292:P292&gt;=$T$9:$Z$9)*$T$9:$Z$9)),J292-MIN($T$9,J292)))</f>
        <v>0</v>
      </c>
      <c r="U292" s="33">
        <f>IF($B292="","",MIN($U$9,K292)+MIN(MAX(0,'Debt Payoff'!$D$24-SUM(Q292:T292)-SUMPRODUCT((K292:P292&lt;$U$9:$Z$9)*K292:P292+(K292:P292&gt;=$U$9:$Z$9)*$U$9:$Z$9)),K292-MIN($U$9,K292)))</f>
        <v>0</v>
      </c>
      <c r="V292" s="33">
        <f>IF($B292="","",MIN($V$9,L292)+MIN(MAX(0,'Debt Payoff'!$D$24-SUM(Q292:U292)-SUMPRODUCT((L292:P292&lt;$V$9:$Z$9)*L292:P292+(L292:P292&gt;=$V$9:$Z$9)*$V$9:$Z$9)),L292-MIN($V$9,L292)))</f>
        <v>0</v>
      </c>
      <c r="W292" s="33">
        <f>IF($B292="","",MIN($W$9,M292)+MIN(MAX(0,'Debt Payoff'!$D$24-SUM(Q292:V292)-SUMPRODUCT((M292:P292&lt;$W$9:$Z$9)*M292:P292+(M292:P292&gt;=$W$9:$Z$9)*$W$9:$Z$9)),M292-MIN($W$9,M292)))</f>
        <v>0</v>
      </c>
      <c r="X292" s="33">
        <f>IF($B292="","",MIN($X$9,N292)+MIN(MAX(0,'Debt Payoff'!$D$24-SUM(Q292:W292)-SUMPRODUCT((N292:P292&lt;$X$9:$Z$9)*N292:P292+(N292:P292&gt;=$X$9:$Z$9)*$X$9:$Z$9)),N292-MIN($X$9,N292)))</f>
        <v>0</v>
      </c>
      <c r="Y292" s="33">
        <f>IF($B292="","",MIN($Y$9,O292)+MIN(MAX(0,'Debt Payoff'!$D$24-SUM(Q292:X292)-SUMPRODUCT((O292:P292&lt;$Y$9:$Z$9)*O292:P292+(O292:P292&gt;=$Y$9:$Z$9)*$Y$9:$Z$9)),O292-MIN($Y$9,O292)))</f>
        <v>0</v>
      </c>
      <c r="Z292" s="33">
        <f>IF($B292="","",MIN($Z$9,P292)+MIN(MAX(0,'Debt Payoff'!$D$24-SUM(Q292:Y292)-SUMPRODUCT((P292:P292&lt;$Z$9:$Z$9)*P292:P292+(P292:P292&gt;=$Z$9:$Z$9)*$Z$9:$Z$9)),P292-MIN($Z$9,P292)))</f>
        <v>0</v>
      </c>
      <c r="AA292" s="33">
        <f>IF($B292="","",ROUND(G292-Q292,2))</f>
        <v>0</v>
      </c>
      <c r="AB292" s="33">
        <f>IF($B292="","",ROUND(H292-R292,2))</f>
        <v>0</v>
      </c>
      <c r="AC292" s="33">
        <f>IF($B292="","",ROUND(I292-S292,2))</f>
        <v>0</v>
      </c>
      <c r="AD292" s="33">
        <f>IF($B292="","",ROUND(J292-T292,2))</f>
        <v>0</v>
      </c>
      <c r="AE292" s="33">
        <f>IF($B292="","",ROUND(K292-U292,2))</f>
        <v>0</v>
      </c>
      <c r="AF292" s="33">
        <f>IF($B292="","",ROUND(L292-V292,2))</f>
        <v>0</v>
      </c>
      <c r="AG292" s="33">
        <f>IF($B292="","",ROUND(M292-W292,2))</f>
        <v>0</v>
      </c>
      <c r="AH292" s="33">
        <f>IF($B292="","",ROUND(N292-X292,2))</f>
        <v>0</v>
      </c>
      <c r="AI292" s="33">
        <f>IF($B292="","",ROUND(O292-Y292,2))</f>
        <v>0</v>
      </c>
      <c r="AJ292" s="33">
        <f>IF($B292="","",ROUND(P292-Z292,2))</f>
        <v>0</v>
      </c>
    </row>
    <row r="293" spans="2:36">
      <c r="B293" s="15">
        <f>IF(B292="","",IF(F292&gt;0.005,B292+1,""))</f>
        <v>0</v>
      </c>
      <c r="C293" s="46">
        <f>IF($B293="","",EDATE('Debt Payoff'!$D$23,$B293-1))</f>
        <v>0</v>
      </c>
      <c r="D293" s="47">
        <f>IF($B293="","",SUM(Q293:Z293))</f>
        <v>0</v>
      </c>
      <c r="E293" s="48">
        <f>IF($B293="","",SUM(G293:P293)-F292)</f>
        <v>0</v>
      </c>
      <c r="F293" s="47">
        <f>IF($B293="","",SUM(AA293:AJ293))</f>
        <v>0</v>
      </c>
      <c r="G293" s="48">
        <f>IF($B293="","",ROUND(N(AA292)*(1+$Q$8/12),2))</f>
        <v>0</v>
      </c>
      <c r="H293" s="48">
        <f>IF($B293="","",ROUND(N(AB292)*(1+$R$8/12),2))</f>
        <v>0</v>
      </c>
      <c r="I293" s="48">
        <f>IF($B293="","",ROUND(N(AC292)*(1+$S$8/12),2))</f>
        <v>0</v>
      </c>
      <c r="J293" s="48">
        <f>IF($B293="","",ROUND(N(AD292)*(1+$T$8/12),2))</f>
        <v>0</v>
      </c>
      <c r="K293" s="48">
        <f>IF($B293="","",ROUND(N(AE292)*(1+$U$8/12),2))</f>
        <v>0</v>
      </c>
      <c r="L293" s="48">
        <f>IF($B293="","",ROUND(N(AF292)*(1+$V$8/12),2))</f>
        <v>0</v>
      </c>
      <c r="M293" s="48">
        <f>IF($B293="","",ROUND(N(AG292)*(1+$W$8/12),2))</f>
        <v>0</v>
      </c>
      <c r="N293" s="48">
        <f>IF($B293="","",ROUND(N(AH292)*(1+$X$8/12),2))</f>
        <v>0</v>
      </c>
      <c r="O293" s="48">
        <f>IF($B293="","",ROUND(N(AI292)*(1+$Y$8/12),2))</f>
        <v>0</v>
      </c>
      <c r="P293" s="48">
        <f>IF($B293="","",ROUND(N(AJ292)*(1+$Z$8/12),2))</f>
        <v>0</v>
      </c>
      <c r="Q293" s="33">
        <f>IF($B293="","",MIN($Q$9,G293)+MIN(MAX(0,'Debt Payoff'!$D$24-0-SUMPRODUCT((G293:P293&lt;$Q$9:$Z$9)*G293:P293+(G293:P293&gt;=$Q$9:$Z$9)*$Q$9:$Z$9)),G293-MIN($Q$9,G293)))</f>
        <v>0</v>
      </c>
      <c r="R293" s="33">
        <f>IF($B293="","",MIN($R$9,H293)+MIN(MAX(0,'Debt Payoff'!$D$24-SUM(Q293:Q293)-SUMPRODUCT((H293:P293&lt;$R$9:$Z$9)*H293:P293+(H293:P293&gt;=$R$9:$Z$9)*$R$9:$Z$9)),H293-MIN($R$9,H293)))</f>
        <v>0</v>
      </c>
      <c r="S293" s="33">
        <f>IF($B293="","",MIN($S$9,I293)+MIN(MAX(0,'Debt Payoff'!$D$24-SUM(Q293:R293)-SUMPRODUCT((I293:P293&lt;$S$9:$Z$9)*I293:P293+(I293:P293&gt;=$S$9:$Z$9)*$S$9:$Z$9)),I293-MIN($S$9,I293)))</f>
        <v>0</v>
      </c>
      <c r="T293" s="33">
        <f>IF($B293="","",MIN($T$9,J293)+MIN(MAX(0,'Debt Payoff'!$D$24-SUM(Q293:S293)-SUMPRODUCT((J293:P293&lt;$T$9:$Z$9)*J293:P293+(J293:P293&gt;=$T$9:$Z$9)*$T$9:$Z$9)),J293-MIN($T$9,J293)))</f>
        <v>0</v>
      </c>
      <c r="U293" s="33">
        <f>IF($B293="","",MIN($U$9,K293)+MIN(MAX(0,'Debt Payoff'!$D$24-SUM(Q293:T293)-SUMPRODUCT((K293:P293&lt;$U$9:$Z$9)*K293:P293+(K293:P293&gt;=$U$9:$Z$9)*$U$9:$Z$9)),K293-MIN($U$9,K293)))</f>
        <v>0</v>
      </c>
      <c r="V293" s="33">
        <f>IF($B293="","",MIN($V$9,L293)+MIN(MAX(0,'Debt Payoff'!$D$24-SUM(Q293:U293)-SUMPRODUCT((L293:P293&lt;$V$9:$Z$9)*L293:P293+(L293:P293&gt;=$V$9:$Z$9)*$V$9:$Z$9)),L293-MIN($V$9,L293)))</f>
        <v>0</v>
      </c>
      <c r="W293" s="33">
        <f>IF($B293="","",MIN($W$9,M293)+MIN(MAX(0,'Debt Payoff'!$D$24-SUM(Q293:V293)-SUMPRODUCT((M293:P293&lt;$W$9:$Z$9)*M293:P293+(M293:P293&gt;=$W$9:$Z$9)*$W$9:$Z$9)),M293-MIN($W$9,M293)))</f>
        <v>0</v>
      </c>
      <c r="X293" s="33">
        <f>IF($B293="","",MIN($X$9,N293)+MIN(MAX(0,'Debt Payoff'!$D$24-SUM(Q293:W293)-SUMPRODUCT((N293:P293&lt;$X$9:$Z$9)*N293:P293+(N293:P293&gt;=$X$9:$Z$9)*$X$9:$Z$9)),N293-MIN($X$9,N293)))</f>
        <v>0</v>
      </c>
      <c r="Y293" s="33">
        <f>IF($B293="","",MIN($Y$9,O293)+MIN(MAX(0,'Debt Payoff'!$D$24-SUM(Q293:X293)-SUMPRODUCT((O293:P293&lt;$Y$9:$Z$9)*O293:P293+(O293:P293&gt;=$Y$9:$Z$9)*$Y$9:$Z$9)),O293-MIN($Y$9,O293)))</f>
        <v>0</v>
      </c>
      <c r="Z293" s="33">
        <f>IF($B293="","",MIN($Z$9,P293)+MIN(MAX(0,'Debt Payoff'!$D$24-SUM(Q293:Y293)-SUMPRODUCT((P293:P293&lt;$Z$9:$Z$9)*P293:P293+(P293:P293&gt;=$Z$9:$Z$9)*$Z$9:$Z$9)),P293-MIN($Z$9,P293)))</f>
        <v>0</v>
      </c>
      <c r="AA293" s="33">
        <f>IF($B293="","",ROUND(G293-Q293,2))</f>
        <v>0</v>
      </c>
      <c r="AB293" s="33">
        <f>IF($B293="","",ROUND(H293-R293,2))</f>
        <v>0</v>
      </c>
      <c r="AC293" s="33">
        <f>IF($B293="","",ROUND(I293-S293,2))</f>
        <v>0</v>
      </c>
      <c r="AD293" s="33">
        <f>IF($B293="","",ROUND(J293-T293,2))</f>
        <v>0</v>
      </c>
      <c r="AE293" s="33">
        <f>IF($B293="","",ROUND(K293-U293,2))</f>
        <v>0</v>
      </c>
      <c r="AF293" s="33">
        <f>IF($B293="","",ROUND(L293-V293,2))</f>
        <v>0</v>
      </c>
      <c r="AG293" s="33">
        <f>IF($B293="","",ROUND(M293-W293,2))</f>
        <v>0</v>
      </c>
      <c r="AH293" s="33">
        <f>IF($B293="","",ROUND(N293-X293,2))</f>
        <v>0</v>
      </c>
      <c r="AI293" s="33">
        <f>IF($B293="","",ROUND(O293-Y293,2))</f>
        <v>0</v>
      </c>
      <c r="AJ293" s="33">
        <f>IF($B293="","",ROUND(P293-Z293,2))</f>
        <v>0</v>
      </c>
    </row>
    <row r="294" spans="2:36">
      <c r="B294" s="15">
        <f>IF(B293="","",IF(F293&gt;0.005,B293+1,""))</f>
        <v>0</v>
      </c>
      <c r="C294" s="46">
        <f>IF($B294="","",EDATE('Debt Payoff'!$D$23,$B294-1))</f>
        <v>0</v>
      </c>
      <c r="D294" s="47">
        <f>IF($B294="","",SUM(Q294:Z294))</f>
        <v>0</v>
      </c>
      <c r="E294" s="48">
        <f>IF($B294="","",SUM(G294:P294)-F293)</f>
        <v>0</v>
      </c>
      <c r="F294" s="47">
        <f>IF($B294="","",SUM(AA294:AJ294))</f>
        <v>0</v>
      </c>
      <c r="G294" s="48">
        <f>IF($B294="","",ROUND(N(AA293)*(1+$Q$8/12),2))</f>
        <v>0</v>
      </c>
      <c r="H294" s="48">
        <f>IF($B294="","",ROUND(N(AB293)*(1+$R$8/12),2))</f>
        <v>0</v>
      </c>
      <c r="I294" s="48">
        <f>IF($B294="","",ROUND(N(AC293)*(1+$S$8/12),2))</f>
        <v>0</v>
      </c>
      <c r="J294" s="48">
        <f>IF($B294="","",ROUND(N(AD293)*(1+$T$8/12),2))</f>
        <v>0</v>
      </c>
      <c r="K294" s="48">
        <f>IF($B294="","",ROUND(N(AE293)*(1+$U$8/12),2))</f>
        <v>0</v>
      </c>
      <c r="L294" s="48">
        <f>IF($B294="","",ROUND(N(AF293)*(1+$V$8/12),2))</f>
        <v>0</v>
      </c>
      <c r="M294" s="48">
        <f>IF($B294="","",ROUND(N(AG293)*(1+$W$8/12),2))</f>
        <v>0</v>
      </c>
      <c r="N294" s="48">
        <f>IF($B294="","",ROUND(N(AH293)*(1+$X$8/12),2))</f>
        <v>0</v>
      </c>
      <c r="O294" s="48">
        <f>IF($B294="","",ROUND(N(AI293)*(1+$Y$8/12),2))</f>
        <v>0</v>
      </c>
      <c r="P294" s="48">
        <f>IF($B294="","",ROUND(N(AJ293)*(1+$Z$8/12),2))</f>
        <v>0</v>
      </c>
      <c r="Q294" s="33">
        <f>IF($B294="","",MIN($Q$9,G294)+MIN(MAX(0,'Debt Payoff'!$D$24-0-SUMPRODUCT((G294:P294&lt;$Q$9:$Z$9)*G294:P294+(G294:P294&gt;=$Q$9:$Z$9)*$Q$9:$Z$9)),G294-MIN($Q$9,G294)))</f>
        <v>0</v>
      </c>
      <c r="R294" s="33">
        <f>IF($B294="","",MIN($R$9,H294)+MIN(MAX(0,'Debt Payoff'!$D$24-SUM(Q294:Q294)-SUMPRODUCT((H294:P294&lt;$R$9:$Z$9)*H294:P294+(H294:P294&gt;=$R$9:$Z$9)*$R$9:$Z$9)),H294-MIN($R$9,H294)))</f>
        <v>0</v>
      </c>
      <c r="S294" s="33">
        <f>IF($B294="","",MIN($S$9,I294)+MIN(MAX(0,'Debt Payoff'!$D$24-SUM(Q294:R294)-SUMPRODUCT((I294:P294&lt;$S$9:$Z$9)*I294:P294+(I294:P294&gt;=$S$9:$Z$9)*$S$9:$Z$9)),I294-MIN($S$9,I294)))</f>
        <v>0</v>
      </c>
      <c r="T294" s="33">
        <f>IF($B294="","",MIN($T$9,J294)+MIN(MAX(0,'Debt Payoff'!$D$24-SUM(Q294:S294)-SUMPRODUCT((J294:P294&lt;$T$9:$Z$9)*J294:P294+(J294:P294&gt;=$T$9:$Z$9)*$T$9:$Z$9)),J294-MIN($T$9,J294)))</f>
        <v>0</v>
      </c>
      <c r="U294" s="33">
        <f>IF($B294="","",MIN($U$9,K294)+MIN(MAX(0,'Debt Payoff'!$D$24-SUM(Q294:T294)-SUMPRODUCT((K294:P294&lt;$U$9:$Z$9)*K294:P294+(K294:P294&gt;=$U$9:$Z$9)*$U$9:$Z$9)),K294-MIN($U$9,K294)))</f>
        <v>0</v>
      </c>
      <c r="V294" s="33">
        <f>IF($B294="","",MIN($V$9,L294)+MIN(MAX(0,'Debt Payoff'!$D$24-SUM(Q294:U294)-SUMPRODUCT((L294:P294&lt;$V$9:$Z$9)*L294:P294+(L294:P294&gt;=$V$9:$Z$9)*$V$9:$Z$9)),L294-MIN($V$9,L294)))</f>
        <v>0</v>
      </c>
      <c r="W294" s="33">
        <f>IF($B294="","",MIN($W$9,M294)+MIN(MAX(0,'Debt Payoff'!$D$24-SUM(Q294:V294)-SUMPRODUCT((M294:P294&lt;$W$9:$Z$9)*M294:P294+(M294:P294&gt;=$W$9:$Z$9)*$W$9:$Z$9)),M294-MIN($W$9,M294)))</f>
        <v>0</v>
      </c>
      <c r="X294" s="33">
        <f>IF($B294="","",MIN($X$9,N294)+MIN(MAX(0,'Debt Payoff'!$D$24-SUM(Q294:W294)-SUMPRODUCT((N294:P294&lt;$X$9:$Z$9)*N294:P294+(N294:P294&gt;=$X$9:$Z$9)*$X$9:$Z$9)),N294-MIN($X$9,N294)))</f>
        <v>0</v>
      </c>
      <c r="Y294" s="33">
        <f>IF($B294="","",MIN($Y$9,O294)+MIN(MAX(0,'Debt Payoff'!$D$24-SUM(Q294:X294)-SUMPRODUCT((O294:P294&lt;$Y$9:$Z$9)*O294:P294+(O294:P294&gt;=$Y$9:$Z$9)*$Y$9:$Z$9)),O294-MIN($Y$9,O294)))</f>
        <v>0</v>
      </c>
      <c r="Z294" s="33">
        <f>IF($B294="","",MIN($Z$9,P294)+MIN(MAX(0,'Debt Payoff'!$D$24-SUM(Q294:Y294)-SUMPRODUCT((P294:P294&lt;$Z$9:$Z$9)*P294:P294+(P294:P294&gt;=$Z$9:$Z$9)*$Z$9:$Z$9)),P294-MIN($Z$9,P294)))</f>
        <v>0</v>
      </c>
      <c r="AA294" s="33">
        <f>IF($B294="","",ROUND(G294-Q294,2))</f>
        <v>0</v>
      </c>
      <c r="AB294" s="33">
        <f>IF($B294="","",ROUND(H294-R294,2))</f>
        <v>0</v>
      </c>
      <c r="AC294" s="33">
        <f>IF($B294="","",ROUND(I294-S294,2))</f>
        <v>0</v>
      </c>
      <c r="AD294" s="33">
        <f>IF($B294="","",ROUND(J294-T294,2))</f>
        <v>0</v>
      </c>
      <c r="AE294" s="33">
        <f>IF($B294="","",ROUND(K294-U294,2))</f>
        <v>0</v>
      </c>
      <c r="AF294" s="33">
        <f>IF($B294="","",ROUND(L294-V294,2))</f>
        <v>0</v>
      </c>
      <c r="AG294" s="33">
        <f>IF($B294="","",ROUND(M294-W294,2))</f>
        <v>0</v>
      </c>
      <c r="AH294" s="33">
        <f>IF($B294="","",ROUND(N294-X294,2))</f>
        <v>0</v>
      </c>
      <c r="AI294" s="33">
        <f>IF($B294="","",ROUND(O294-Y294,2))</f>
        <v>0</v>
      </c>
      <c r="AJ294" s="33">
        <f>IF($B294="","",ROUND(P294-Z294,2))</f>
        <v>0</v>
      </c>
    </row>
    <row r="295" spans="2:36">
      <c r="B295" s="15">
        <f>IF(B294="","",IF(F294&gt;0.005,B294+1,""))</f>
        <v>0</v>
      </c>
      <c r="C295" s="46">
        <f>IF($B295="","",EDATE('Debt Payoff'!$D$23,$B295-1))</f>
        <v>0</v>
      </c>
      <c r="D295" s="47">
        <f>IF($B295="","",SUM(Q295:Z295))</f>
        <v>0</v>
      </c>
      <c r="E295" s="48">
        <f>IF($B295="","",SUM(G295:P295)-F294)</f>
        <v>0</v>
      </c>
      <c r="F295" s="47">
        <f>IF($B295="","",SUM(AA295:AJ295))</f>
        <v>0</v>
      </c>
      <c r="G295" s="48">
        <f>IF($B295="","",ROUND(N(AA294)*(1+$Q$8/12),2))</f>
        <v>0</v>
      </c>
      <c r="H295" s="48">
        <f>IF($B295="","",ROUND(N(AB294)*(1+$R$8/12),2))</f>
        <v>0</v>
      </c>
      <c r="I295" s="48">
        <f>IF($B295="","",ROUND(N(AC294)*(1+$S$8/12),2))</f>
        <v>0</v>
      </c>
      <c r="J295" s="48">
        <f>IF($B295="","",ROUND(N(AD294)*(1+$T$8/12),2))</f>
        <v>0</v>
      </c>
      <c r="K295" s="48">
        <f>IF($B295="","",ROUND(N(AE294)*(1+$U$8/12),2))</f>
        <v>0</v>
      </c>
      <c r="L295" s="48">
        <f>IF($B295="","",ROUND(N(AF294)*(1+$V$8/12),2))</f>
        <v>0</v>
      </c>
      <c r="M295" s="48">
        <f>IF($B295="","",ROUND(N(AG294)*(1+$W$8/12),2))</f>
        <v>0</v>
      </c>
      <c r="N295" s="48">
        <f>IF($B295="","",ROUND(N(AH294)*(1+$X$8/12),2))</f>
        <v>0</v>
      </c>
      <c r="O295" s="48">
        <f>IF($B295="","",ROUND(N(AI294)*(1+$Y$8/12),2))</f>
        <v>0</v>
      </c>
      <c r="P295" s="48">
        <f>IF($B295="","",ROUND(N(AJ294)*(1+$Z$8/12),2))</f>
        <v>0</v>
      </c>
      <c r="Q295" s="33">
        <f>IF($B295="","",MIN($Q$9,G295)+MIN(MAX(0,'Debt Payoff'!$D$24-0-SUMPRODUCT((G295:P295&lt;$Q$9:$Z$9)*G295:P295+(G295:P295&gt;=$Q$9:$Z$9)*$Q$9:$Z$9)),G295-MIN($Q$9,G295)))</f>
        <v>0</v>
      </c>
      <c r="R295" s="33">
        <f>IF($B295="","",MIN($R$9,H295)+MIN(MAX(0,'Debt Payoff'!$D$24-SUM(Q295:Q295)-SUMPRODUCT((H295:P295&lt;$R$9:$Z$9)*H295:P295+(H295:P295&gt;=$R$9:$Z$9)*$R$9:$Z$9)),H295-MIN($R$9,H295)))</f>
        <v>0</v>
      </c>
      <c r="S295" s="33">
        <f>IF($B295="","",MIN($S$9,I295)+MIN(MAX(0,'Debt Payoff'!$D$24-SUM(Q295:R295)-SUMPRODUCT((I295:P295&lt;$S$9:$Z$9)*I295:P295+(I295:P295&gt;=$S$9:$Z$9)*$S$9:$Z$9)),I295-MIN($S$9,I295)))</f>
        <v>0</v>
      </c>
      <c r="T295" s="33">
        <f>IF($B295="","",MIN($T$9,J295)+MIN(MAX(0,'Debt Payoff'!$D$24-SUM(Q295:S295)-SUMPRODUCT((J295:P295&lt;$T$9:$Z$9)*J295:P295+(J295:P295&gt;=$T$9:$Z$9)*$T$9:$Z$9)),J295-MIN($T$9,J295)))</f>
        <v>0</v>
      </c>
      <c r="U295" s="33">
        <f>IF($B295="","",MIN($U$9,K295)+MIN(MAX(0,'Debt Payoff'!$D$24-SUM(Q295:T295)-SUMPRODUCT((K295:P295&lt;$U$9:$Z$9)*K295:P295+(K295:P295&gt;=$U$9:$Z$9)*$U$9:$Z$9)),K295-MIN($U$9,K295)))</f>
        <v>0</v>
      </c>
      <c r="V295" s="33">
        <f>IF($B295="","",MIN($V$9,L295)+MIN(MAX(0,'Debt Payoff'!$D$24-SUM(Q295:U295)-SUMPRODUCT((L295:P295&lt;$V$9:$Z$9)*L295:P295+(L295:P295&gt;=$V$9:$Z$9)*$V$9:$Z$9)),L295-MIN($V$9,L295)))</f>
        <v>0</v>
      </c>
      <c r="W295" s="33">
        <f>IF($B295="","",MIN($W$9,M295)+MIN(MAX(0,'Debt Payoff'!$D$24-SUM(Q295:V295)-SUMPRODUCT((M295:P295&lt;$W$9:$Z$9)*M295:P295+(M295:P295&gt;=$W$9:$Z$9)*$W$9:$Z$9)),M295-MIN($W$9,M295)))</f>
        <v>0</v>
      </c>
      <c r="X295" s="33">
        <f>IF($B295="","",MIN($X$9,N295)+MIN(MAX(0,'Debt Payoff'!$D$24-SUM(Q295:W295)-SUMPRODUCT((N295:P295&lt;$X$9:$Z$9)*N295:P295+(N295:P295&gt;=$X$9:$Z$9)*$X$9:$Z$9)),N295-MIN($X$9,N295)))</f>
        <v>0</v>
      </c>
      <c r="Y295" s="33">
        <f>IF($B295="","",MIN($Y$9,O295)+MIN(MAX(0,'Debt Payoff'!$D$24-SUM(Q295:X295)-SUMPRODUCT((O295:P295&lt;$Y$9:$Z$9)*O295:P295+(O295:P295&gt;=$Y$9:$Z$9)*$Y$9:$Z$9)),O295-MIN($Y$9,O295)))</f>
        <v>0</v>
      </c>
      <c r="Z295" s="33">
        <f>IF($B295="","",MIN($Z$9,P295)+MIN(MAX(0,'Debt Payoff'!$D$24-SUM(Q295:Y295)-SUMPRODUCT((P295:P295&lt;$Z$9:$Z$9)*P295:P295+(P295:P295&gt;=$Z$9:$Z$9)*$Z$9:$Z$9)),P295-MIN($Z$9,P295)))</f>
        <v>0</v>
      </c>
      <c r="AA295" s="33">
        <f>IF($B295="","",ROUND(G295-Q295,2))</f>
        <v>0</v>
      </c>
      <c r="AB295" s="33">
        <f>IF($B295="","",ROUND(H295-R295,2))</f>
        <v>0</v>
      </c>
      <c r="AC295" s="33">
        <f>IF($B295="","",ROUND(I295-S295,2))</f>
        <v>0</v>
      </c>
      <c r="AD295" s="33">
        <f>IF($B295="","",ROUND(J295-T295,2))</f>
        <v>0</v>
      </c>
      <c r="AE295" s="33">
        <f>IF($B295="","",ROUND(K295-U295,2))</f>
        <v>0</v>
      </c>
      <c r="AF295" s="33">
        <f>IF($B295="","",ROUND(L295-V295,2))</f>
        <v>0</v>
      </c>
      <c r="AG295" s="33">
        <f>IF($B295="","",ROUND(M295-W295,2))</f>
        <v>0</v>
      </c>
      <c r="AH295" s="33">
        <f>IF($B295="","",ROUND(N295-X295,2))</f>
        <v>0</v>
      </c>
      <c r="AI295" s="33">
        <f>IF($B295="","",ROUND(O295-Y295,2))</f>
        <v>0</v>
      </c>
      <c r="AJ295" s="33">
        <f>IF($B295="","",ROUND(P295-Z295,2))</f>
        <v>0</v>
      </c>
    </row>
    <row r="296" spans="2:36">
      <c r="B296" s="15">
        <f>IF(B295="","",IF(F295&gt;0.005,B295+1,""))</f>
        <v>0</v>
      </c>
      <c r="C296" s="46">
        <f>IF($B296="","",EDATE('Debt Payoff'!$D$23,$B296-1))</f>
        <v>0</v>
      </c>
      <c r="D296" s="47">
        <f>IF($B296="","",SUM(Q296:Z296))</f>
        <v>0</v>
      </c>
      <c r="E296" s="48">
        <f>IF($B296="","",SUM(G296:P296)-F295)</f>
        <v>0</v>
      </c>
      <c r="F296" s="47">
        <f>IF($B296="","",SUM(AA296:AJ296))</f>
        <v>0</v>
      </c>
      <c r="G296" s="48">
        <f>IF($B296="","",ROUND(N(AA295)*(1+$Q$8/12),2))</f>
        <v>0</v>
      </c>
      <c r="H296" s="48">
        <f>IF($B296="","",ROUND(N(AB295)*(1+$R$8/12),2))</f>
        <v>0</v>
      </c>
      <c r="I296" s="48">
        <f>IF($B296="","",ROUND(N(AC295)*(1+$S$8/12),2))</f>
        <v>0</v>
      </c>
      <c r="J296" s="48">
        <f>IF($B296="","",ROUND(N(AD295)*(1+$T$8/12),2))</f>
        <v>0</v>
      </c>
      <c r="K296" s="48">
        <f>IF($B296="","",ROUND(N(AE295)*(1+$U$8/12),2))</f>
        <v>0</v>
      </c>
      <c r="L296" s="48">
        <f>IF($B296="","",ROUND(N(AF295)*(1+$V$8/12),2))</f>
        <v>0</v>
      </c>
      <c r="M296" s="48">
        <f>IF($B296="","",ROUND(N(AG295)*(1+$W$8/12),2))</f>
        <v>0</v>
      </c>
      <c r="N296" s="48">
        <f>IF($B296="","",ROUND(N(AH295)*(1+$X$8/12),2))</f>
        <v>0</v>
      </c>
      <c r="O296" s="48">
        <f>IF($B296="","",ROUND(N(AI295)*(1+$Y$8/12),2))</f>
        <v>0</v>
      </c>
      <c r="P296" s="48">
        <f>IF($B296="","",ROUND(N(AJ295)*(1+$Z$8/12),2))</f>
        <v>0</v>
      </c>
      <c r="Q296" s="33">
        <f>IF($B296="","",MIN($Q$9,G296)+MIN(MAX(0,'Debt Payoff'!$D$24-0-SUMPRODUCT((G296:P296&lt;$Q$9:$Z$9)*G296:P296+(G296:P296&gt;=$Q$9:$Z$9)*$Q$9:$Z$9)),G296-MIN($Q$9,G296)))</f>
        <v>0</v>
      </c>
      <c r="R296" s="33">
        <f>IF($B296="","",MIN($R$9,H296)+MIN(MAX(0,'Debt Payoff'!$D$24-SUM(Q296:Q296)-SUMPRODUCT((H296:P296&lt;$R$9:$Z$9)*H296:P296+(H296:P296&gt;=$R$9:$Z$9)*$R$9:$Z$9)),H296-MIN($R$9,H296)))</f>
        <v>0</v>
      </c>
      <c r="S296" s="33">
        <f>IF($B296="","",MIN($S$9,I296)+MIN(MAX(0,'Debt Payoff'!$D$24-SUM(Q296:R296)-SUMPRODUCT((I296:P296&lt;$S$9:$Z$9)*I296:P296+(I296:P296&gt;=$S$9:$Z$9)*$S$9:$Z$9)),I296-MIN($S$9,I296)))</f>
        <v>0</v>
      </c>
      <c r="T296" s="33">
        <f>IF($B296="","",MIN($T$9,J296)+MIN(MAX(0,'Debt Payoff'!$D$24-SUM(Q296:S296)-SUMPRODUCT((J296:P296&lt;$T$9:$Z$9)*J296:P296+(J296:P296&gt;=$T$9:$Z$9)*$T$9:$Z$9)),J296-MIN($T$9,J296)))</f>
        <v>0</v>
      </c>
      <c r="U296" s="33">
        <f>IF($B296="","",MIN($U$9,K296)+MIN(MAX(0,'Debt Payoff'!$D$24-SUM(Q296:T296)-SUMPRODUCT((K296:P296&lt;$U$9:$Z$9)*K296:P296+(K296:P296&gt;=$U$9:$Z$9)*$U$9:$Z$9)),K296-MIN($U$9,K296)))</f>
        <v>0</v>
      </c>
      <c r="V296" s="33">
        <f>IF($B296="","",MIN($V$9,L296)+MIN(MAX(0,'Debt Payoff'!$D$24-SUM(Q296:U296)-SUMPRODUCT((L296:P296&lt;$V$9:$Z$9)*L296:P296+(L296:P296&gt;=$V$9:$Z$9)*$V$9:$Z$9)),L296-MIN($V$9,L296)))</f>
        <v>0</v>
      </c>
      <c r="W296" s="33">
        <f>IF($B296="","",MIN($W$9,M296)+MIN(MAX(0,'Debt Payoff'!$D$24-SUM(Q296:V296)-SUMPRODUCT((M296:P296&lt;$W$9:$Z$9)*M296:P296+(M296:P296&gt;=$W$9:$Z$9)*$W$9:$Z$9)),M296-MIN($W$9,M296)))</f>
        <v>0</v>
      </c>
      <c r="X296" s="33">
        <f>IF($B296="","",MIN($X$9,N296)+MIN(MAX(0,'Debt Payoff'!$D$24-SUM(Q296:W296)-SUMPRODUCT((N296:P296&lt;$X$9:$Z$9)*N296:P296+(N296:P296&gt;=$X$9:$Z$9)*$X$9:$Z$9)),N296-MIN($X$9,N296)))</f>
        <v>0</v>
      </c>
      <c r="Y296" s="33">
        <f>IF($B296="","",MIN($Y$9,O296)+MIN(MAX(0,'Debt Payoff'!$D$24-SUM(Q296:X296)-SUMPRODUCT((O296:P296&lt;$Y$9:$Z$9)*O296:P296+(O296:P296&gt;=$Y$9:$Z$9)*$Y$9:$Z$9)),O296-MIN($Y$9,O296)))</f>
        <v>0</v>
      </c>
      <c r="Z296" s="33">
        <f>IF($B296="","",MIN($Z$9,P296)+MIN(MAX(0,'Debt Payoff'!$D$24-SUM(Q296:Y296)-SUMPRODUCT((P296:P296&lt;$Z$9:$Z$9)*P296:P296+(P296:P296&gt;=$Z$9:$Z$9)*$Z$9:$Z$9)),P296-MIN($Z$9,P296)))</f>
        <v>0</v>
      </c>
      <c r="AA296" s="33">
        <f>IF($B296="","",ROUND(G296-Q296,2))</f>
        <v>0</v>
      </c>
      <c r="AB296" s="33">
        <f>IF($B296="","",ROUND(H296-R296,2))</f>
        <v>0</v>
      </c>
      <c r="AC296" s="33">
        <f>IF($B296="","",ROUND(I296-S296,2))</f>
        <v>0</v>
      </c>
      <c r="AD296" s="33">
        <f>IF($B296="","",ROUND(J296-T296,2))</f>
        <v>0</v>
      </c>
      <c r="AE296" s="33">
        <f>IF($B296="","",ROUND(K296-U296,2))</f>
        <v>0</v>
      </c>
      <c r="AF296" s="33">
        <f>IF($B296="","",ROUND(L296-V296,2))</f>
        <v>0</v>
      </c>
      <c r="AG296" s="33">
        <f>IF($B296="","",ROUND(M296-W296,2))</f>
        <v>0</v>
      </c>
      <c r="AH296" s="33">
        <f>IF($B296="","",ROUND(N296-X296,2))</f>
        <v>0</v>
      </c>
      <c r="AI296" s="33">
        <f>IF($B296="","",ROUND(O296-Y296,2))</f>
        <v>0</v>
      </c>
      <c r="AJ296" s="33">
        <f>IF($B296="","",ROUND(P296-Z296,2))</f>
        <v>0</v>
      </c>
    </row>
    <row r="297" spans="2:36">
      <c r="B297" s="15">
        <f>IF(B296="","",IF(F296&gt;0.005,B296+1,""))</f>
        <v>0</v>
      </c>
      <c r="C297" s="46">
        <f>IF($B297="","",EDATE('Debt Payoff'!$D$23,$B297-1))</f>
        <v>0</v>
      </c>
      <c r="D297" s="47">
        <f>IF($B297="","",SUM(Q297:Z297))</f>
        <v>0</v>
      </c>
      <c r="E297" s="48">
        <f>IF($B297="","",SUM(G297:P297)-F296)</f>
        <v>0</v>
      </c>
      <c r="F297" s="47">
        <f>IF($B297="","",SUM(AA297:AJ297))</f>
        <v>0</v>
      </c>
      <c r="G297" s="48">
        <f>IF($B297="","",ROUND(N(AA296)*(1+$Q$8/12),2))</f>
        <v>0</v>
      </c>
      <c r="H297" s="48">
        <f>IF($B297="","",ROUND(N(AB296)*(1+$R$8/12),2))</f>
        <v>0</v>
      </c>
      <c r="I297" s="48">
        <f>IF($B297="","",ROUND(N(AC296)*(1+$S$8/12),2))</f>
        <v>0</v>
      </c>
      <c r="J297" s="48">
        <f>IF($B297="","",ROUND(N(AD296)*(1+$T$8/12),2))</f>
        <v>0</v>
      </c>
      <c r="K297" s="48">
        <f>IF($B297="","",ROUND(N(AE296)*(1+$U$8/12),2))</f>
        <v>0</v>
      </c>
      <c r="L297" s="48">
        <f>IF($B297="","",ROUND(N(AF296)*(1+$V$8/12),2))</f>
        <v>0</v>
      </c>
      <c r="M297" s="48">
        <f>IF($B297="","",ROUND(N(AG296)*(1+$W$8/12),2))</f>
        <v>0</v>
      </c>
      <c r="N297" s="48">
        <f>IF($B297="","",ROUND(N(AH296)*(1+$X$8/12),2))</f>
        <v>0</v>
      </c>
      <c r="O297" s="48">
        <f>IF($B297="","",ROUND(N(AI296)*(1+$Y$8/12),2))</f>
        <v>0</v>
      </c>
      <c r="P297" s="48">
        <f>IF($B297="","",ROUND(N(AJ296)*(1+$Z$8/12),2))</f>
        <v>0</v>
      </c>
      <c r="Q297" s="33">
        <f>IF($B297="","",MIN($Q$9,G297)+MIN(MAX(0,'Debt Payoff'!$D$24-0-SUMPRODUCT((G297:P297&lt;$Q$9:$Z$9)*G297:P297+(G297:P297&gt;=$Q$9:$Z$9)*$Q$9:$Z$9)),G297-MIN($Q$9,G297)))</f>
        <v>0</v>
      </c>
      <c r="R297" s="33">
        <f>IF($B297="","",MIN($R$9,H297)+MIN(MAX(0,'Debt Payoff'!$D$24-SUM(Q297:Q297)-SUMPRODUCT((H297:P297&lt;$R$9:$Z$9)*H297:P297+(H297:P297&gt;=$R$9:$Z$9)*$R$9:$Z$9)),H297-MIN($R$9,H297)))</f>
        <v>0</v>
      </c>
      <c r="S297" s="33">
        <f>IF($B297="","",MIN($S$9,I297)+MIN(MAX(0,'Debt Payoff'!$D$24-SUM(Q297:R297)-SUMPRODUCT((I297:P297&lt;$S$9:$Z$9)*I297:P297+(I297:P297&gt;=$S$9:$Z$9)*$S$9:$Z$9)),I297-MIN($S$9,I297)))</f>
        <v>0</v>
      </c>
      <c r="T297" s="33">
        <f>IF($B297="","",MIN($T$9,J297)+MIN(MAX(0,'Debt Payoff'!$D$24-SUM(Q297:S297)-SUMPRODUCT((J297:P297&lt;$T$9:$Z$9)*J297:P297+(J297:P297&gt;=$T$9:$Z$9)*$T$9:$Z$9)),J297-MIN($T$9,J297)))</f>
        <v>0</v>
      </c>
      <c r="U297" s="33">
        <f>IF($B297="","",MIN($U$9,K297)+MIN(MAX(0,'Debt Payoff'!$D$24-SUM(Q297:T297)-SUMPRODUCT((K297:P297&lt;$U$9:$Z$9)*K297:P297+(K297:P297&gt;=$U$9:$Z$9)*$U$9:$Z$9)),K297-MIN($U$9,K297)))</f>
        <v>0</v>
      </c>
      <c r="V297" s="33">
        <f>IF($B297="","",MIN($V$9,L297)+MIN(MAX(0,'Debt Payoff'!$D$24-SUM(Q297:U297)-SUMPRODUCT((L297:P297&lt;$V$9:$Z$9)*L297:P297+(L297:P297&gt;=$V$9:$Z$9)*$V$9:$Z$9)),L297-MIN($V$9,L297)))</f>
        <v>0</v>
      </c>
      <c r="W297" s="33">
        <f>IF($B297="","",MIN($W$9,M297)+MIN(MAX(0,'Debt Payoff'!$D$24-SUM(Q297:V297)-SUMPRODUCT((M297:P297&lt;$W$9:$Z$9)*M297:P297+(M297:P297&gt;=$W$9:$Z$9)*$W$9:$Z$9)),M297-MIN($W$9,M297)))</f>
        <v>0</v>
      </c>
      <c r="X297" s="33">
        <f>IF($B297="","",MIN($X$9,N297)+MIN(MAX(0,'Debt Payoff'!$D$24-SUM(Q297:W297)-SUMPRODUCT((N297:P297&lt;$X$9:$Z$9)*N297:P297+(N297:P297&gt;=$X$9:$Z$9)*$X$9:$Z$9)),N297-MIN($X$9,N297)))</f>
        <v>0</v>
      </c>
      <c r="Y297" s="33">
        <f>IF($B297="","",MIN($Y$9,O297)+MIN(MAX(0,'Debt Payoff'!$D$24-SUM(Q297:X297)-SUMPRODUCT((O297:P297&lt;$Y$9:$Z$9)*O297:P297+(O297:P297&gt;=$Y$9:$Z$9)*$Y$9:$Z$9)),O297-MIN($Y$9,O297)))</f>
        <v>0</v>
      </c>
      <c r="Z297" s="33">
        <f>IF($B297="","",MIN($Z$9,P297)+MIN(MAX(0,'Debt Payoff'!$D$24-SUM(Q297:Y297)-SUMPRODUCT((P297:P297&lt;$Z$9:$Z$9)*P297:P297+(P297:P297&gt;=$Z$9:$Z$9)*$Z$9:$Z$9)),P297-MIN($Z$9,P297)))</f>
        <v>0</v>
      </c>
      <c r="AA297" s="33">
        <f>IF($B297="","",ROUND(G297-Q297,2))</f>
        <v>0</v>
      </c>
      <c r="AB297" s="33">
        <f>IF($B297="","",ROUND(H297-R297,2))</f>
        <v>0</v>
      </c>
      <c r="AC297" s="33">
        <f>IF($B297="","",ROUND(I297-S297,2))</f>
        <v>0</v>
      </c>
      <c r="AD297" s="33">
        <f>IF($B297="","",ROUND(J297-T297,2))</f>
        <v>0</v>
      </c>
      <c r="AE297" s="33">
        <f>IF($B297="","",ROUND(K297-U297,2))</f>
        <v>0</v>
      </c>
      <c r="AF297" s="33">
        <f>IF($B297="","",ROUND(L297-V297,2))</f>
        <v>0</v>
      </c>
      <c r="AG297" s="33">
        <f>IF($B297="","",ROUND(M297-W297,2))</f>
        <v>0</v>
      </c>
      <c r="AH297" s="33">
        <f>IF($B297="","",ROUND(N297-X297,2))</f>
        <v>0</v>
      </c>
      <c r="AI297" s="33">
        <f>IF($B297="","",ROUND(O297-Y297,2))</f>
        <v>0</v>
      </c>
      <c r="AJ297" s="33">
        <f>IF($B297="","",ROUND(P297-Z297,2))</f>
        <v>0</v>
      </c>
    </row>
    <row r="298" spans="2:36">
      <c r="B298" s="15">
        <f>IF(B297="","",IF(F297&gt;0.005,B297+1,""))</f>
        <v>0</v>
      </c>
      <c r="C298" s="46">
        <f>IF($B298="","",EDATE('Debt Payoff'!$D$23,$B298-1))</f>
        <v>0</v>
      </c>
      <c r="D298" s="47">
        <f>IF($B298="","",SUM(Q298:Z298))</f>
        <v>0</v>
      </c>
      <c r="E298" s="48">
        <f>IF($B298="","",SUM(G298:P298)-F297)</f>
        <v>0</v>
      </c>
      <c r="F298" s="47">
        <f>IF($B298="","",SUM(AA298:AJ298))</f>
        <v>0</v>
      </c>
      <c r="G298" s="48">
        <f>IF($B298="","",ROUND(N(AA297)*(1+$Q$8/12),2))</f>
        <v>0</v>
      </c>
      <c r="H298" s="48">
        <f>IF($B298="","",ROUND(N(AB297)*(1+$R$8/12),2))</f>
        <v>0</v>
      </c>
      <c r="I298" s="48">
        <f>IF($B298="","",ROUND(N(AC297)*(1+$S$8/12),2))</f>
        <v>0</v>
      </c>
      <c r="J298" s="48">
        <f>IF($B298="","",ROUND(N(AD297)*(1+$T$8/12),2))</f>
        <v>0</v>
      </c>
      <c r="K298" s="48">
        <f>IF($B298="","",ROUND(N(AE297)*(1+$U$8/12),2))</f>
        <v>0</v>
      </c>
      <c r="L298" s="48">
        <f>IF($B298="","",ROUND(N(AF297)*(1+$V$8/12),2))</f>
        <v>0</v>
      </c>
      <c r="M298" s="48">
        <f>IF($B298="","",ROUND(N(AG297)*(1+$W$8/12),2))</f>
        <v>0</v>
      </c>
      <c r="N298" s="48">
        <f>IF($B298="","",ROUND(N(AH297)*(1+$X$8/12),2))</f>
        <v>0</v>
      </c>
      <c r="O298" s="48">
        <f>IF($B298="","",ROUND(N(AI297)*(1+$Y$8/12),2))</f>
        <v>0</v>
      </c>
      <c r="P298" s="48">
        <f>IF($B298="","",ROUND(N(AJ297)*(1+$Z$8/12),2))</f>
        <v>0</v>
      </c>
      <c r="Q298" s="33">
        <f>IF($B298="","",MIN($Q$9,G298)+MIN(MAX(0,'Debt Payoff'!$D$24-0-SUMPRODUCT((G298:P298&lt;$Q$9:$Z$9)*G298:P298+(G298:P298&gt;=$Q$9:$Z$9)*$Q$9:$Z$9)),G298-MIN($Q$9,G298)))</f>
        <v>0</v>
      </c>
      <c r="R298" s="33">
        <f>IF($B298="","",MIN($R$9,H298)+MIN(MAX(0,'Debt Payoff'!$D$24-SUM(Q298:Q298)-SUMPRODUCT((H298:P298&lt;$R$9:$Z$9)*H298:P298+(H298:P298&gt;=$R$9:$Z$9)*$R$9:$Z$9)),H298-MIN($R$9,H298)))</f>
        <v>0</v>
      </c>
      <c r="S298" s="33">
        <f>IF($B298="","",MIN($S$9,I298)+MIN(MAX(0,'Debt Payoff'!$D$24-SUM(Q298:R298)-SUMPRODUCT((I298:P298&lt;$S$9:$Z$9)*I298:P298+(I298:P298&gt;=$S$9:$Z$9)*$S$9:$Z$9)),I298-MIN($S$9,I298)))</f>
        <v>0</v>
      </c>
      <c r="T298" s="33">
        <f>IF($B298="","",MIN($T$9,J298)+MIN(MAX(0,'Debt Payoff'!$D$24-SUM(Q298:S298)-SUMPRODUCT((J298:P298&lt;$T$9:$Z$9)*J298:P298+(J298:P298&gt;=$T$9:$Z$9)*$T$9:$Z$9)),J298-MIN($T$9,J298)))</f>
        <v>0</v>
      </c>
      <c r="U298" s="33">
        <f>IF($B298="","",MIN($U$9,K298)+MIN(MAX(0,'Debt Payoff'!$D$24-SUM(Q298:T298)-SUMPRODUCT((K298:P298&lt;$U$9:$Z$9)*K298:P298+(K298:P298&gt;=$U$9:$Z$9)*$U$9:$Z$9)),K298-MIN($U$9,K298)))</f>
        <v>0</v>
      </c>
      <c r="V298" s="33">
        <f>IF($B298="","",MIN($V$9,L298)+MIN(MAX(0,'Debt Payoff'!$D$24-SUM(Q298:U298)-SUMPRODUCT((L298:P298&lt;$V$9:$Z$9)*L298:P298+(L298:P298&gt;=$V$9:$Z$9)*$V$9:$Z$9)),L298-MIN($V$9,L298)))</f>
        <v>0</v>
      </c>
      <c r="W298" s="33">
        <f>IF($B298="","",MIN($W$9,M298)+MIN(MAX(0,'Debt Payoff'!$D$24-SUM(Q298:V298)-SUMPRODUCT((M298:P298&lt;$W$9:$Z$9)*M298:P298+(M298:P298&gt;=$W$9:$Z$9)*$W$9:$Z$9)),M298-MIN($W$9,M298)))</f>
        <v>0</v>
      </c>
      <c r="X298" s="33">
        <f>IF($B298="","",MIN($X$9,N298)+MIN(MAX(0,'Debt Payoff'!$D$24-SUM(Q298:W298)-SUMPRODUCT((N298:P298&lt;$X$9:$Z$9)*N298:P298+(N298:P298&gt;=$X$9:$Z$9)*$X$9:$Z$9)),N298-MIN($X$9,N298)))</f>
        <v>0</v>
      </c>
      <c r="Y298" s="33">
        <f>IF($B298="","",MIN($Y$9,O298)+MIN(MAX(0,'Debt Payoff'!$D$24-SUM(Q298:X298)-SUMPRODUCT((O298:P298&lt;$Y$9:$Z$9)*O298:P298+(O298:P298&gt;=$Y$9:$Z$9)*$Y$9:$Z$9)),O298-MIN($Y$9,O298)))</f>
        <v>0</v>
      </c>
      <c r="Z298" s="33">
        <f>IF($B298="","",MIN($Z$9,P298)+MIN(MAX(0,'Debt Payoff'!$D$24-SUM(Q298:Y298)-SUMPRODUCT((P298:P298&lt;$Z$9:$Z$9)*P298:P298+(P298:P298&gt;=$Z$9:$Z$9)*$Z$9:$Z$9)),P298-MIN($Z$9,P298)))</f>
        <v>0</v>
      </c>
      <c r="AA298" s="33">
        <f>IF($B298="","",ROUND(G298-Q298,2))</f>
        <v>0</v>
      </c>
      <c r="AB298" s="33">
        <f>IF($B298="","",ROUND(H298-R298,2))</f>
        <v>0</v>
      </c>
      <c r="AC298" s="33">
        <f>IF($B298="","",ROUND(I298-S298,2))</f>
        <v>0</v>
      </c>
      <c r="AD298" s="33">
        <f>IF($B298="","",ROUND(J298-T298,2))</f>
        <v>0</v>
      </c>
      <c r="AE298" s="33">
        <f>IF($B298="","",ROUND(K298-U298,2))</f>
        <v>0</v>
      </c>
      <c r="AF298" s="33">
        <f>IF($B298="","",ROUND(L298-V298,2))</f>
        <v>0</v>
      </c>
      <c r="AG298" s="33">
        <f>IF($B298="","",ROUND(M298-W298,2))</f>
        <v>0</v>
      </c>
      <c r="AH298" s="33">
        <f>IF($B298="","",ROUND(N298-X298,2))</f>
        <v>0</v>
      </c>
      <c r="AI298" s="33">
        <f>IF($B298="","",ROUND(O298-Y298,2))</f>
        <v>0</v>
      </c>
      <c r="AJ298" s="33">
        <f>IF($B298="","",ROUND(P298-Z298,2))</f>
        <v>0</v>
      </c>
    </row>
    <row r="299" spans="2:36">
      <c r="B299" s="15">
        <f>IF(B298="","",IF(F298&gt;0.005,B298+1,""))</f>
        <v>0</v>
      </c>
      <c r="C299" s="46">
        <f>IF($B299="","",EDATE('Debt Payoff'!$D$23,$B299-1))</f>
        <v>0</v>
      </c>
      <c r="D299" s="47">
        <f>IF($B299="","",SUM(Q299:Z299))</f>
        <v>0</v>
      </c>
      <c r="E299" s="48">
        <f>IF($B299="","",SUM(G299:P299)-F298)</f>
        <v>0</v>
      </c>
      <c r="F299" s="47">
        <f>IF($B299="","",SUM(AA299:AJ299))</f>
        <v>0</v>
      </c>
      <c r="G299" s="48">
        <f>IF($B299="","",ROUND(N(AA298)*(1+$Q$8/12),2))</f>
        <v>0</v>
      </c>
      <c r="H299" s="48">
        <f>IF($B299="","",ROUND(N(AB298)*(1+$R$8/12),2))</f>
        <v>0</v>
      </c>
      <c r="I299" s="48">
        <f>IF($B299="","",ROUND(N(AC298)*(1+$S$8/12),2))</f>
        <v>0</v>
      </c>
      <c r="J299" s="48">
        <f>IF($B299="","",ROUND(N(AD298)*(1+$T$8/12),2))</f>
        <v>0</v>
      </c>
      <c r="K299" s="48">
        <f>IF($B299="","",ROUND(N(AE298)*(1+$U$8/12),2))</f>
        <v>0</v>
      </c>
      <c r="L299" s="48">
        <f>IF($B299="","",ROUND(N(AF298)*(1+$V$8/12),2))</f>
        <v>0</v>
      </c>
      <c r="M299" s="48">
        <f>IF($B299="","",ROUND(N(AG298)*(1+$W$8/12),2))</f>
        <v>0</v>
      </c>
      <c r="N299" s="48">
        <f>IF($B299="","",ROUND(N(AH298)*(1+$X$8/12),2))</f>
        <v>0</v>
      </c>
      <c r="O299" s="48">
        <f>IF($B299="","",ROUND(N(AI298)*(1+$Y$8/12),2))</f>
        <v>0</v>
      </c>
      <c r="P299" s="48">
        <f>IF($B299="","",ROUND(N(AJ298)*(1+$Z$8/12),2))</f>
        <v>0</v>
      </c>
      <c r="Q299" s="33">
        <f>IF($B299="","",MIN($Q$9,G299)+MIN(MAX(0,'Debt Payoff'!$D$24-0-SUMPRODUCT((G299:P299&lt;$Q$9:$Z$9)*G299:P299+(G299:P299&gt;=$Q$9:$Z$9)*$Q$9:$Z$9)),G299-MIN($Q$9,G299)))</f>
        <v>0</v>
      </c>
      <c r="R299" s="33">
        <f>IF($B299="","",MIN($R$9,H299)+MIN(MAX(0,'Debt Payoff'!$D$24-SUM(Q299:Q299)-SUMPRODUCT((H299:P299&lt;$R$9:$Z$9)*H299:P299+(H299:P299&gt;=$R$9:$Z$9)*$R$9:$Z$9)),H299-MIN($R$9,H299)))</f>
        <v>0</v>
      </c>
      <c r="S299" s="33">
        <f>IF($B299="","",MIN($S$9,I299)+MIN(MAX(0,'Debt Payoff'!$D$24-SUM(Q299:R299)-SUMPRODUCT((I299:P299&lt;$S$9:$Z$9)*I299:P299+(I299:P299&gt;=$S$9:$Z$9)*$S$9:$Z$9)),I299-MIN($S$9,I299)))</f>
        <v>0</v>
      </c>
      <c r="T299" s="33">
        <f>IF($B299="","",MIN($T$9,J299)+MIN(MAX(0,'Debt Payoff'!$D$24-SUM(Q299:S299)-SUMPRODUCT((J299:P299&lt;$T$9:$Z$9)*J299:P299+(J299:P299&gt;=$T$9:$Z$9)*$T$9:$Z$9)),J299-MIN($T$9,J299)))</f>
        <v>0</v>
      </c>
      <c r="U299" s="33">
        <f>IF($B299="","",MIN($U$9,K299)+MIN(MAX(0,'Debt Payoff'!$D$24-SUM(Q299:T299)-SUMPRODUCT((K299:P299&lt;$U$9:$Z$9)*K299:P299+(K299:P299&gt;=$U$9:$Z$9)*$U$9:$Z$9)),K299-MIN($U$9,K299)))</f>
        <v>0</v>
      </c>
      <c r="V299" s="33">
        <f>IF($B299="","",MIN($V$9,L299)+MIN(MAX(0,'Debt Payoff'!$D$24-SUM(Q299:U299)-SUMPRODUCT((L299:P299&lt;$V$9:$Z$9)*L299:P299+(L299:P299&gt;=$V$9:$Z$9)*$V$9:$Z$9)),L299-MIN($V$9,L299)))</f>
        <v>0</v>
      </c>
      <c r="W299" s="33">
        <f>IF($B299="","",MIN($W$9,M299)+MIN(MAX(0,'Debt Payoff'!$D$24-SUM(Q299:V299)-SUMPRODUCT((M299:P299&lt;$W$9:$Z$9)*M299:P299+(M299:P299&gt;=$W$9:$Z$9)*$W$9:$Z$9)),M299-MIN($W$9,M299)))</f>
        <v>0</v>
      </c>
      <c r="X299" s="33">
        <f>IF($B299="","",MIN($X$9,N299)+MIN(MAX(0,'Debt Payoff'!$D$24-SUM(Q299:W299)-SUMPRODUCT((N299:P299&lt;$X$9:$Z$9)*N299:P299+(N299:P299&gt;=$X$9:$Z$9)*$X$9:$Z$9)),N299-MIN($X$9,N299)))</f>
        <v>0</v>
      </c>
      <c r="Y299" s="33">
        <f>IF($B299="","",MIN($Y$9,O299)+MIN(MAX(0,'Debt Payoff'!$D$24-SUM(Q299:X299)-SUMPRODUCT((O299:P299&lt;$Y$9:$Z$9)*O299:P299+(O299:P299&gt;=$Y$9:$Z$9)*$Y$9:$Z$9)),O299-MIN($Y$9,O299)))</f>
        <v>0</v>
      </c>
      <c r="Z299" s="33">
        <f>IF($B299="","",MIN($Z$9,P299)+MIN(MAX(0,'Debt Payoff'!$D$24-SUM(Q299:Y299)-SUMPRODUCT((P299:P299&lt;$Z$9:$Z$9)*P299:P299+(P299:P299&gt;=$Z$9:$Z$9)*$Z$9:$Z$9)),P299-MIN($Z$9,P299)))</f>
        <v>0</v>
      </c>
      <c r="AA299" s="33">
        <f>IF($B299="","",ROUND(G299-Q299,2))</f>
        <v>0</v>
      </c>
      <c r="AB299" s="33">
        <f>IF($B299="","",ROUND(H299-R299,2))</f>
        <v>0</v>
      </c>
      <c r="AC299" s="33">
        <f>IF($B299="","",ROUND(I299-S299,2))</f>
        <v>0</v>
      </c>
      <c r="AD299" s="33">
        <f>IF($B299="","",ROUND(J299-T299,2))</f>
        <v>0</v>
      </c>
      <c r="AE299" s="33">
        <f>IF($B299="","",ROUND(K299-U299,2))</f>
        <v>0</v>
      </c>
      <c r="AF299" s="33">
        <f>IF($B299="","",ROUND(L299-V299,2))</f>
        <v>0</v>
      </c>
      <c r="AG299" s="33">
        <f>IF($B299="","",ROUND(M299-W299,2))</f>
        <v>0</v>
      </c>
      <c r="AH299" s="33">
        <f>IF($B299="","",ROUND(N299-X299,2))</f>
        <v>0</v>
      </c>
      <c r="AI299" s="33">
        <f>IF($B299="","",ROUND(O299-Y299,2))</f>
        <v>0</v>
      </c>
      <c r="AJ299" s="33">
        <f>IF($B299="","",ROUND(P299-Z299,2))</f>
        <v>0</v>
      </c>
    </row>
    <row r="300" spans="2:36">
      <c r="B300" s="15">
        <f>IF(B299="","",IF(F299&gt;0.005,B299+1,""))</f>
        <v>0</v>
      </c>
      <c r="C300" s="46">
        <f>IF($B300="","",EDATE('Debt Payoff'!$D$23,$B300-1))</f>
        <v>0</v>
      </c>
      <c r="D300" s="47">
        <f>IF($B300="","",SUM(Q300:Z300))</f>
        <v>0</v>
      </c>
      <c r="E300" s="48">
        <f>IF($B300="","",SUM(G300:P300)-F299)</f>
        <v>0</v>
      </c>
      <c r="F300" s="47">
        <f>IF($B300="","",SUM(AA300:AJ300))</f>
        <v>0</v>
      </c>
      <c r="G300" s="48">
        <f>IF($B300="","",ROUND(N(AA299)*(1+$Q$8/12),2))</f>
        <v>0</v>
      </c>
      <c r="H300" s="48">
        <f>IF($B300="","",ROUND(N(AB299)*(1+$R$8/12),2))</f>
        <v>0</v>
      </c>
      <c r="I300" s="48">
        <f>IF($B300="","",ROUND(N(AC299)*(1+$S$8/12),2))</f>
        <v>0</v>
      </c>
      <c r="J300" s="48">
        <f>IF($B300="","",ROUND(N(AD299)*(1+$T$8/12),2))</f>
        <v>0</v>
      </c>
      <c r="K300" s="48">
        <f>IF($B300="","",ROUND(N(AE299)*(1+$U$8/12),2))</f>
        <v>0</v>
      </c>
      <c r="L300" s="48">
        <f>IF($B300="","",ROUND(N(AF299)*(1+$V$8/12),2))</f>
        <v>0</v>
      </c>
      <c r="M300" s="48">
        <f>IF($B300="","",ROUND(N(AG299)*(1+$W$8/12),2))</f>
        <v>0</v>
      </c>
      <c r="N300" s="48">
        <f>IF($B300="","",ROUND(N(AH299)*(1+$X$8/12),2))</f>
        <v>0</v>
      </c>
      <c r="O300" s="48">
        <f>IF($B300="","",ROUND(N(AI299)*(1+$Y$8/12),2))</f>
        <v>0</v>
      </c>
      <c r="P300" s="48">
        <f>IF($B300="","",ROUND(N(AJ299)*(1+$Z$8/12),2))</f>
        <v>0</v>
      </c>
      <c r="Q300" s="33">
        <f>IF($B300="","",MIN($Q$9,G300)+MIN(MAX(0,'Debt Payoff'!$D$24-0-SUMPRODUCT((G300:P300&lt;$Q$9:$Z$9)*G300:P300+(G300:P300&gt;=$Q$9:$Z$9)*$Q$9:$Z$9)),G300-MIN($Q$9,G300)))</f>
        <v>0</v>
      </c>
      <c r="R300" s="33">
        <f>IF($B300="","",MIN($R$9,H300)+MIN(MAX(0,'Debt Payoff'!$D$24-SUM(Q300:Q300)-SUMPRODUCT((H300:P300&lt;$R$9:$Z$9)*H300:P300+(H300:P300&gt;=$R$9:$Z$9)*$R$9:$Z$9)),H300-MIN($R$9,H300)))</f>
        <v>0</v>
      </c>
      <c r="S300" s="33">
        <f>IF($B300="","",MIN($S$9,I300)+MIN(MAX(0,'Debt Payoff'!$D$24-SUM(Q300:R300)-SUMPRODUCT((I300:P300&lt;$S$9:$Z$9)*I300:P300+(I300:P300&gt;=$S$9:$Z$9)*$S$9:$Z$9)),I300-MIN($S$9,I300)))</f>
        <v>0</v>
      </c>
      <c r="T300" s="33">
        <f>IF($B300="","",MIN($T$9,J300)+MIN(MAX(0,'Debt Payoff'!$D$24-SUM(Q300:S300)-SUMPRODUCT((J300:P300&lt;$T$9:$Z$9)*J300:P300+(J300:P300&gt;=$T$9:$Z$9)*$T$9:$Z$9)),J300-MIN($T$9,J300)))</f>
        <v>0</v>
      </c>
      <c r="U300" s="33">
        <f>IF($B300="","",MIN($U$9,K300)+MIN(MAX(0,'Debt Payoff'!$D$24-SUM(Q300:T300)-SUMPRODUCT((K300:P300&lt;$U$9:$Z$9)*K300:P300+(K300:P300&gt;=$U$9:$Z$9)*$U$9:$Z$9)),K300-MIN($U$9,K300)))</f>
        <v>0</v>
      </c>
      <c r="V300" s="33">
        <f>IF($B300="","",MIN($V$9,L300)+MIN(MAX(0,'Debt Payoff'!$D$24-SUM(Q300:U300)-SUMPRODUCT((L300:P300&lt;$V$9:$Z$9)*L300:P300+(L300:P300&gt;=$V$9:$Z$9)*$V$9:$Z$9)),L300-MIN($V$9,L300)))</f>
        <v>0</v>
      </c>
      <c r="W300" s="33">
        <f>IF($B300="","",MIN($W$9,M300)+MIN(MAX(0,'Debt Payoff'!$D$24-SUM(Q300:V300)-SUMPRODUCT((M300:P300&lt;$W$9:$Z$9)*M300:P300+(M300:P300&gt;=$W$9:$Z$9)*$W$9:$Z$9)),M300-MIN($W$9,M300)))</f>
        <v>0</v>
      </c>
      <c r="X300" s="33">
        <f>IF($B300="","",MIN($X$9,N300)+MIN(MAX(0,'Debt Payoff'!$D$24-SUM(Q300:W300)-SUMPRODUCT((N300:P300&lt;$X$9:$Z$9)*N300:P300+(N300:P300&gt;=$X$9:$Z$9)*$X$9:$Z$9)),N300-MIN($X$9,N300)))</f>
        <v>0</v>
      </c>
      <c r="Y300" s="33">
        <f>IF($B300="","",MIN($Y$9,O300)+MIN(MAX(0,'Debt Payoff'!$D$24-SUM(Q300:X300)-SUMPRODUCT((O300:P300&lt;$Y$9:$Z$9)*O300:P300+(O300:P300&gt;=$Y$9:$Z$9)*$Y$9:$Z$9)),O300-MIN($Y$9,O300)))</f>
        <v>0</v>
      </c>
      <c r="Z300" s="33">
        <f>IF($B300="","",MIN($Z$9,P300)+MIN(MAX(0,'Debt Payoff'!$D$24-SUM(Q300:Y300)-SUMPRODUCT((P300:P300&lt;$Z$9:$Z$9)*P300:P300+(P300:P300&gt;=$Z$9:$Z$9)*$Z$9:$Z$9)),P300-MIN($Z$9,P300)))</f>
        <v>0</v>
      </c>
      <c r="AA300" s="33">
        <f>IF($B300="","",ROUND(G300-Q300,2))</f>
        <v>0</v>
      </c>
      <c r="AB300" s="33">
        <f>IF($B300="","",ROUND(H300-R300,2))</f>
        <v>0</v>
      </c>
      <c r="AC300" s="33">
        <f>IF($B300="","",ROUND(I300-S300,2))</f>
        <v>0</v>
      </c>
      <c r="AD300" s="33">
        <f>IF($B300="","",ROUND(J300-T300,2))</f>
        <v>0</v>
      </c>
      <c r="AE300" s="33">
        <f>IF($B300="","",ROUND(K300-U300,2))</f>
        <v>0</v>
      </c>
      <c r="AF300" s="33">
        <f>IF($B300="","",ROUND(L300-V300,2))</f>
        <v>0</v>
      </c>
      <c r="AG300" s="33">
        <f>IF($B300="","",ROUND(M300-W300,2))</f>
        <v>0</v>
      </c>
      <c r="AH300" s="33">
        <f>IF($B300="","",ROUND(N300-X300,2))</f>
        <v>0</v>
      </c>
      <c r="AI300" s="33">
        <f>IF($B300="","",ROUND(O300-Y300,2))</f>
        <v>0</v>
      </c>
      <c r="AJ300" s="33">
        <f>IF($B300="","",ROUND(P300-Z300,2))</f>
        <v>0</v>
      </c>
    </row>
    <row r="301" spans="2:36">
      <c r="B301" s="15">
        <f>IF(B300="","",IF(F300&gt;0.005,B300+1,""))</f>
        <v>0</v>
      </c>
      <c r="C301" s="46">
        <f>IF($B301="","",EDATE('Debt Payoff'!$D$23,$B301-1))</f>
        <v>0</v>
      </c>
      <c r="D301" s="47">
        <f>IF($B301="","",SUM(Q301:Z301))</f>
        <v>0</v>
      </c>
      <c r="E301" s="48">
        <f>IF($B301="","",SUM(G301:P301)-F300)</f>
        <v>0</v>
      </c>
      <c r="F301" s="47">
        <f>IF($B301="","",SUM(AA301:AJ301))</f>
        <v>0</v>
      </c>
      <c r="G301" s="48">
        <f>IF($B301="","",ROUND(N(AA300)*(1+$Q$8/12),2))</f>
        <v>0</v>
      </c>
      <c r="H301" s="48">
        <f>IF($B301="","",ROUND(N(AB300)*(1+$R$8/12),2))</f>
        <v>0</v>
      </c>
      <c r="I301" s="48">
        <f>IF($B301="","",ROUND(N(AC300)*(1+$S$8/12),2))</f>
        <v>0</v>
      </c>
      <c r="J301" s="48">
        <f>IF($B301="","",ROUND(N(AD300)*(1+$T$8/12),2))</f>
        <v>0</v>
      </c>
      <c r="K301" s="48">
        <f>IF($B301="","",ROUND(N(AE300)*(1+$U$8/12),2))</f>
        <v>0</v>
      </c>
      <c r="L301" s="48">
        <f>IF($B301="","",ROUND(N(AF300)*(1+$V$8/12),2))</f>
        <v>0</v>
      </c>
      <c r="M301" s="48">
        <f>IF($B301="","",ROUND(N(AG300)*(1+$W$8/12),2))</f>
        <v>0</v>
      </c>
      <c r="N301" s="48">
        <f>IF($B301="","",ROUND(N(AH300)*(1+$X$8/12),2))</f>
        <v>0</v>
      </c>
      <c r="O301" s="48">
        <f>IF($B301="","",ROUND(N(AI300)*(1+$Y$8/12),2))</f>
        <v>0</v>
      </c>
      <c r="P301" s="48">
        <f>IF($B301="","",ROUND(N(AJ300)*(1+$Z$8/12),2))</f>
        <v>0</v>
      </c>
      <c r="Q301" s="33">
        <f>IF($B301="","",MIN($Q$9,G301)+MIN(MAX(0,'Debt Payoff'!$D$24-0-SUMPRODUCT((G301:P301&lt;$Q$9:$Z$9)*G301:P301+(G301:P301&gt;=$Q$9:$Z$9)*$Q$9:$Z$9)),G301-MIN($Q$9,G301)))</f>
        <v>0</v>
      </c>
      <c r="R301" s="33">
        <f>IF($B301="","",MIN($R$9,H301)+MIN(MAX(0,'Debt Payoff'!$D$24-SUM(Q301:Q301)-SUMPRODUCT((H301:P301&lt;$R$9:$Z$9)*H301:P301+(H301:P301&gt;=$R$9:$Z$9)*$R$9:$Z$9)),H301-MIN($R$9,H301)))</f>
        <v>0</v>
      </c>
      <c r="S301" s="33">
        <f>IF($B301="","",MIN($S$9,I301)+MIN(MAX(0,'Debt Payoff'!$D$24-SUM(Q301:R301)-SUMPRODUCT((I301:P301&lt;$S$9:$Z$9)*I301:P301+(I301:P301&gt;=$S$9:$Z$9)*$S$9:$Z$9)),I301-MIN($S$9,I301)))</f>
        <v>0</v>
      </c>
      <c r="T301" s="33">
        <f>IF($B301="","",MIN($T$9,J301)+MIN(MAX(0,'Debt Payoff'!$D$24-SUM(Q301:S301)-SUMPRODUCT((J301:P301&lt;$T$9:$Z$9)*J301:P301+(J301:P301&gt;=$T$9:$Z$9)*$T$9:$Z$9)),J301-MIN($T$9,J301)))</f>
        <v>0</v>
      </c>
      <c r="U301" s="33">
        <f>IF($B301="","",MIN($U$9,K301)+MIN(MAX(0,'Debt Payoff'!$D$24-SUM(Q301:T301)-SUMPRODUCT((K301:P301&lt;$U$9:$Z$9)*K301:P301+(K301:P301&gt;=$U$9:$Z$9)*$U$9:$Z$9)),K301-MIN($U$9,K301)))</f>
        <v>0</v>
      </c>
      <c r="V301" s="33">
        <f>IF($B301="","",MIN($V$9,L301)+MIN(MAX(0,'Debt Payoff'!$D$24-SUM(Q301:U301)-SUMPRODUCT((L301:P301&lt;$V$9:$Z$9)*L301:P301+(L301:P301&gt;=$V$9:$Z$9)*$V$9:$Z$9)),L301-MIN($V$9,L301)))</f>
        <v>0</v>
      </c>
      <c r="W301" s="33">
        <f>IF($B301="","",MIN($W$9,M301)+MIN(MAX(0,'Debt Payoff'!$D$24-SUM(Q301:V301)-SUMPRODUCT((M301:P301&lt;$W$9:$Z$9)*M301:P301+(M301:P301&gt;=$W$9:$Z$9)*$W$9:$Z$9)),M301-MIN($W$9,M301)))</f>
        <v>0</v>
      </c>
      <c r="X301" s="33">
        <f>IF($B301="","",MIN($X$9,N301)+MIN(MAX(0,'Debt Payoff'!$D$24-SUM(Q301:W301)-SUMPRODUCT((N301:P301&lt;$X$9:$Z$9)*N301:P301+(N301:P301&gt;=$X$9:$Z$9)*$X$9:$Z$9)),N301-MIN($X$9,N301)))</f>
        <v>0</v>
      </c>
      <c r="Y301" s="33">
        <f>IF($B301="","",MIN($Y$9,O301)+MIN(MAX(0,'Debt Payoff'!$D$24-SUM(Q301:X301)-SUMPRODUCT((O301:P301&lt;$Y$9:$Z$9)*O301:P301+(O301:P301&gt;=$Y$9:$Z$9)*$Y$9:$Z$9)),O301-MIN($Y$9,O301)))</f>
        <v>0</v>
      </c>
      <c r="Z301" s="33">
        <f>IF($B301="","",MIN($Z$9,P301)+MIN(MAX(0,'Debt Payoff'!$D$24-SUM(Q301:Y301)-SUMPRODUCT((P301:P301&lt;$Z$9:$Z$9)*P301:P301+(P301:P301&gt;=$Z$9:$Z$9)*$Z$9:$Z$9)),P301-MIN($Z$9,P301)))</f>
        <v>0</v>
      </c>
      <c r="AA301" s="33">
        <f>IF($B301="","",ROUND(G301-Q301,2))</f>
        <v>0</v>
      </c>
      <c r="AB301" s="33">
        <f>IF($B301="","",ROUND(H301-R301,2))</f>
        <v>0</v>
      </c>
      <c r="AC301" s="33">
        <f>IF($B301="","",ROUND(I301-S301,2))</f>
        <v>0</v>
      </c>
      <c r="AD301" s="33">
        <f>IF($B301="","",ROUND(J301-T301,2))</f>
        <v>0</v>
      </c>
      <c r="AE301" s="33">
        <f>IF($B301="","",ROUND(K301-U301,2))</f>
        <v>0</v>
      </c>
      <c r="AF301" s="33">
        <f>IF($B301="","",ROUND(L301-V301,2))</f>
        <v>0</v>
      </c>
      <c r="AG301" s="33">
        <f>IF($B301="","",ROUND(M301-W301,2))</f>
        <v>0</v>
      </c>
      <c r="AH301" s="33">
        <f>IF($B301="","",ROUND(N301-X301,2))</f>
        <v>0</v>
      </c>
      <c r="AI301" s="33">
        <f>IF($B301="","",ROUND(O301-Y301,2))</f>
        <v>0</v>
      </c>
      <c r="AJ301" s="33">
        <f>IF($B301="","",ROUND(P301-Z301,2))</f>
        <v>0</v>
      </c>
    </row>
    <row r="302" spans="2:36">
      <c r="B302" s="15">
        <f>IF(B301="","",IF(F301&gt;0.005,B301+1,""))</f>
        <v>0</v>
      </c>
      <c r="C302" s="46">
        <f>IF($B302="","",EDATE('Debt Payoff'!$D$23,$B302-1))</f>
        <v>0</v>
      </c>
      <c r="D302" s="47">
        <f>IF($B302="","",SUM(Q302:Z302))</f>
        <v>0</v>
      </c>
      <c r="E302" s="48">
        <f>IF($B302="","",SUM(G302:P302)-F301)</f>
        <v>0</v>
      </c>
      <c r="F302" s="47">
        <f>IF($B302="","",SUM(AA302:AJ302))</f>
        <v>0</v>
      </c>
      <c r="G302" s="48">
        <f>IF($B302="","",ROUND(N(AA301)*(1+$Q$8/12),2))</f>
        <v>0</v>
      </c>
      <c r="H302" s="48">
        <f>IF($B302="","",ROUND(N(AB301)*(1+$R$8/12),2))</f>
        <v>0</v>
      </c>
      <c r="I302" s="48">
        <f>IF($B302="","",ROUND(N(AC301)*(1+$S$8/12),2))</f>
        <v>0</v>
      </c>
      <c r="J302" s="48">
        <f>IF($B302="","",ROUND(N(AD301)*(1+$T$8/12),2))</f>
        <v>0</v>
      </c>
      <c r="K302" s="48">
        <f>IF($B302="","",ROUND(N(AE301)*(1+$U$8/12),2))</f>
        <v>0</v>
      </c>
      <c r="L302" s="48">
        <f>IF($B302="","",ROUND(N(AF301)*(1+$V$8/12),2))</f>
        <v>0</v>
      </c>
      <c r="M302" s="48">
        <f>IF($B302="","",ROUND(N(AG301)*(1+$W$8/12),2))</f>
        <v>0</v>
      </c>
      <c r="N302" s="48">
        <f>IF($B302="","",ROUND(N(AH301)*(1+$X$8/12),2))</f>
        <v>0</v>
      </c>
      <c r="O302" s="48">
        <f>IF($B302="","",ROUND(N(AI301)*(1+$Y$8/12),2))</f>
        <v>0</v>
      </c>
      <c r="P302" s="48">
        <f>IF($B302="","",ROUND(N(AJ301)*(1+$Z$8/12),2))</f>
        <v>0</v>
      </c>
      <c r="Q302" s="33">
        <f>IF($B302="","",MIN($Q$9,G302)+MIN(MAX(0,'Debt Payoff'!$D$24-0-SUMPRODUCT((G302:P302&lt;$Q$9:$Z$9)*G302:P302+(G302:P302&gt;=$Q$9:$Z$9)*$Q$9:$Z$9)),G302-MIN($Q$9,G302)))</f>
        <v>0</v>
      </c>
      <c r="R302" s="33">
        <f>IF($B302="","",MIN($R$9,H302)+MIN(MAX(0,'Debt Payoff'!$D$24-SUM(Q302:Q302)-SUMPRODUCT((H302:P302&lt;$R$9:$Z$9)*H302:P302+(H302:P302&gt;=$R$9:$Z$9)*$R$9:$Z$9)),H302-MIN($R$9,H302)))</f>
        <v>0</v>
      </c>
      <c r="S302" s="33">
        <f>IF($B302="","",MIN($S$9,I302)+MIN(MAX(0,'Debt Payoff'!$D$24-SUM(Q302:R302)-SUMPRODUCT((I302:P302&lt;$S$9:$Z$9)*I302:P302+(I302:P302&gt;=$S$9:$Z$9)*$S$9:$Z$9)),I302-MIN($S$9,I302)))</f>
        <v>0</v>
      </c>
      <c r="T302" s="33">
        <f>IF($B302="","",MIN($T$9,J302)+MIN(MAX(0,'Debt Payoff'!$D$24-SUM(Q302:S302)-SUMPRODUCT((J302:P302&lt;$T$9:$Z$9)*J302:P302+(J302:P302&gt;=$T$9:$Z$9)*$T$9:$Z$9)),J302-MIN($T$9,J302)))</f>
        <v>0</v>
      </c>
      <c r="U302" s="33">
        <f>IF($B302="","",MIN($U$9,K302)+MIN(MAX(0,'Debt Payoff'!$D$24-SUM(Q302:T302)-SUMPRODUCT((K302:P302&lt;$U$9:$Z$9)*K302:P302+(K302:P302&gt;=$U$9:$Z$9)*$U$9:$Z$9)),K302-MIN($U$9,K302)))</f>
        <v>0</v>
      </c>
      <c r="V302" s="33">
        <f>IF($B302="","",MIN($V$9,L302)+MIN(MAX(0,'Debt Payoff'!$D$24-SUM(Q302:U302)-SUMPRODUCT((L302:P302&lt;$V$9:$Z$9)*L302:P302+(L302:P302&gt;=$V$9:$Z$9)*$V$9:$Z$9)),L302-MIN($V$9,L302)))</f>
        <v>0</v>
      </c>
      <c r="W302" s="33">
        <f>IF($B302="","",MIN($W$9,M302)+MIN(MAX(0,'Debt Payoff'!$D$24-SUM(Q302:V302)-SUMPRODUCT((M302:P302&lt;$W$9:$Z$9)*M302:P302+(M302:P302&gt;=$W$9:$Z$9)*$W$9:$Z$9)),M302-MIN($W$9,M302)))</f>
        <v>0</v>
      </c>
      <c r="X302" s="33">
        <f>IF($B302="","",MIN($X$9,N302)+MIN(MAX(0,'Debt Payoff'!$D$24-SUM(Q302:W302)-SUMPRODUCT((N302:P302&lt;$X$9:$Z$9)*N302:P302+(N302:P302&gt;=$X$9:$Z$9)*$X$9:$Z$9)),N302-MIN($X$9,N302)))</f>
        <v>0</v>
      </c>
      <c r="Y302" s="33">
        <f>IF($B302="","",MIN($Y$9,O302)+MIN(MAX(0,'Debt Payoff'!$D$24-SUM(Q302:X302)-SUMPRODUCT((O302:P302&lt;$Y$9:$Z$9)*O302:P302+(O302:P302&gt;=$Y$9:$Z$9)*$Y$9:$Z$9)),O302-MIN($Y$9,O302)))</f>
        <v>0</v>
      </c>
      <c r="Z302" s="33">
        <f>IF($B302="","",MIN($Z$9,P302)+MIN(MAX(0,'Debt Payoff'!$D$24-SUM(Q302:Y302)-SUMPRODUCT((P302:P302&lt;$Z$9:$Z$9)*P302:P302+(P302:P302&gt;=$Z$9:$Z$9)*$Z$9:$Z$9)),P302-MIN($Z$9,P302)))</f>
        <v>0</v>
      </c>
      <c r="AA302" s="33">
        <f>IF($B302="","",ROUND(G302-Q302,2))</f>
        <v>0</v>
      </c>
      <c r="AB302" s="33">
        <f>IF($B302="","",ROUND(H302-R302,2))</f>
        <v>0</v>
      </c>
      <c r="AC302" s="33">
        <f>IF($B302="","",ROUND(I302-S302,2))</f>
        <v>0</v>
      </c>
      <c r="AD302" s="33">
        <f>IF($B302="","",ROUND(J302-T302,2))</f>
        <v>0</v>
      </c>
      <c r="AE302" s="33">
        <f>IF($B302="","",ROUND(K302-U302,2))</f>
        <v>0</v>
      </c>
      <c r="AF302" s="33">
        <f>IF($B302="","",ROUND(L302-V302,2))</f>
        <v>0</v>
      </c>
      <c r="AG302" s="33">
        <f>IF($B302="","",ROUND(M302-W302,2))</f>
        <v>0</v>
      </c>
      <c r="AH302" s="33">
        <f>IF($B302="","",ROUND(N302-X302,2))</f>
        <v>0</v>
      </c>
      <c r="AI302" s="33">
        <f>IF($B302="","",ROUND(O302-Y302,2))</f>
        <v>0</v>
      </c>
      <c r="AJ302" s="33">
        <f>IF($B302="","",ROUND(P302-Z302,2))</f>
        <v>0</v>
      </c>
    </row>
    <row r="303" spans="2:36">
      <c r="B303" s="15">
        <f>IF(B302="","",IF(F302&gt;0.005,B302+1,""))</f>
        <v>0</v>
      </c>
      <c r="C303" s="46">
        <f>IF($B303="","",EDATE('Debt Payoff'!$D$23,$B303-1))</f>
        <v>0</v>
      </c>
      <c r="D303" s="47">
        <f>IF($B303="","",SUM(Q303:Z303))</f>
        <v>0</v>
      </c>
      <c r="E303" s="48">
        <f>IF($B303="","",SUM(G303:P303)-F302)</f>
        <v>0</v>
      </c>
      <c r="F303" s="47">
        <f>IF($B303="","",SUM(AA303:AJ303))</f>
        <v>0</v>
      </c>
      <c r="G303" s="48">
        <f>IF($B303="","",ROUND(N(AA302)*(1+$Q$8/12),2))</f>
        <v>0</v>
      </c>
      <c r="H303" s="48">
        <f>IF($B303="","",ROUND(N(AB302)*(1+$R$8/12),2))</f>
        <v>0</v>
      </c>
      <c r="I303" s="48">
        <f>IF($B303="","",ROUND(N(AC302)*(1+$S$8/12),2))</f>
        <v>0</v>
      </c>
      <c r="J303" s="48">
        <f>IF($B303="","",ROUND(N(AD302)*(1+$T$8/12),2))</f>
        <v>0</v>
      </c>
      <c r="K303" s="48">
        <f>IF($B303="","",ROUND(N(AE302)*(1+$U$8/12),2))</f>
        <v>0</v>
      </c>
      <c r="L303" s="48">
        <f>IF($B303="","",ROUND(N(AF302)*(1+$V$8/12),2))</f>
        <v>0</v>
      </c>
      <c r="M303" s="48">
        <f>IF($B303="","",ROUND(N(AG302)*(1+$W$8/12),2))</f>
        <v>0</v>
      </c>
      <c r="N303" s="48">
        <f>IF($B303="","",ROUND(N(AH302)*(1+$X$8/12),2))</f>
        <v>0</v>
      </c>
      <c r="O303" s="48">
        <f>IF($B303="","",ROUND(N(AI302)*(1+$Y$8/12),2))</f>
        <v>0</v>
      </c>
      <c r="P303" s="48">
        <f>IF($B303="","",ROUND(N(AJ302)*(1+$Z$8/12),2))</f>
        <v>0</v>
      </c>
      <c r="Q303" s="33">
        <f>IF($B303="","",MIN($Q$9,G303)+MIN(MAX(0,'Debt Payoff'!$D$24-0-SUMPRODUCT((G303:P303&lt;$Q$9:$Z$9)*G303:P303+(G303:P303&gt;=$Q$9:$Z$9)*$Q$9:$Z$9)),G303-MIN($Q$9,G303)))</f>
        <v>0</v>
      </c>
      <c r="R303" s="33">
        <f>IF($B303="","",MIN($R$9,H303)+MIN(MAX(0,'Debt Payoff'!$D$24-SUM(Q303:Q303)-SUMPRODUCT((H303:P303&lt;$R$9:$Z$9)*H303:P303+(H303:P303&gt;=$R$9:$Z$9)*$R$9:$Z$9)),H303-MIN($R$9,H303)))</f>
        <v>0</v>
      </c>
      <c r="S303" s="33">
        <f>IF($B303="","",MIN($S$9,I303)+MIN(MAX(0,'Debt Payoff'!$D$24-SUM(Q303:R303)-SUMPRODUCT((I303:P303&lt;$S$9:$Z$9)*I303:P303+(I303:P303&gt;=$S$9:$Z$9)*$S$9:$Z$9)),I303-MIN($S$9,I303)))</f>
        <v>0</v>
      </c>
      <c r="T303" s="33">
        <f>IF($B303="","",MIN($T$9,J303)+MIN(MAX(0,'Debt Payoff'!$D$24-SUM(Q303:S303)-SUMPRODUCT((J303:P303&lt;$T$9:$Z$9)*J303:P303+(J303:P303&gt;=$T$9:$Z$9)*$T$9:$Z$9)),J303-MIN($T$9,J303)))</f>
        <v>0</v>
      </c>
      <c r="U303" s="33">
        <f>IF($B303="","",MIN($U$9,K303)+MIN(MAX(0,'Debt Payoff'!$D$24-SUM(Q303:T303)-SUMPRODUCT((K303:P303&lt;$U$9:$Z$9)*K303:P303+(K303:P303&gt;=$U$9:$Z$9)*$U$9:$Z$9)),K303-MIN($U$9,K303)))</f>
        <v>0</v>
      </c>
      <c r="V303" s="33">
        <f>IF($B303="","",MIN($V$9,L303)+MIN(MAX(0,'Debt Payoff'!$D$24-SUM(Q303:U303)-SUMPRODUCT((L303:P303&lt;$V$9:$Z$9)*L303:P303+(L303:P303&gt;=$V$9:$Z$9)*$V$9:$Z$9)),L303-MIN($V$9,L303)))</f>
        <v>0</v>
      </c>
      <c r="W303" s="33">
        <f>IF($B303="","",MIN($W$9,M303)+MIN(MAX(0,'Debt Payoff'!$D$24-SUM(Q303:V303)-SUMPRODUCT((M303:P303&lt;$W$9:$Z$9)*M303:P303+(M303:P303&gt;=$W$9:$Z$9)*$W$9:$Z$9)),M303-MIN($W$9,M303)))</f>
        <v>0</v>
      </c>
      <c r="X303" s="33">
        <f>IF($B303="","",MIN($X$9,N303)+MIN(MAX(0,'Debt Payoff'!$D$24-SUM(Q303:W303)-SUMPRODUCT((N303:P303&lt;$X$9:$Z$9)*N303:P303+(N303:P303&gt;=$X$9:$Z$9)*$X$9:$Z$9)),N303-MIN($X$9,N303)))</f>
        <v>0</v>
      </c>
      <c r="Y303" s="33">
        <f>IF($B303="","",MIN($Y$9,O303)+MIN(MAX(0,'Debt Payoff'!$D$24-SUM(Q303:X303)-SUMPRODUCT((O303:P303&lt;$Y$9:$Z$9)*O303:P303+(O303:P303&gt;=$Y$9:$Z$9)*$Y$9:$Z$9)),O303-MIN($Y$9,O303)))</f>
        <v>0</v>
      </c>
      <c r="Z303" s="33">
        <f>IF($B303="","",MIN($Z$9,P303)+MIN(MAX(0,'Debt Payoff'!$D$24-SUM(Q303:Y303)-SUMPRODUCT((P303:P303&lt;$Z$9:$Z$9)*P303:P303+(P303:P303&gt;=$Z$9:$Z$9)*$Z$9:$Z$9)),P303-MIN($Z$9,P303)))</f>
        <v>0</v>
      </c>
      <c r="AA303" s="33">
        <f>IF($B303="","",ROUND(G303-Q303,2))</f>
        <v>0</v>
      </c>
      <c r="AB303" s="33">
        <f>IF($B303="","",ROUND(H303-R303,2))</f>
        <v>0</v>
      </c>
      <c r="AC303" s="33">
        <f>IF($B303="","",ROUND(I303-S303,2))</f>
        <v>0</v>
      </c>
      <c r="AD303" s="33">
        <f>IF($B303="","",ROUND(J303-T303,2))</f>
        <v>0</v>
      </c>
      <c r="AE303" s="33">
        <f>IF($B303="","",ROUND(K303-U303,2))</f>
        <v>0</v>
      </c>
      <c r="AF303" s="33">
        <f>IF($B303="","",ROUND(L303-V303,2))</f>
        <v>0</v>
      </c>
      <c r="AG303" s="33">
        <f>IF($B303="","",ROUND(M303-W303,2))</f>
        <v>0</v>
      </c>
      <c r="AH303" s="33">
        <f>IF($B303="","",ROUND(N303-X303,2))</f>
        <v>0</v>
      </c>
      <c r="AI303" s="33">
        <f>IF($B303="","",ROUND(O303-Y303,2))</f>
        <v>0</v>
      </c>
      <c r="AJ303" s="33">
        <f>IF($B303="","",ROUND(P303-Z303,2))</f>
        <v>0</v>
      </c>
    </row>
    <row r="304" spans="2:36">
      <c r="B304" s="15">
        <f>IF(B303="","",IF(F303&gt;0.005,B303+1,""))</f>
        <v>0</v>
      </c>
      <c r="C304" s="46">
        <f>IF($B304="","",EDATE('Debt Payoff'!$D$23,$B304-1))</f>
        <v>0</v>
      </c>
      <c r="D304" s="47">
        <f>IF($B304="","",SUM(Q304:Z304))</f>
        <v>0</v>
      </c>
      <c r="E304" s="48">
        <f>IF($B304="","",SUM(G304:P304)-F303)</f>
        <v>0</v>
      </c>
      <c r="F304" s="47">
        <f>IF($B304="","",SUM(AA304:AJ304))</f>
        <v>0</v>
      </c>
      <c r="G304" s="48">
        <f>IF($B304="","",ROUND(N(AA303)*(1+$Q$8/12),2))</f>
        <v>0</v>
      </c>
      <c r="H304" s="48">
        <f>IF($B304="","",ROUND(N(AB303)*(1+$R$8/12),2))</f>
        <v>0</v>
      </c>
      <c r="I304" s="48">
        <f>IF($B304="","",ROUND(N(AC303)*(1+$S$8/12),2))</f>
        <v>0</v>
      </c>
      <c r="J304" s="48">
        <f>IF($B304="","",ROUND(N(AD303)*(1+$T$8/12),2))</f>
        <v>0</v>
      </c>
      <c r="K304" s="48">
        <f>IF($B304="","",ROUND(N(AE303)*(1+$U$8/12),2))</f>
        <v>0</v>
      </c>
      <c r="L304" s="48">
        <f>IF($B304="","",ROUND(N(AF303)*(1+$V$8/12),2))</f>
        <v>0</v>
      </c>
      <c r="M304" s="48">
        <f>IF($B304="","",ROUND(N(AG303)*(1+$W$8/12),2))</f>
        <v>0</v>
      </c>
      <c r="N304" s="48">
        <f>IF($B304="","",ROUND(N(AH303)*(1+$X$8/12),2))</f>
        <v>0</v>
      </c>
      <c r="O304" s="48">
        <f>IF($B304="","",ROUND(N(AI303)*(1+$Y$8/12),2))</f>
        <v>0</v>
      </c>
      <c r="P304" s="48">
        <f>IF($B304="","",ROUND(N(AJ303)*(1+$Z$8/12),2))</f>
        <v>0</v>
      </c>
      <c r="Q304" s="33">
        <f>IF($B304="","",MIN($Q$9,G304)+MIN(MAX(0,'Debt Payoff'!$D$24-0-SUMPRODUCT((G304:P304&lt;$Q$9:$Z$9)*G304:P304+(G304:P304&gt;=$Q$9:$Z$9)*$Q$9:$Z$9)),G304-MIN($Q$9,G304)))</f>
        <v>0</v>
      </c>
      <c r="R304" s="33">
        <f>IF($B304="","",MIN($R$9,H304)+MIN(MAX(0,'Debt Payoff'!$D$24-SUM(Q304:Q304)-SUMPRODUCT((H304:P304&lt;$R$9:$Z$9)*H304:P304+(H304:P304&gt;=$R$9:$Z$9)*$R$9:$Z$9)),H304-MIN($R$9,H304)))</f>
        <v>0</v>
      </c>
      <c r="S304" s="33">
        <f>IF($B304="","",MIN($S$9,I304)+MIN(MAX(0,'Debt Payoff'!$D$24-SUM(Q304:R304)-SUMPRODUCT((I304:P304&lt;$S$9:$Z$9)*I304:P304+(I304:P304&gt;=$S$9:$Z$9)*$S$9:$Z$9)),I304-MIN($S$9,I304)))</f>
        <v>0</v>
      </c>
      <c r="T304" s="33">
        <f>IF($B304="","",MIN($T$9,J304)+MIN(MAX(0,'Debt Payoff'!$D$24-SUM(Q304:S304)-SUMPRODUCT((J304:P304&lt;$T$9:$Z$9)*J304:P304+(J304:P304&gt;=$T$9:$Z$9)*$T$9:$Z$9)),J304-MIN($T$9,J304)))</f>
        <v>0</v>
      </c>
      <c r="U304" s="33">
        <f>IF($B304="","",MIN($U$9,K304)+MIN(MAX(0,'Debt Payoff'!$D$24-SUM(Q304:T304)-SUMPRODUCT((K304:P304&lt;$U$9:$Z$9)*K304:P304+(K304:P304&gt;=$U$9:$Z$9)*$U$9:$Z$9)),K304-MIN($U$9,K304)))</f>
        <v>0</v>
      </c>
      <c r="V304" s="33">
        <f>IF($B304="","",MIN($V$9,L304)+MIN(MAX(0,'Debt Payoff'!$D$24-SUM(Q304:U304)-SUMPRODUCT((L304:P304&lt;$V$9:$Z$9)*L304:P304+(L304:P304&gt;=$V$9:$Z$9)*$V$9:$Z$9)),L304-MIN($V$9,L304)))</f>
        <v>0</v>
      </c>
      <c r="W304" s="33">
        <f>IF($B304="","",MIN($W$9,M304)+MIN(MAX(0,'Debt Payoff'!$D$24-SUM(Q304:V304)-SUMPRODUCT((M304:P304&lt;$W$9:$Z$9)*M304:P304+(M304:P304&gt;=$W$9:$Z$9)*$W$9:$Z$9)),M304-MIN($W$9,M304)))</f>
        <v>0</v>
      </c>
      <c r="X304" s="33">
        <f>IF($B304="","",MIN($X$9,N304)+MIN(MAX(0,'Debt Payoff'!$D$24-SUM(Q304:W304)-SUMPRODUCT((N304:P304&lt;$X$9:$Z$9)*N304:P304+(N304:P304&gt;=$X$9:$Z$9)*$X$9:$Z$9)),N304-MIN($X$9,N304)))</f>
        <v>0</v>
      </c>
      <c r="Y304" s="33">
        <f>IF($B304="","",MIN($Y$9,O304)+MIN(MAX(0,'Debt Payoff'!$D$24-SUM(Q304:X304)-SUMPRODUCT((O304:P304&lt;$Y$9:$Z$9)*O304:P304+(O304:P304&gt;=$Y$9:$Z$9)*$Y$9:$Z$9)),O304-MIN($Y$9,O304)))</f>
        <v>0</v>
      </c>
      <c r="Z304" s="33">
        <f>IF($B304="","",MIN($Z$9,P304)+MIN(MAX(0,'Debt Payoff'!$D$24-SUM(Q304:Y304)-SUMPRODUCT((P304:P304&lt;$Z$9:$Z$9)*P304:P304+(P304:P304&gt;=$Z$9:$Z$9)*$Z$9:$Z$9)),P304-MIN($Z$9,P304)))</f>
        <v>0</v>
      </c>
      <c r="AA304" s="33">
        <f>IF($B304="","",ROUND(G304-Q304,2))</f>
        <v>0</v>
      </c>
      <c r="AB304" s="33">
        <f>IF($B304="","",ROUND(H304-R304,2))</f>
        <v>0</v>
      </c>
      <c r="AC304" s="33">
        <f>IF($B304="","",ROUND(I304-S304,2))</f>
        <v>0</v>
      </c>
      <c r="AD304" s="33">
        <f>IF($B304="","",ROUND(J304-T304,2))</f>
        <v>0</v>
      </c>
      <c r="AE304" s="33">
        <f>IF($B304="","",ROUND(K304-U304,2))</f>
        <v>0</v>
      </c>
      <c r="AF304" s="33">
        <f>IF($B304="","",ROUND(L304-V304,2))</f>
        <v>0</v>
      </c>
      <c r="AG304" s="33">
        <f>IF($B304="","",ROUND(M304-W304,2))</f>
        <v>0</v>
      </c>
      <c r="AH304" s="33">
        <f>IF($B304="","",ROUND(N304-X304,2))</f>
        <v>0</v>
      </c>
      <c r="AI304" s="33">
        <f>IF($B304="","",ROUND(O304-Y304,2))</f>
        <v>0</v>
      </c>
      <c r="AJ304" s="33">
        <f>IF($B304="","",ROUND(P304-Z304,2))</f>
        <v>0</v>
      </c>
    </row>
    <row r="305" spans="2:36">
      <c r="B305" s="15">
        <f>IF(B304="","",IF(F304&gt;0.005,B304+1,""))</f>
        <v>0</v>
      </c>
      <c r="C305" s="46">
        <f>IF($B305="","",EDATE('Debt Payoff'!$D$23,$B305-1))</f>
        <v>0</v>
      </c>
      <c r="D305" s="47">
        <f>IF($B305="","",SUM(Q305:Z305))</f>
        <v>0</v>
      </c>
      <c r="E305" s="48">
        <f>IF($B305="","",SUM(G305:P305)-F304)</f>
        <v>0</v>
      </c>
      <c r="F305" s="47">
        <f>IF($B305="","",SUM(AA305:AJ305))</f>
        <v>0</v>
      </c>
      <c r="G305" s="48">
        <f>IF($B305="","",ROUND(N(AA304)*(1+$Q$8/12),2))</f>
        <v>0</v>
      </c>
      <c r="H305" s="48">
        <f>IF($B305="","",ROUND(N(AB304)*(1+$R$8/12),2))</f>
        <v>0</v>
      </c>
      <c r="I305" s="48">
        <f>IF($B305="","",ROUND(N(AC304)*(1+$S$8/12),2))</f>
        <v>0</v>
      </c>
      <c r="J305" s="48">
        <f>IF($B305="","",ROUND(N(AD304)*(1+$T$8/12),2))</f>
        <v>0</v>
      </c>
      <c r="K305" s="48">
        <f>IF($B305="","",ROUND(N(AE304)*(1+$U$8/12),2))</f>
        <v>0</v>
      </c>
      <c r="L305" s="48">
        <f>IF($B305="","",ROUND(N(AF304)*(1+$V$8/12),2))</f>
        <v>0</v>
      </c>
      <c r="M305" s="48">
        <f>IF($B305="","",ROUND(N(AG304)*(1+$W$8/12),2))</f>
        <v>0</v>
      </c>
      <c r="N305" s="48">
        <f>IF($B305="","",ROUND(N(AH304)*(1+$X$8/12),2))</f>
        <v>0</v>
      </c>
      <c r="O305" s="48">
        <f>IF($B305="","",ROUND(N(AI304)*(1+$Y$8/12),2))</f>
        <v>0</v>
      </c>
      <c r="P305" s="48">
        <f>IF($B305="","",ROUND(N(AJ304)*(1+$Z$8/12),2))</f>
        <v>0</v>
      </c>
      <c r="Q305" s="33">
        <f>IF($B305="","",MIN($Q$9,G305)+MIN(MAX(0,'Debt Payoff'!$D$24-0-SUMPRODUCT((G305:P305&lt;$Q$9:$Z$9)*G305:P305+(G305:P305&gt;=$Q$9:$Z$9)*$Q$9:$Z$9)),G305-MIN($Q$9,G305)))</f>
        <v>0</v>
      </c>
      <c r="R305" s="33">
        <f>IF($B305="","",MIN($R$9,H305)+MIN(MAX(0,'Debt Payoff'!$D$24-SUM(Q305:Q305)-SUMPRODUCT((H305:P305&lt;$R$9:$Z$9)*H305:P305+(H305:P305&gt;=$R$9:$Z$9)*$R$9:$Z$9)),H305-MIN($R$9,H305)))</f>
        <v>0</v>
      </c>
      <c r="S305" s="33">
        <f>IF($B305="","",MIN($S$9,I305)+MIN(MAX(0,'Debt Payoff'!$D$24-SUM(Q305:R305)-SUMPRODUCT((I305:P305&lt;$S$9:$Z$9)*I305:P305+(I305:P305&gt;=$S$9:$Z$9)*$S$9:$Z$9)),I305-MIN($S$9,I305)))</f>
        <v>0</v>
      </c>
      <c r="T305" s="33">
        <f>IF($B305="","",MIN($T$9,J305)+MIN(MAX(0,'Debt Payoff'!$D$24-SUM(Q305:S305)-SUMPRODUCT((J305:P305&lt;$T$9:$Z$9)*J305:P305+(J305:P305&gt;=$T$9:$Z$9)*$T$9:$Z$9)),J305-MIN($T$9,J305)))</f>
        <v>0</v>
      </c>
      <c r="U305" s="33">
        <f>IF($B305="","",MIN($U$9,K305)+MIN(MAX(0,'Debt Payoff'!$D$24-SUM(Q305:T305)-SUMPRODUCT((K305:P305&lt;$U$9:$Z$9)*K305:P305+(K305:P305&gt;=$U$9:$Z$9)*$U$9:$Z$9)),K305-MIN($U$9,K305)))</f>
        <v>0</v>
      </c>
      <c r="V305" s="33">
        <f>IF($B305="","",MIN($V$9,L305)+MIN(MAX(0,'Debt Payoff'!$D$24-SUM(Q305:U305)-SUMPRODUCT((L305:P305&lt;$V$9:$Z$9)*L305:P305+(L305:P305&gt;=$V$9:$Z$9)*$V$9:$Z$9)),L305-MIN($V$9,L305)))</f>
        <v>0</v>
      </c>
      <c r="W305" s="33">
        <f>IF($B305="","",MIN($W$9,M305)+MIN(MAX(0,'Debt Payoff'!$D$24-SUM(Q305:V305)-SUMPRODUCT((M305:P305&lt;$W$9:$Z$9)*M305:P305+(M305:P305&gt;=$W$9:$Z$9)*$W$9:$Z$9)),M305-MIN($W$9,M305)))</f>
        <v>0</v>
      </c>
      <c r="X305" s="33">
        <f>IF($B305="","",MIN($X$9,N305)+MIN(MAX(0,'Debt Payoff'!$D$24-SUM(Q305:W305)-SUMPRODUCT((N305:P305&lt;$X$9:$Z$9)*N305:P305+(N305:P305&gt;=$X$9:$Z$9)*$X$9:$Z$9)),N305-MIN($X$9,N305)))</f>
        <v>0</v>
      </c>
      <c r="Y305" s="33">
        <f>IF($B305="","",MIN($Y$9,O305)+MIN(MAX(0,'Debt Payoff'!$D$24-SUM(Q305:X305)-SUMPRODUCT((O305:P305&lt;$Y$9:$Z$9)*O305:P305+(O305:P305&gt;=$Y$9:$Z$9)*$Y$9:$Z$9)),O305-MIN($Y$9,O305)))</f>
        <v>0</v>
      </c>
      <c r="Z305" s="33">
        <f>IF($B305="","",MIN($Z$9,P305)+MIN(MAX(0,'Debt Payoff'!$D$24-SUM(Q305:Y305)-SUMPRODUCT((P305:P305&lt;$Z$9:$Z$9)*P305:P305+(P305:P305&gt;=$Z$9:$Z$9)*$Z$9:$Z$9)),P305-MIN($Z$9,P305)))</f>
        <v>0</v>
      </c>
      <c r="AA305" s="33">
        <f>IF($B305="","",ROUND(G305-Q305,2))</f>
        <v>0</v>
      </c>
      <c r="AB305" s="33">
        <f>IF($B305="","",ROUND(H305-R305,2))</f>
        <v>0</v>
      </c>
      <c r="AC305" s="33">
        <f>IF($B305="","",ROUND(I305-S305,2))</f>
        <v>0</v>
      </c>
      <c r="AD305" s="33">
        <f>IF($B305="","",ROUND(J305-T305,2))</f>
        <v>0</v>
      </c>
      <c r="AE305" s="33">
        <f>IF($B305="","",ROUND(K305-U305,2))</f>
        <v>0</v>
      </c>
      <c r="AF305" s="33">
        <f>IF($B305="","",ROUND(L305-V305,2))</f>
        <v>0</v>
      </c>
      <c r="AG305" s="33">
        <f>IF($B305="","",ROUND(M305-W305,2))</f>
        <v>0</v>
      </c>
      <c r="AH305" s="33">
        <f>IF($B305="","",ROUND(N305-X305,2))</f>
        <v>0</v>
      </c>
      <c r="AI305" s="33">
        <f>IF($B305="","",ROUND(O305-Y305,2))</f>
        <v>0</v>
      </c>
      <c r="AJ305" s="33">
        <f>IF($B305="","",ROUND(P305-Z305,2))</f>
        <v>0</v>
      </c>
    </row>
    <row r="306" spans="2:36">
      <c r="B306" s="15">
        <f>IF(B305="","",IF(F305&gt;0.005,B305+1,""))</f>
        <v>0</v>
      </c>
      <c r="C306" s="46">
        <f>IF($B306="","",EDATE('Debt Payoff'!$D$23,$B306-1))</f>
        <v>0</v>
      </c>
      <c r="D306" s="47">
        <f>IF($B306="","",SUM(Q306:Z306))</f>
        <v>0</v>
      </c>
      <c r="E306" s="48">
        <f>IF($B306="","",SUM(G306:P306)-F305)</f>
        <v>0</v>
      </c>
      <c r="F306" s="47">
        <f>IF($B306="","",SUM(AA306:AJ306))</f>
        <v>0</v>
      </c>
      <c r="G306" s="48">
        <f>IF($B306="","",ROUND(N(AA305)*(1+$Q$8/12),2))</f>
        <v>0</v>
      </c>
      <c r="H306" s="48">
        <f>IF($B306="","",ROUND(N(AB305)*(1+$R$8/12),2))</f>
        <v>0</v>
      </c>
      <c r="I306" s="48">
        <f>IF($B306="","",ROUND(N(AC305)*(1+$S$8/12),2))</f>
        <v>0</v>
      </c>
      <c r="J306" s="48">
        <f>IF($B306="","",ROUND(N(AD305)*(1+$T$8/12),2))</f>
        <v>0</v>
      </c>
      <c r="K306" s="48">
        <f>IF($B306="","",ROUND(N(AE305)*(1+$U$8/12),2))</f>
        <v>0</v>
      </c>
      <c r="L306" s="48">
        <f>IF($B306="","",ROUND(N(AF305)*(1+$V$8/12),2))</f>
        <v>0</v>
      </c>
      <c r="M306" s="48">
        <f>IF($B306="","",ROUND(N(AG305)*(1+$W$8/12),2))</f>
        <v>0</v>
      </c>
      <c r="N306" s="48">
        <f>IF($B306="","",ROUND(N(AH305)*(1+$X$8/12),2))</f>
        <v>0</v>
      </c>
      <c r="O306" s="48">
        <f>IF($B306="","",ROUND(N(AI305)*(1+$Y$8/12),2))</f>
        <v>0</v>
      </c>
      <c r="P306" s="48">
        <f>IF($B306="","",ROUND(N(AJ305)*(1+$Z$8/12),2))</f>
        <v>0</v>
      </c>
      <c r="Q306" s="33">
        <f>IF($B306="","",MIN($Q$9,G306)+MIN(MAX(0,'Debt Payoff'!$D$24-0-SUMPRODUCT((G306:P306&lt;$Q$9:$Z$9)*G306:P306+(G306:P306&gt;=$Q$9:$Z$9)*$Q$9:$Z$9)),G306-MIN($Q$9,G306)))</f>
        <v>0</v>
      </c>
      <c r="R306" s="33">
        <f>IF($B306="","",MIN($R$9,H306)+MIN(MAX(0,'Debt Payoff'!$D$24-SUM(Q306:Q306)-SUMPRODUCT((H306:P306&lt;$R$9:$Z$9)*H306:P306+(H306:P306&gt;=$R$9:$Z$9)*$R$9:$Z$9)),H306-MIN($R$9,H306)))</f>
        <v>0</v>
      </c>
      <c r="S306" s="33">
        <f>IF($B306="","",MIN($S$9,I306)+MIN(MAX(0,'Debt Payoff'!$D$24-SUM(Q306:R306)-SUMPRODUCT((I306:P306&lt;$S$9:$Z$9)*I306:P306+(I306:P306&gt;=$S$9:$Z$9)*$S$9:$Z$9)),I306-MIN($S$9,I306)))</f>
        <v>0</v>
      </c>
      <c r="T306" s="33">
        <f>IF($B306="","",MIN($T$9,J306)+MIN(MAX(0,'Debt Payoff'!$D$24-SUM(Q306:S306)-SUMPRODUCT((J306:P306&lt;$T$9:$Z$9)*J306:P306+(J306:P306&gt;=$T$9:$Z$9)*$T$9:$Z$9)),J306-MIN($T$9,J306)))</f>
        <v>0</v>
      </c>
      <c r="U306" s="33">
        <f>IF($B306="","",MIN($U$9,K306)+MIN(MAX(0,'Debt Payoff'!$D$24-SUM(Q306:T306)-SUMPRODUCT((K306:P306&lt;$U$9:$Z$9)*K306:P306+(K306:P306&gt;=$U$9:$Z$9)*$U$9:$Z$9)),K306-MIN($U$9,K306)))</f>
        <v>0</v>
      </c>
      <c r="V306" s="33">
        <f>IF($B306="","",MIN($V$9,L306)+MIN(MAX(0,'Debt Payoff'!$D$24-SUM(Q306:U306)-SUMPRODUCT((L306:P306&lt;$V$9:$Z$9)*L306:P306+(L306:P306&gt;=$V$9:$Z$9)*$V$9:$Z$9)),L306-MIN($V$9,L306)))</f>
        <v>0</v>
      </c>
      <c r="W306" s="33">
        <f>IF($B306="","",MIN($W$9,M306)+MIN(MAX(0,'Debt Payoff'!$D$24-SUM(Q306:V306)-SUMPRODUCT((M306:P306&lt;$W$9:$Z$9)*M306:P306+(M306:P306&gt;=$W$9:$Z$9)*$W$9:$Z$9)),M306-MIN($W$9,M306)))</f>
        <v>0</v>
      </c>
      <c r="X306" s="33">
        <f>IF($B306="","",MIN($X$9,N306)+MIN(MAX(0,'Debt Payoff'!$D$24-SUM(Q306:W306)-SUMPRODUCT((N306:P306&lt;$X$9:$Z$9)*N306:P306+(N306:P306&gt;=$X$9:$Z$9)*$X$9:$Z$9)),N306-MIN($X$9,N306)))</f>
        <v>0</v>
      </c>
      <c r="Y306" s="33">
        <f>IF($B306="","",MIN($Y$9,O306)+MIN(MAX(0,'Debt Payoff'!$D$24-SUM(Q306:X306)-SUMPRODUCT((O306:P306&lt;$Y$9:$Z$9)*O306:P306+(O306:P306&gt;=$Y$9:$Z$9)*$Y$9:$Z$9)),O306-MIN($Y$9,O306)))</f>
        <v>0</v>
      </c>
      <c r="Z306" s="33">
        <f>IF($B306="","",MIN($Z$9,P306)+MIN(MAX(0,'Debt Payoff'!$D$24-SUM(Q306:Y306)-SUMPRODUCT((P306:P306&lt;$Z$9:$Z$9)*P306:P306+(P306:P306&gt;=$Z$9:$Z$9)*$Z$9:$Z$9)),P306-MIN($Z$9,P306)))</f>
        <v>0</v>
      </c>
      <c r="AA306" s="33">
        <f>IF($B306="","",ROUND(G306-Q306,2))</f>
        <v>0</v>
      </c>
      <c r="AB306" s="33">
        <f>IF($B306="","",ROUND(H306-R306,2))</f>
        <v>0</v>
      </c>
      <c r="AC306" s="33">
        <f>IF($B306="","",ROUND(I306-S306,2))</f>
        <v>0</v>
      </c>
      <c r="AD306" s="33">
        <f>IF($B306="","",ROUND(J306-T306,2))</f>
        <v>0</v>
      </c>
      <c r="AE306" s="33">
        <f>IF($B306="","",ROUND(K306-U306,2))</f>
        <v>0</v>
      </c>
      <c r="AF306" s="33">
        <f>IF($B306="","",ROUND(L306-V306,2))</f>
        <v>0</v>
      </c>
      <c r="AG306" s="33">
        <f>IF($B306="","",ROUND(M306-W306,2))</f>
        <v>0</v>
      </c>
      <c r="AH306" s="33">
        <f>IF($B306="","",ROUND(N306-X306,2))</f>
        <v>0</v>
      </c>
      <c r="AI306" s="33">
        <f>IF($B306="","",ROUND(O306-Y306,2))</f>
        <v>0</v>
      </c>
      <c r="AJ306" s="33">
        <f>IF($B306="","",ROUND(P306-Z306,2))</f>
        <v>0</v>
      </c>
    </row>
    <row r="307" spans="2:36">
      <c r="B307" s="15">
        <f>IF(B306="","",IF(F306&gt;0.005,B306+1,""))</f>
        <v>0</v>
      </c>
      <c r="C307" s="46">
        <f>IF($B307="","",EDATE('Debt Payoff'!$D$23,$B307-1))</f>
        <v>0</v>
      </c>
      <c r="D307" s="47">
        <f>IF($B307="","",SUM(Q307:Z307))</f>
        <v>0</v>
      </c>
      <c r="E307" s="48">
        <f>IF($B307="","",SUM(G307:P307)-F306)</f>
        <v>0</v>
      </c>
      <c r="F307" s="47">
        <f>IF($B307="","",SUM(AA307:AJ307))</f>
        <v>0</v>
      </c>
      <c r="G307" s="48">
        <f>IF($B307="","",ROUND(N(AA306)*(1+$Q$8/12),2))</f>
        <v>0</v>
      </c>
      <c r="H307" s="48">
        <f>IF($B307="","",ROUND(N(AB306)*(1+$R$8/12),2))</f>
        <v>0</v>
      </c>
      <c r="I307" s="48">
        <f>IF($B307="","",ROUND(N(AC306)*(1+$S$8/12),2))</f>
        <v>0</v>
      </c>
      <c r="J307" s="48">
        <f>IF($B307="","",ROUND(N(AD306)*(1+$T$8/12),2))</f>
        <v>0</v>
      </c>
      <c r="K307" s="48">
        <f>IF($B307="","",ROUND(N(AE306)*(1+$U$8/12),2))</f>
        <v>0</v>
      </c>
      <c r="L307" s="48">
        <f>IF($B307="","",ROUND(N(AF306)*(1+$V$8/12),2))</f>
        <v>0</v>
      </c>
      <c r="M307" s="48">
        <f>IF($B307="","",ROUND(N(AG306)*(1+$W$8/12),2))</f>
        <v>0</v>
      </c>
      <c r="N307" s="48">
        <f>IF($B307="","",ROUND(N(AH306)*(1+$X$8/12),2))</f>
        <v>0</v>
      </c>
      <c r="O307" s="48">
        <f>IF($B307="","",ROUND(N(AI306)*(1+$Y$8/12),2))</f>
        <v>0</v>
      </c>
      <c r="P307" s="48">
        <f>IF($B307="","",ROUND(N(AJ306)*(1+$Z$8/12),2))</f>
        <v>0</v>
      </c>
      <c r="Q307" s="33">
        <f>IF($B307="","",MIN($Q$9,G307)+MIN(MAX(0,'Debt Payoff'!$D$24-0-SUMPRODUCT((G307:P307&lt;$Q$9:$Z$9)*G307:P307+(G307:P307&gt;=$Q$9:$Z$9)*$Q$9:$Z$9)),G307-MIN($Q$9,G307)))</f>
        <v>0</v>
      </c>
      <c r="R307" s="33">
        <f>IF($B307="","",MIN($R$9,H307)+MIN(MAX(0,'Debt Payoff'!$D$24-SUM(Q307:Q307)-SUMPRODUCT((H307:P307&lt;$R$9:$Z$9)*H307:P307+(H307:P307&gt;=$R$9:$Z$9)*$R$9:$Z$9)),H307-MIN($R$9,H307)))</f>
        <v>0</v>
      </c>
      <c r="S307" s="33">
        <f>IF($B307="","",MIN($S$9,I307)+MIN(MAX(0,'Debt Payoff'!$D$24-SUM(Q307:R307)-SUMPRODUCT((I307:P307&lt;$S$9:$Z$9)*I307:P307+(I307:P307&gt;=$S$9:$Z$9)*$S$9:$Z$9)),I307-MIN($S$9,I307)))</f>
        <v>0</v>
      </c>
      <c r="T307" s="33">
        <f>IF($B307="","",MIN($T$9,J307)+MIN(MAX(0,'Debt Payoff'!$D$24-SUM(Q307:S307)-SUMPRODUCT((J307:P307&lt;$T$9:$Z$9)*J307:P307+(J307:P307&gt;=$T$9:$Z$9)*$T$9:$Z$9)),J307-MIN($T$9,J307)))</f>
        <v>0</v>
      </c>
      <c r="U307" s="33">
        <f>IF($B307="","",MIN($U$9,K307)+MIN(MAX(0,'Debt Payoff'!$D$24-SUM(Q307:T307)-SUMPRODUCT((K307:P307&lt;$U$9:$Z$9)*K307:P307+(K307:P307&gt;=$U$9:$Z$9)*$U$9:$Z$9)),K307-MIN($U$9,K307)))</f>
        <v>0</v>
      </c>
      <c r="V307" s="33">
        <f>IF($B307="","",MIN($V$9,L307)+MIN(MAX(0,'Debt Payoff'!$D$24-SUM(Q307:U307)-SUMPRODUCT((L307:P307&lt;$V$9:$Z$9)*L307:P307+(L307:P307&gt;=$V$9:$Z$9)*$V$9:$Z$9)),L307-MIN($V$9,L307)))</f>
        <v>0</v>
      </c>
      <c r="W307" s="33">
        <f>IF($B307="","",MIN($W$9,M307)+MIN(MAX(0,'Debt Payoff'!$D$24-SUM(Q307:V307)-SUMPRODUCT((M307:P307&lt;$W$9:$Z$9)*M307:P307+(M307:P307&gt;=$W$9:$Z$9)*$W$9:$Z$9)),M307-MIN($W$9,M307)))</f>
        <v>0</v>
      </c>
      <c r="X307" s="33">
        <f>IF($B307="","",MIN($X$9,N307)+MIN(MAX(0,'Debt Payoff'!$D$24-SUM(Q307:W307)-SUMPRODUCT((N307:P307&lt;$X$9:$Z$9)*N307:P307+(N307:P307&gt;=$X$9:$Z$9)*$X$9:$Z$9)),N307-MIN($X$9,N307)))</f>
        <v>0</v>
      </c>
      <c r="Y307" s="33">
        <f>IF($B307="","",MIN($Y$9,O307)+MIN(MAX(0,'Debt Payoff'!$D$24-SUM(Q307:X307)-SUMPRODUCT((O307:P307&lt;$Y$9:$Z$9)*O307:P307+(O307:P307&gt;=$Y$9:$Z$9)*$Y$9:$Z$9)),O307-MIN($Y$9,O307)))</f>
        <v>0</v>
      </c>
      <c r="Z307" s="33">
        <f>IF($B307="","",MIN($Z$9,P307)+MIN(MAX(0,'Debt Payoff'!$D$24-SUM(Q307:Y307)-SUMPRODUCT((P307:P307&lt;$Z$9:$Z$9)*P307:P307+(P307:P307&gt;=$Z$9:$Z$9)*$Z$9:$Z$9)),P307-MIN($Z$9,P307)))</f>
        <v>0</v>
      </c>
      <c r="AA307" s="33">
        <f>IF($B307="","",ROUND(G307-Q307,2))</f>
        <v>0</v>
      </c>
      <c r="AB307" s="33">
        <f>IF($B307="","",ROUND(H307-R307,2))</f>
        <v>0</v>
      </c>
      <c r="AC307" s="33">
        <f>IF($B307="","",ROUND(I307-S307,2))</f>
        <v>0</v>
      </c>
      <c r="AD307" s="33">
        <f>IF($B307="","",ROUND(J307-T307,2))</f>
        <v>0</v>
      </c>
      <c r="AE307" s="33">
        <f>IF($B307="","",ROUND(K307-U307,2))</f>
        <v>0</v>
      </c>
      <c r="AF307" s="33">
        <f>IF($B307="","",ROUND(L307-V307,2))</f>
        <v>0</v>
      </c>
      <c r="AG307" s="33">
        <f>IF($B307="","",ROUND(M307-W307,2))</f>
        <v>0</v>
      </c>
      <c r="AH307" s="33">
        <f>IF($B307="","",ROUND(N307-X307,2))</f>
        <v>0</v>
      </c>
      <c r="AI307" s="33">
        <f>IF($B307="","",ROUND(O307-Y307,2))</f>
        <v>0</v>
      </c>
      <c r="AJ307" s="33">
        <f>IF($B307="","",ROUND(P307-Z307,2))</f>
        <v>0</v>
      </c>
    </row>
    <row r="308" spans="2:36">
      <c r="B308" s="15">
        <f>IF(B307="","",IF(F307&gt;0.005,B307+1,""))</f>
        <v>0</v>
      </c>
      <c r="C308" s="46">
        <f>IF($B308="","",EDATE('Debt Payoff'!$D$23,$B308-1))</f>
        <v>0</v>
      </c>
      <c r="D308" s="47">
        <f>IF($B308="","",SUM(Q308:Z308))</f>
        <v>0</v>
      </c>
      <c r="E308" s="48">
        <f>IF($B308="","",SUM(G308:P308)-F307)</f>
        <v>0</v>
      </c>
      <c r="F308" s="47">
        <f>IF($B308="","",SUM(AA308:AJ308))</f>
        <v>0</v>
      </c>
      <c r="G308" s="48">
        <f>IF($B308="","",ROUND(N(AA307)*(1+$Q$8/12),2))</f>
        <v>0</v>
      </c>
      <c r="H308" s="48">
        <f>IF($B308="","",ROUND(N(AB307)*(1+$R$8/12),2))</f>
        <v>0</v>
      </c>
      <c r="I308" s="48">
        <f>IF($B308="","",ROUND(N(AC307)*(1+$S$8/12),2))</f>
        <v>0</v>
      </c>
      <c r="J308" s="48">
        <f>IF($B308="","",ROUND(N(AD307)*(1+$T$8/12),2))</f>
        <v>0</v>
      </c>
      <c r="K308" s="48">
        <f>IF($B308="","",ROUND(N(AE307)*(1+$U$8/12),2))</f>
        <v>0</v>
      </c>
      <c r="L308" s="48">
        <f>IF($B308="","",ROUND(N(AF307)*(1+$V$8/12),2))</f>
        <v>0</v>
      </c>
      <c r="M308" s="48">
        <f>IF($B308="","",ROUND(N(AG307)*(1+$W$8/12),2))</f>
        <v>0</v>
      </c>
      <c r="N308" s="48">
        <f>IF($B308="","",ROUND(N(AH307)*(1+$X$8/12),2))</f>
        <v>0</v>
      </c>
      <c r="O308" s="48">
        <f>IF($B308="","",ROUND(N(AI307)*(1+$Y$8/12),2))</f>
        <v>0</v>
      </c>
      <c r="P308" s="48">
        <f>IF($B308="","",ROUND(N(AJ307)*(1+$Z$8/12),2))</f>
        <v>0</v>
      </c>
      <c r="Q308" s="33">
        <f>IF($B308="","",MIN($Q$9,G308)+MIN(MAX(0,'Debt Payoff'!$D$24-0-SUMPRODUCT((G308:P308&lt;$Q$9:$Z$9)*G308:P308+(G308:P308&gt;=$Q$9:$Z$9)*$Q$9:$Z$9)),G308-MIN($Q$9,G308)))</f>
        <v>0</v>
      </c>
      <c r="R308" s="33">
        <f>IF($B308="","",MIN($R$9,H308)+MIN(MAX(0,'Debt Payoff'!$D$24-SUM(Q308:Q308)-SUMPRODUCT((H308:P308&lt;$R$9:$Z$9)*H308:P308+(H308:P308&gt;=$R$9:$Z$9)*$R$9:$Z$9)),H308-MIN($R$9,H308)))</f>
        <v>0</v>
      </c>
      <c r="S308" s="33">
        <f>IF($B308="","",MIN($S$9,I308)+MIN(MAX(0,'Debt Payoff'!$D$24-SUM(Q308:R308)-SUMPRODUCT((I308:P308&lt;$S$9:$Z$9)*I308:P308+(I308:P308&gt;=$S$9:$Z$9)*$S$9:$Z$9)),I308-MIN($S$9,I308)))</f>
        <v>0</v>
      </c>
      <c r="T308" s="33">
        <f>IF($B308="","",MIN($T$9,J308)+MIN(MAX(0,'Debt Payoff'!$D$24-SUM(Q308:S308)-SUMPRODUCT((J308:P308&lt;$T$9:$Z$9)*J308:P308+(J308:P308&gt;=$T$9:$Z$9)*$T$9:$Z$9)),J308-MIN($T$9,J308)))</f>
        <v>0</v>
      </c>
      <c r="U308" s="33">
        <f>IF($B308="","",MIN($U$9,K308)+MIN(MAX(0,'Debt Payoff'!$D$24-SUM(Q308:T308)-SUMPRODUCT((K308:P308&lt;$U$9:$Z$9)*K308:P308+(K308:P308&gt;=$U$9:$Z$9)*$U$9:$Z$9)),K308-MIN($U$9,K308)))</f>
        <v>0</v>
      </c>
      <c r="V308" s="33">
        <f>IF($B308="","",MIN($V$9,L308)+MIN(MAX(0,'Debt Payoff'!$D$24-SUM(Q308:U308)-SUMPRODUCT((L308:P308&lt;$V$9:$Z$9)*L308:P308+(L308:P308&gt;=$V$9:$Z$9)*$V$9:$Z$9)),L308-MIN($V$9,L308)))</f>
        <v>0</v>
      </c>
      <c r="W308" s="33">
        <f>IF($B308="","",MIN($W$9,M308)+MIN(MAX(0,'Debt Payoff'!$D$24-SUM(Q308:V308)-SUMPRODUCT((M308:P308&lt;$W$9:$Z$9)*M308:P308+(M308:P308&gt;=$W$9:$Z$9)*$W$9:$Z$9)),M308-MIN($W$9,M308)))</f>
        <v>0</v>
      </c>
      <c r="X308" s="33">
        <f>IF($B308="","",MIN($X$9,N308)+MIN(MAX(0,'Debt Payoff'!$D$24-SUM(Q308:W308)-SUMPRODUCT((N308:P308&lt;$X$9:$Z$9)*N308:P308+(N308:P308&gt;=$X$9:$Z$9)*$X$9:$Z$9)),N308-MIN($X$9,N308)))</f>
        <v>0</v>
      </c>
      <c r="Y308" s="33">
        <f>IF($B308="","",MIN($Y$9,O308)+MIN(MAX(0,'Debt Payoff'!$D$24-SUM(Q308:X308)-SUMPRODUCT((O308:P308&lt;$Y$9:$Z$9)*O308:P308+(O308:P308&gt;=$Y$9:$Z$9)*$Y$9:$Z$9)),O308-MIN($Y$9,O308)))</f>
        <v>0</v>
      </c>
      <c r="Z308" s="33">
        <f>IF($B308="","",MIN($Z$9,P308)+MIN(MAX(0,'Debt Payoff'!$D$24-SUM(Q308:Y308)-SUMPRODUCT((P308:P308&lt;$Z$9:$Z$9)*P308:P308+(P308:P308&gt;=$Z$9:$Z$9)*$Z$9:$Z$9)),P308-MIN($Z$9,P308)))</f>
        <v>0</v>
      </c>
      <c r="AA308" s="33">
        <f>IF($B308="","",ROUND(G308-Q308,2))</f>
        <v>0</v>
      </c>
      <c r="AB308" s="33">
        <f>IF($B308="","",ROUND(H308-R308,2))</f>
        <v>0</v>
      </c>
      <c r="AC308" s="33">
        <f>IF($B308="","",ROUND(I308-S308,2))</f>
        <v>0</v>
      </c>
      <c r="AD308" s="33">
        <f>IF($B308="","",ROUND(J308-T308,2))</f>
        <v>0</v>
      </c>
      <c r="AE308" s="33">
        <f>IF($B308="","",ROUND(K308-U308,2))</f>
        <v>0</v>
      </c>
      <c r="AF308" s="33">
        <f>IF($B308="","",ROUND(L308-V308,2))</f>
        <v>0</v>
      </c>
      <c r="AG308" s="33">
        <f>IF($B308="","",ROUND(M308-W308,2))</f>
        <v>0</v>
      </c>
      <c r="AH308" s="33">
        <f>IF($B308="","",ROUND(N308-X308,2))</f>
        <v>0</v>
      </c>
      <c r="AI308" s="33">
        <f>IF($B308="","",ROUND(O308-Y308,2))</f>
        <v>0</v>
      </c>
      <c r="AJ308" s="33">
        <f>IF($B308="","",ROUND(P308-Z308,2))</f>
        <v>0</v>
      </c>
    </row>
    <row r="309" spans="2:36">
      <c r="B309" s="15">
        <f>IF(B308="","",IF(F308&gt;0.005,B308+1,""))</f>
        <v>0</v>
      </c>
      <c r="C309" s="46">
        <f>IF($B309="","",EDATE('Debt Payoff'!$D$23,$B309-1))</f>
        <v>0</v>
      </c>
      <c r="D309" s="47">
        <f>IF($B309="","",SUM(Q309:Z309))</f>
        <v>0</v>
      </c>
      <c r="E309" s="48">
        <f>IF($B309="","",SUM(G309:P309)-F308)</f>
        <v>0</v>
      </c>
      <c r="F309" s="47">
        <f>IF($B309="","",SUM(AA309:AJ309))</f>
        <v>0</v>
      </c>
      <c r="G309" s="48">
        <f>IF($B309="","",ROUND(N(AA308)*(1+$Q$8/12),2))</f>
        <v>0</v>
      </c>
      <c r="H309" s="48">
        <f>IF($B309="","",ROUND(N(AB308)*(1+$R$8/12),2))</f>
        <v>0</v>
      </c>
      <c r="I309" s="48">
        <f>IF($B309="","",ROUND(N(AC308)*(1+$S$8/12),2))</f>
        <v>0</v>
      </c>
      <c r="J309" s="48">
        <f>IF($B309="","",ROUND(N(AD308)*(1+$T$8/12),2))</f>
        <v>0</v>
      </c>
      <c r="K309" s="48">
        <f>IF($B309="","",ROUND(N(AE308)*(1+$U$8/12),2))</f>
        <v>0</v>
      </c>
      <c r="L309" s="48">
        <f>IF($B309="","",ROUND(N(AF308)*(1+$V$8/12),2))</f>
        <v>0</v>
      </c>
      <c r="M309" s="48">
        <f>IF($B309="","",ROUND(N(AG308)*(1+$W$8/12),2))</f>
        <v>0</v>
      </c>
      <c r="N309" s="48">
        <f>IF($B309="","",ROUND(N(AH308)*(1+$X$8/12),2))</f>
        <v>0</v>
      </c>
      <c r="O309" s="48">
        <f>IF($B309="","",ROUND(N(AI308)*(1+$Y$8/12),2))</f>
        <v>0</v>
      </c>
      <c r="P309" s="48">
        <f>IF($B309="","",ROUND(N(AJ308)*(1+$Z$8/12),2))</f>
        <v>0</v>
      </c>
      <c r="Q309" s="33">
        <f>IF($B309="","",MIN($Q$9,G309)+MIN(MAX(0,'Debt Payoff'!$D$24-0-SUMPRODUCT((G309:P309&lt;$Q$9:$Z$9)*G309:P309+(G309:P309&gt;=$Q$9:$Z$9)*$Q$9:$Z$9)),G309-MIN($Q$9,G309)))</f>
        <v>0</v>
      </c>
      <c r="R309" s="33">
        <f>IF($B309="","",MIN($R$9,H309)+MIN(MAX(0,'Debt Payoff'!$D$24-SUM(Q309:Q309)-SUMPRODUCT((H309:P309&lt;$R$9:$Z$9)*H309:P309+(H309:P309&gt;=$R$9:$Z$9)*$R$9:$Z$9)),H309-MIN($R$9,H309)))</f>
        <v>0</v>
      </c>
      <c r="S309" s="33">
        <f>IF($B309="","",MIN($S$9,I309)+MIN(MAX(0,'Debt Payoff'!$D$24-SUM(Q309:R309)-SUMPRODUCT((I309:P309&lt;$S$9:$Z$9)*I309:P309+(I309:P309&gt;=$S$9:$Z$9)*$S$9:$Z$9)),I309-MIN($S$9,I309)))</f>
        <v>0</v>
      </c>
      <c r="T309" s="33">
        <f>IF($B309="","",MIN($T$9,J309)+MIN(MAX(0,'Debt Payoff'!$D$24-SUM(Q309:S309)-SUMPRODUCT((J309:P309&lt;$T$9:$Z$9)*J309:P309+(J309:P309&gt;=$T$9:$Z$9)*$T$9:$Z$9)),J309-MIN($T$9,J309)))</f>
        <v>0</v>
      </c>
      <c r="U309" s="33">
        <f>IF($B309="","",MIN($U$9,K309)+MIN(MAX(0,'Debt Payoff'!$D$24-SUM(Q309:T309)-SUMPRODUCT((K309:P309&lt;$U$9:$Z$9)*K309:P309+(K309:P309&gt;=$U$9:$Z$9)*$U$9:$Z$9)),K309-MIN($U$9,K309)))</f>
        <v>0</v>
      </c>
      <c r="V309" s="33">
        <f>IF($B309="","",MIN($V$9,L309)+MIN(MAX(0,'Debt Payoff'!$D$24-SUM(Q309:U309)-SUMPRODUCT((L309:P309&lt;$V$9:$Z$9)*L309:P309+(L309:P309&gt;=$V$9:$Z$9)*$V$9:$Z$9)),L309-MIN($V$9,L309)))</f>
        <v>0</v>
      </c>
      <c r="W309" s="33">
        <f>IF($B309="","",MIN($W$9,M309)+MIN(MAX(0,'Debt Payoff'!$D$24-SUM(Q309:V309)-SUMPRODUCT((M309:P309&lt;$W$9:$Z$9)*M309:P309+(M309:P309&gt;=$W$9:$Z$9)*$W$9:$Z$9)),M309-MIN($W$9,M309)))</f>
        <v>0</v>
      </c>
      <c r="X309" s="33">
        <f>IF($B309="","",MIN($X$9,N309)+MIN(MAX(0,'Debt Payoff'!$D$24-SUM(Q309:W309)-SUMPRODUCT((N309:P309&lt;$X$9:$Z$9)*N309:P309+(N309:P309&gt;=$X$9:$Z$9)*$X$9:$Z$9)),N309-MIN($X$9,N309)))</f>
        <v>0</v>
      </c>
      <c r="Y309" s="33">
        <f>IF($B309="","",MIN($Y$9,O309)+MIN(MAX(0,'Debt Payoff'!$D$24-SUM(Q309:X309)-SUMPRODUCT((O309:P309&lt;$Y$9:$Z$9)*O309:P309+(O309:P309&gt;=$Y$9:$Z$9)*$Y$9:$Z$9)),O309-MIN($Y$9,O309)))</f>
        <v>0</v>
      </c>
      <c r="Z309" s="33">
        <f>IF($B309="","",MIN($Z$9,P309)+MIN(MAX(0,'Debt Payoff'!$D$24-SUM(Q309:Y309)-SUMPRODUCT((P309:P309&lt;$Z$9:$Z$9)*P309:P309+(P309:P309&gt;=$Z$9:$Z$9)*$Z$9:$Z$9)),P309-MIN($Z$9,P309)))</f>
        <v>0</v>
      </c>
      <c r="AA309" s="33">
        <f>IF($B309="","",ROUND(G309-Q309,2))</f>
        <v>0</v>
      </c>
      <c r="AB309" s="33">
        <f>IF($B309="","",ROUND(H309-R309,2))</f>
        <v>0</v>
      </c>
      <c r="AC309" s="33">
        <f>IF($B309="","",ROUND(I309-S309,2))</f>
        <v>0</v>
      </c>
      <c r="AD309" s="33">
        <f>IF($B309="","",ROUND(J309-T309,2))</f>
        <v>0</v>
      </c>
      <c r="AE309" s="33">
        <f>IF($B309="","",ROUND(K309-U309,2))</f>
        <v>0</v>
      </c>
      <c r="AF309" s="33">
        <f>IF($B309="","",ROUND(L309-V309,2))</f>
        <v>0</v>
      </c>
      <c r="AG309" s="33">
        <f>IF($B309="","",ROUND(M309-W309,2))</f>
        <v>0</v>
      </c>
      <c r="AH309" s="33">
        <f>IF($B309="","",ROUND(N309-X309,2))</f>
        <v>0</v>
      </c>
      <c r="AI309" s="33">
        <f>IF($B309="","",ROUND(O309-Y309,2))</f>
        <v>0</v>
      </c>
      <c r="AJ309" s="33">
        <f>IF($B309="","",ROUND(P309-Z309,2))</f>
        <v>0</v>
      </c>
    </row>
    <row r="310" spans="2:36">
      <c r="B310" s="15">
        <f>IF(B309="","",IF(F309&gt;0.005,B309+1,""))</f>
        <v>0</v>
      </c>
      <c r="C310" s="46">
        <f>IF($B310="","",EDATE('Debt Payoff'!$D$23,$B310-1))</f>
        <v>0</v>
      </c>
      <c r="D310" s="47">
        <f>IF($B310="","",SUM(Q310:Z310))</f>
        <v>0</v>
      </c>
      <c r="E310" s="48">
        <f>IF($B310="","",SUM(G310:P310)-F309)</f>
        <v>0</v>
      </c>
      <c r="F310" s="47">
        <f>IF($B310="","",SUM(AA310:AJ310))</f>
        <v>0</v>
      </c>
      <c r="G310" s="48">
        <f>IF($B310="","",ROUND(N(AA309)*(1+$Q$8/12),2))</f>
        <v>0</v>
      </c>
      <c r="H310" s="48">
        <f>IF($B310="","",ROUND(N(AB309)*(1+$R$8/12),2))</f>
        <v>0</v>
      </c>
      <c r="I310" s="48">
        <f>IF($B310="","",ROUND(N(AC309)*(1+$S$8/12),2))</f>
        <v>0</v>
      </c>
      <c r="J310" s="48">
        <f>IF($B310="","",ROUND(N(AD309)*(1+$T$8/12),2))</f>
        <v>0</v>
      </c>
      <c r="K310" s="48">
        <f>IF($B310="","",ROUND(N(AE309)*(1+$U$8/12),2))</f>
        <v>0</v>
      </c>
      <c r="L310" s="48">
        <f>IF($B310="","",ROUND(N(AF309)*(1+$V$8/12),2))</f>
        <v>0</v>
      </c>
      <c r="M310" s="48">
        <f>IF($B310="","",ROUND(N(AG309)*(1+$W$8/12),2))</f>
        <v>0</v>
      </c>
      <c r="N310" s="48">
        <f>IF($B310="","",ROUND(N(AH309)*(1+$X$8/12),2))</f>
        <v>0</v>
      </c>
      <c r="O310" s="48">
        <f>IF($B310="","",ROUND(N(AI309)*(1+$Y$8/12),2))</f>
        <v>0</v>
      </c>
      <c r="P310" s="48">
        <f>IF($B310="","",ROUND(N(AJ309)*(1+$Z$8/12),2))</f>
        <v>0</v>
      </c>
      <c r="Q310" s="33">
        <f>IF($B310="","",MIN($Q$9,G310)+MIN(MAX(0,'Debt Payoff'!$D$24-0-SUMPRODUCT((G310:P310&lt;$Q$9:$Z$9)*G310:P310+(G310:P310&gt;=$Q$9:$Z$9)*$Q$9:$Z$9)),G310-MIN($Q$9,G310)))</f>
        <v>0</v>
      </c>
      <c r="R310" s="33">
        <f>IF($B310="","",MIN($R$9,H310)+MIN(MAX(0,'Debt Payoff'!$D$24-SUM(Q310:Q310)-SUMPRODUCT((H310:P310&lt;$R$9:$Z$9)*H310:P310+(H310:P310&gt;=$R$9:$Z$9)*$R$9:$Z$9)),H310-MIN($R$9,H310)))</f>
        <v>0</v>
      </c>
      <c r="S310" s="33">
        <f>IF($B310="","",MIN($S$9,I310)+MIN(MAX(0,'Debt Payoff'!$D$24-SUM(Q310:R310)-SUMPRODUCT((I310:P310&lt;$S$9:$Z$9)*I310:P310+(I310:P310&gt;=$S$9:$Z$9)*$S$9:$Z$9)),I310-MIN($S$9,I310)))</f>
        <v>0</v>
      </c>
      <c r="T310" s="33">
        <f>IF($B310="","",MIN($T$9,J310)+MIN(MAX(0,'Debt Payoff'!$D$24-SUM(Q310:S310)-SUMPRODUCT((J310:P310&lt;$T$9:$Z$9)*J310:P310+(J310:P310&gt;=$T$9:$Z$9)*$T$9:$Z$9)),J310-MIN($T$9,J310)))</f>
        <v>0</v>
      </c>
      <c r="U310" s="33">
        <f>IF($B310="","",MIN($U$9,K310)+MIN(MAX(0,'Debt Payoff'!$D$24-SUM(Q310:T310)-SUMPRODUCT((K310:P310&lt;$U$9:$Z$9)*K310:P310+(K310:P310&gt;=$U$9:$Z$9)*$U$9:$Z$9)),K310-MIN($U$9,K310)))</f>
        <v>0</v>
      </c>
      <c r="V310" s="33">
        <f>IF($B310="","",MIN($V$9,L310)+MIN(MAX(0,'Debt Payoff'!$D$24-SUM(Q310:U310)-SUMPRODUCT((L310:P310&lt;$V$9:$Z$9)*L310:P310+(L310:P310&gt;=$V$9:$Z$9)*$V$9:$Z$9)),L310-MIN($V$9,L310)))</f>
        <v>0</v>
      </c>
      <c r="W310" s="33">
        <f>IF($B310="","",MIN($W$9,M310)+MIN(MAX(0,'Debt Payoff'!$D$24-SUM(Q310:V310)-SUMPRODUCT((M310:P310&lt;$W$9:$Z$9)*M310:P310+(M310:P310&gt;=$W$9:$Z$9)*$W$9:$Z$9)),M310-MIN($W$9,M310)))</f>
        <v>0</v>
      </c>
      <c r="X310" s="33">
        <f>IF($B310="","",MIN($X$9,N310)+MIN(MAX(0,'Debt Payoff'!$D$24-SUM(Q310:W310)-SUMPRODUCT((N310:P310&lt;$X$9:$Z$9)*N310:P310+(N310:P310&gt;=$X$9:$Z$9)*$X$9:$Z$9)),N310-MIN($X$9,N310)))</f>
        <v>0</v>
      </c>
      <c r="Y310" s="33">
        <f>IF($B310="","",MIN($Y$9,O310)+MIN(MAX(0,'Debt Payoff'!$D$24-SUM(Q310:X310)-SUMPRODUCT((O310:P310&lt;$Y$9:$Z$9)*O310:P310+(O310:P310&gt;=$Y$9:$Z$9)*$Y$9:$Z$9)),O310-MIN($Y$9,O310)))</f>
        <v>0</v>
      </c>
      <c r="Z310" s="33">
        <f>IF($B310="","",MIN($Z$9,P310)+MIN(MAX(0,'Debt Payoff'!$D$24-SUM(Q310:Y310)-SUMPRODUCT((P310:P310&lt;$Z$9:$Z$9)*P310:P310+(P310:P310&gt;=$Z$9:$Z$9)*$Z$9:$Z$9)),P310-MIN($Z$9,P310)))</f>
        <v>0</v>
      </c>
      <c r="AA310" s="33">
        <f>IF($B310="","",ROUND(G310-Q310,2))</f>
        <v>0</v>
      </c>
      <c r="AB310" s="33">
        <f>IF($B310="","",ROUND(H310-R310,2))</f>
        <v>0</v>
      </c>
      <c r="AC310" s="33">
        <f>IF($B310="","",ROUND(I310-S310,2))</f>
        <v>0</v>
      </c>
      <c r="AD310" s="33">
        <f>IF($B310="","",ROUND(J310-T310,2))</f>
        <v>0</v>
      </c>
      <c r="AE310" s="33">
        <f>IF($B310="","",ROUND(K310-U310,2))</f>
        <v>0</v>
      </c>
      <c r="AF310" s="33">
        <f>IF($B310="","",ROUND(L310-V310,2))</f>
        <v>0</v>
      </c>
      <c r="AG310" s="33">
        <f>IF($B310="","",ROUND(M310-W310,2))</f>
        <v>0</v>
      </c>
      <c r="AH310" s="33">
        <f>IF($B310="","",ROUND(N310-X310,2))</f>
        <v>0</v>
      </c>
      <c r="AI310" s="33">
        <f>IF($B310="","",ROUND(O310-Y310,2))</f>
        <v>0</v>
      </c>
      <c r="AJ310" s="33">
        <f>IF($B310="","",ROUND(P310-Z310,2))</f>
        <v>0</v>
      </c>
    </row>
    <row r="311" spans="2:36">
      <c r="B311" s="15">
        <f>IF(B310="","",IF(F310&gt;0.005,B310+1,""))</f>
        <v>0</v>
      </c>
      <c r="C311" s="46">
        <f>IF($B311="","",EDATE('Debt Payoff'!$D$23,$B311-1))</f>
        <v>0</v>
      </c>
      <c r="D311" s="47">
        <f>IF($B311="","",SUM(Q311:Z311))</f>
        <v>0</v>
      </c>
      <c r="E311" s="48">
        <f>IF($B311="","",SUM(G311:P311)-F310)</f>
        <v>0</v>
      </c>
      <c r="F311" s="47">
        <f>IF($B311="","",SUM(AA311:AJ311))</f>
        <v>0</v>
      </c>
      <c r="G311" s="48">
        <f>IF($B311="","",ROUND(N(AA310)*(1+$Q$8/12),2))</f>
        <v>0</v>
      </c>
      <c r="H311" s="48">
        <f>IF($B311="","",ROUND(N(AB310)*(1+$R$8/12),2))</f>
        <v>0</v>
      </c>
      <c r="I311" s="48">
        <f>IF($B311="","",ROUND(N(AC310)*(1+$S$8/12),2))</f>
        <v>0</v>
      </c>
      <c r="J311" s="48">
        <f>IF($B311="","",ROUND(N(AD310)*(1+$T$8/12),2))</f>
        <v>0</v>
      </c>
      <c r="K311" s="48">
        <f>IF($B311="","",ROUND(N(AE310)*(1+$U$8/12),2))</f>
        <v>0</v>
      </c>
      <c r="L311" s="48">
        <f>IF($B311="","",ROUND(N(AF310)*(1+$V$8/12),2))</f>
        <v>0</v>
      </c>
      <c r="M311" s="48">
        <f>IF($B311="","",ROUND(N(AG310)*(1+$W$8/12),2))</f>
        <v>0</v>
      </c>
      <c r="N311" s="48">
        <f>IF($B311="","",ROUND(N(AH310)*(1+$X$8/12),2))</f>
        <v>0</v>
      </c>
      <c r="O311" s="48">
        <f>IF($B311="","",ROUND(N(AI310)*(1+$Y$8/12),2))</f>
        <v>0</v>
      </c>
      <c r="P311" s="48">
        <f>IF($B311="","",ROUND(N(AJ310)*(1+$Z$8/12),2))</f>
        <v>0</v>
      </c>
      <c r="Q311" s="33">
        <f>IF($B311="","",MIN($Q$9,G311)+MIN(MAX(0,'Debt Payoff'!$D$24-0-SUMPRODUCT((G311:P311&lt;$Q$9:$Z$9)*G311:P311+(G311:P311&gt;=$Q$9:$Z$9)*$Q$9:$Z$9)),G311-MIN($Q$9,G311)))</f>
        <v>0</v>
      </c>
      <c r="R311" s="33">
        <f>IF($B311="","",MIN($R$9,H311)+MIN(MAX(0,'Debt Payoff'!$D$24-SUM(Q311:Q311)-SUMPRODUCT((H311:P311&lt;$R$9:$Z$9)*H311:P311+(H311:P311&gt;=$R$9:$Z$9)*$R$9:$Z$9)),H311-MIN($R$9,H311)))</f>
        <v>0</v>
      </c>
      <c r="S311" s="33">
        <f>IF($B311="","",MIN($S$9,I311)+MIN(MAX(0,'Debt Payoff'!$D$24-SUM(Q311:R311)-SUMPRODUCT((I311:P311&lt;$S$9:$Z$9)*I311:P311+(I311:P311&gt;=$S$9:$Z$9)*$S$9:$Z$9)),I311-MIN($S$9,I311)))</f>
        <v>0</v>
      </c>
      <c r="T311" s="33">
        <f>IF($B311="","",MIN($T$9,J311)+MIN(MAX(0,'Debt Payoff'!$D$24-SUM(Q311:S311)-SUMPRODUCT((J311:P311&lt;$T$9:$Z$9)*J311:P311+(J311:P311&gt;=$T$9:$Z$9)*$T$9:$Z$9)),J311-MIN($T$9,J311)))</f>
        <v>0</v>
      </c>
      <c r="U311" s="33">
        <f>IF($B311="","",MIN($U$9,K311)+MIN(MAX(0,'Debt Payoff'!$D$24-SUM(Q311:T311)-SUMPRODUCT((K311:P311&lt;$U$9:$Z$9)*K311:P311+(K311:P311&gt;=$U$9:$Z$9)*$U$9:$Z$9)),K311-MIN($U$9,K311)))</f>
        <v>0</v>
      </c>
      <c r="V311" s="33">
        <f>IF($B311="","",MIN($V$9,L311)+MIN(MAX(0,'Debt Payoff'!$D$24-SUM(Q311:U311)-SUMPRODUCT((L311:P311&lt;$V$9:$Z$9)*L311:P311+(L311:P311&gt;=$V$9:$Z$9)*$V$9:$Z$9)),L311-MIN($V$9,L311)))</f>
        <v>0</v>
      </c>
      <c r="W311" s="33">
        <f>IF($B311="","",MIN($W$9,M311)+MIN(MAX(0,'Debt Payoff'!$D$24-SUM(Q311:V311)-SUMPRODUCT((M311:P311&lt;$W$9:$Z$9)*M311:P311+(M311:P311&gt;=$W$9:$Z$9)*$W$9:$Z$9)),M311-MIN($W$9,M311)))</f>
        <v>0</v>
      </c>
      <c r="X311" s="33">
        <f>IF($B311="","",MIN($X$9,N311)+MIN(MAX(0,'Debt Payoff'!$D$24-SUM(Q311:W311)-SUMPRODUCT((N311:P311&lt;$X$9:$Z$9)*N311:P311+(N311:P311&gt;=$X$9:$Z$9)*$X$9:$Z$9)),N311-MIN($X$9,N311)))</f>
        <v>0</v>
      </c>
      <c r="Y311" s="33">
        <f>IF($B311="","",MIN($Y$9,O311)+MIN(MAX(0,'Debt Payoff'!$D$24-SUM(Q311:X311)-SUMPRODUCT((O311:P311&lt;$Y$9:$Z$9)*O311:P311+(O311:P311&gt;=$Y$9:$Z$9)*$Y$9:$Z$9)),O311-MIN($Y$9,O311)))</f>
        <v>0</v>
      </c>
      <c r="Z311" s="33">
        <f>IF($B311="","",MIN($Z$9,P311)+MIN(MAX(0,'Debt Payoff'!$D$24-SUM(Q311:Y311)-SUMPRODUCT((P311:P311&lt;$Z$9:$Z$9)*P311:P311+(P311:P311&gt;=$Z$9:$Z$9)*$Z$9:$Z$9)),P311-MIN($Z$9,P311)))</f>
        <v>0</v>
      </c>
      <c r="AA311" s="33">
        <f>IF($B311="","",ROUND(G311-Q311,2))</f>
        <v>0</v>
      </c>
      <c r="AB311" s="33">
        <f>IF($B311="","",ROUND(H311-R311,2))</f>
        <v>0</v>
      </c>
      <c r="AC311" s="33">
        <f>IF($B311="","",ROUND(I311-S311,2))</f>
        <v>0</v>
      </c>
      <c r="AD311" s="33">
        <f>IF($B311="","",ROUND(J311-T311,2))</f>
        <v>0</v>
      </c>
      <c r="AE311" s="33">
        <f>IF($B311="","",ROUND(K311-U311,2))</f>
        <v>0</v>
      </c>
      <c r="AF311" s="33">
        <f>IF($B311="","",ROUND(L311-V311,2))</f>
        <v>0</v>
      </c>
      <c r="AG311" s="33">
        <f>IF($B311="","",ROUND(M311-W311,2))</f>
        <v>0</v>
      </c>
      <c r="AH311" s="33">
        <f>IF($B311="","",ROUND(N311-X311,2))</f>
        <v>0</v>
      </c>
      <c r="AI311" s="33">
        <f>IF($B311="","",ROUND(O311-Y311,2))</f>
        <v>0</v>
      </c>
      <c r="AJ311" s="33">
        <f>IF($B311="","",ROUND(P311-Z311,2))</f>
        <v>0</v>
      </c>
    </row>
    <row r="312" spans="2:36">
      <c r="B312" s="15">
        <f>IF(B311="","",IF(F311&gt;0.005,B311+1,""))</f>
        <v>0</v>
      </c>
      <c r="C312" s="46">
        <f>IF($B312="","",EDATE('Debt Payoff'!$D$23,$B312-1))</f>
        <v>0</v>
      </c>
      <c r="D312" s="47">
        <f>IF($B312="","",SUM(Q312:Z312))</f>
        <v>0</v>
      </c>
      <c r="E312" s="48">
        <f>IF($B312="","",SUM(G312:P312)-F311)</f>
        <v>0</v>
      </c>
      <c r="F312" s="47">
        <f>IF($B312="","",SUM(AA312:AJ312))</f>
        <v>0</v>
      </c>
      <c r="G312" s="48">
        <f>IF($B312="","",ROUND(N(AA311)*(1+$Q$8/12),2))</f>
        <v>0</v>
      </c>
      <c r="H312" s="48">
        <f>IF($B312="","",ROUND(N(AB311)*(1+$R$8/12),2))</f>
        <v>0</v>
      </c>
      <c r="I312" s="48">
        <f>IF($B312="","",ROUND(N(AC311)*(1+$S$8/12),2))</f>
        <v>0</v>
      </c>
      <c r="J312" s="48">
        <f>IF($B312="","",ROUND(N(AD311)*(1+$T$8/12),2))</f>
        <v>0</v>
      </c>
      <c r="K312" s="48">
        <f>IF($B312="","",ROUND(N(AE311)*(1+$U$8/12),2))</f>
        <v>0</v>
      </c>
      <c r="L312" s="48">
        <f>IF($B312="","",ROUND(N(AF311)*(1+$V$8/12),2))</f>
        <v>0</v>
      </c>
      <c r="M312" s="48">
        <f>IF($B312="","",ROUND(N(AG311)*(1+$W$8/12),2))</f>
        <v>0</v>
      </c>
      <c r="N312" s="48">
        <f>IF($B312="","",ROUND(N(AH311)*(1+$X$8/12),2))</f>
        <v>0</v>
      </c>
      <c r="O312" s="48">
        <f>IF($B312="","",ROUND(N(AI311)*(1+$Y$8/12),2))</f>
        <v>0</v>
      </c>
      <c r="P312" s="48">
        <f>IF($B312="","",ROUND(N(AJ311)*(1+$Z$8/12),2))</f>
        <v>0</v>
      </c>
      <c r="Q312" s="33">
        <f>IF($B312="","",MIN($Q$9,G312)+MIN(MAX(0,'Debt Payoff'!$D$24-0-SUMPRODUCT((G312:P312&lt;$Q$9:$Z$9)*G312:P312+(G312:P312&gt;=$Q$9:$Z$9)*$Q$9:$Z$9)),G312-MIN($Q$9,G312)))</f>
        <v>0</v>
      </c>
      <c r="R312" s="33">
        <f>IF($B312="","",MIN($R$9,H312)+MIN(MAX(0,'Debt Payoff'!$D$24-SUM(Q312:Q312)-SUMPRODUCT((H312:P312&lt;$R$9:$Z$9)*H312:P312+(H312:P312&gt;=$R$9:$Z$9)*$R$9:$Z$9)),H312-MIN($R$9,H312)))</f>
        <v>0</v>
      </c>
      <c r="S312" s="33">
        <f>IF($B312="","",MIN($S$9,I312)+MIN(MAX(0,'Debt Payoff'!$D$24-SUM(Q312:R312)-SUMPRODUCT((I312:P312&lt;$S$9:$Z$9)*I312:P312+(I312:P312&gt;=$S$9:$Z$9)*$S$9:$Z$9)),I312-MIN($S$9,I312)))</f>
        <v>0</v>
      </c>
      <c r="T312" s="33">
        <f>IF($B312="","",MIN($T$9,J312)+MIN(MAX(0,'Debt Payoff'!$D$24-SUM(Q312:S312)-SUMPRODUCT((J312:P312&lt;$T$9:$Z$9)*J312:P312+(J312:P312&gt;=$T$9:$Z$9)*$T$9:$Z$9)),J312-MIN($T$9,J312)))</f>
        <v>0</v>
      </c>
      <c r="U312" s="33">
        <f>IF($B312="","",MIN($U$9,K312)+MIN(MAX(0,'Debt Payoff'!$D$24-SUM(Q312:T312)-SUMPRODUCT((K312:P312&lt;$U$9:$Z$9)*K312:P312+(K312:P312&gt;=$U$9:$Z$9)*$U$9:$Z$9)),K312-MIN($U$9,K312)))</f>
        <v>0</v>
      </c>
      <c r="V312" s="33">
        <f>IF($B312="","",MIN($V$9,L312)+MIN(MAX(0,'Debt Payoff'!$D$24-SUM(Q312:U312)-SUMPRODUCT((L312:P312&lt;$V$9:$Z$9)*L312:P312+(L312:P312&gt;=$V$9:$Z$9)*$V$9:$Z$9)),L312-MIN($V$9,L312)))</f>
        <v>0</v>
      </c>
      <c r="W312" s="33">
        <f>IF($B312="","",MIN($W$9,M312)+MIN(MAX(0,'Debt Payoff'!$D$24-SUM(Q312:V312)-SUMPRODUCT((M312:P312&lt;$W$9:$Z$9)*M312:P312+(M312:P312&gt;=$W$9:$Z$9)*$W$9:$Z$9)),M312-MIN($W$9,M312)))</f>
        <v>0</v>
      </c>
      <c r="X312" s="33">
        <f>IF($B312="","",MIN($X$9,N312)+MIN(MAX(0,'Debt Payoff'!$D$24-SUM(Q312:W312)-SUMPRODUCT((N312:P312&lt;$X$9:$Z$9)*N312:P312+(N312:P312&gt;=$X$9:$Z$9)*$X$9:$Z$9)),N312-MIN($X$9,N312)))</f>
        <v>0</v>
      </c>
      <c r="Y312" s="33">
        <f>IF($B312="","",MIN($Y$9,O312)+MIN(MAX(0,'Debt Payoff'!$D$24-SUM(Q312:X312)-SUMPRODUCT((O312:P312&lt;$Y$9:$Z$9)*O312:P312+(O312:P312&gt;=$Y$9:$Z$9)*$Y$9:$Z$9)),O312-MIN($Y$9,O312)))</f>
        <v>0</v>
      </c>
      <c r="Z312" s="33">
        <f>IF($B312="","",MIN($Z$9,P312)+MIN(MAX(0,'Debt Payoff'!$D$24-SUM(Q312:Y312)-SUMPRODUCT((P312:P312&lt;$Z$9:$Z$9)*P312:P312+(P312:P312&gt;=$Z$9:$Z$9)*$Z$9:$Z$9)),P312-MIN($Z$9,P312)))</f>
        <v>0</v>
      </c>
      <c r="AA312" s="33">
        <f>IF($B312="","",ROUND(G312-Q312,2))</f>
        <v>0</v>
      </c>
      <c r="AB312" s="33">
        <f>IF($B312="","",ROUND(H312-R312,2))</f>
        <v>0</v>
      </c>
      <c r="AC312" s="33">
        <f>IF($B312="","",ROUND(I312-S312,2))</f>
        <v>0</v>
      </c>
      <c r="AD312" s="33">
        <f>IF($B312="","",ROUND(J312-T312,2))</f>
        <v>0</v>
      </c>
      <c r="AE312" s="33">
        <f>IF($B312="","",ROUND(K312-U312,2))</f>
        <v>0</v>
      </c>
      <c r="AF312" s="33">
        <f>IF($B312="","",ROUND(L312-V312,2))</f>
        <v>0</v>
      </c>
      <c r="AG312" s="33">
        <f>IF($B312="","",ROUND(M312-W312,2))</f>
        <v>0</v>
      </c>
      <c r="AH312" s="33">
        <f>IF($B312="","",ROUND(N312-X312,2))</f>
        <v>0</v>
      </c>
      <c r="AI312" s="33">
        <f>IF($B312="","",ROUND(O312-Y312,2))</f>
        <v>0</v>
      </c>
      <c r="AJ312" s="33">
        <f>IF($B312="","",ROUND(P312-Z312,2))</f>
        <v>0</v>
      </c>
    </row>
    <row r="313" spans="2:36">
      <c r="B313" s="15">
        <f>IF(B312="","",IF(F312&gt;0.005,B312+1,""))</f>
        <v>0</v>
      </c>
      <c r="C313" s="46">
        <f>IF($B313="","",EDATE('Debt Payoff'!$D$23,$B313-1))</f>
        <v>0</v>
      </c>
      <c r="D313" s="47">
        <f>IF($B313="","",SUM(Q313:Z313))</f>
        <v>0</v>
      </c>
      <c r="E313" s="48">
        <f>IF($B313="","",SUM(G313:P313)-F312)</f>
        <v>0</v>
      </c>
      <c r="F313" s="47">
        <f>IF($B313="","",SUM(AA313:AJ313))</f>
        <v>0</v>
      </c>
      <c r="G313" s="48">
        <f>IF($B313="","",ROUND(N(AA312)*(1+$Q$8/12),2))</f>
        <v>0</v>
      </c>
      <c r="H313" s="48">
        <f>IF($B313="","",ROUND(N(AB312)*(1+$R$8/12),2))</f>
        <v>0</v>
      </c>
      <c r="I313" s="48">
        <f>IF($B313="","",ROUND(N(AC312)*(1+$S$8/12),2))</f>
        <v>0</v>
      </c>
      <c r="J313" s="48">
        <f>IF($B313="","",ROUND(N(AD312)*(1+$T$8/12),2))</f>
        <v>0</v>
      </c>
      <c r="K313" s="48">
        <f>IF($B313="","",ROUND(N(AE312)*(1+$U$8/12),2))</f>
        <v>0</v>
      </c>
      <c r="L313" s="48">
        <f>IF($B313="","",ROUND(N(AF312)*(1+$V$8/12),2))</f>
        <v>0</v>
      </c>
      <c r="M313" s="48">
        <f>IF($B313="","",ROUND(N(AG312)*(1+$W$8/12),2))</f>
        <v>0</v>
      </c>
      <c r="N313" s="48">
        <f>IF($B313="","",ROUND(N(AH312)*(1+$X$8/12),2))</f>
        <v>0</v>
      </c>
      <c r="O313" s="48">
        <f>IF($B313="","",ROUND(N(AI312)*(1+$Y$8/12),2))</f>
        <v>0</v>
      </c>
      <c r="P313" s="48">
        <f>IF($B313="","",ROUND(N(AJ312)*(1+$Z$8/12),2))</f>
        <v>0</v>
      </c>
      <c r="Q313" s="33">
        <f>IF($B313="","",MIN($Q$9,G313)+MIN(MAX(0,'Debt Payoff'!$D$24-0-SUMPRODUCT((G313:P313&lt;$Q$9:$Z$9)*G313:P313+(G313:P313&gt;=$Q$9:$Z$9)*$Q$9:$Z$9)),G313-MIN($Q$9,G313)))</f>
        <v>0</v>
      </c>
      <c r="R313" s="33">
        <f>IF($B313="","",MIN($R$9,H313)+MIN(MAX(0,'Debt Payoff'!$D$24-SUM(Q313:Q313)-SUMPRODUCT((H313:P313&lt;$R$9:$Z$9)*H313:P313+(H313:P313&gt;=$R$9:$Z$9)*$R$9:$Z$9)),H313-MIN($R$9,H313)))</f>
        <v>0</v>
      </c>
      <c r="S313" s="33">
        <f>IF($B313="","",MIN($S$9,I313)+MIN(MAX(0,'Debt Payoff'!$D$24-SUM(Q313:R313)-SUMPRODUCT((I313:P313&lt;$S$9:$Z$9)*I313:P313+(I313:P313&gt;=$S$9:$Z$9)*$S$9:$Z$9)),I313-MIN($S$9,I313)))</f>
        <v>0</v>
      </c>
      <c r="T313" s="33">
        <f>IF($B313="","",MIN($T$9,J313)+MIN(MAX(0,'Debt Payoff'!$D$24-SUM(Q313:S313)-SUMPRODUCT((J313:P313&lt;$T$9:$Z$9)*J313:P313+(J313:P313&gt;=$T$9:$Z$9)*$T$9:$Z$9)),J313-MIN($T$9,J313)))</f>
        <v>0</v>
      </c>
      <c r="U313" s="33">
        <f>IF($B313="","",MIN($U$9,K313)+MIN(MAX(0,'Debt Payoff'!$D$24-SUM(Q313:T313)-SUMPRODUCT((K313:P313&lt;$U$9:$Z$9)*K313:P313+(K313:P313&gt;=$U$9:$Z$9)*$U$9:$Z$9)),K313-MIN($U$9,K313)))</f>
        <v>0</v>
      </c>
      <c r="V313" s="33">
        <f>IF($B313="","",MIN($V$9,L313)+MIN(MAX(0,'Debt Payoff'!$D$24-SUM(Q313:U313)-SUMPRODUCT((L313:P313&lt;$V$9:$Z$9)*L313:P313+(L313:P313&gt;=$V$9:$Z$9)*$V$9:$Z$9)),L313-MIN($V$9,L313)))</f>
        <v>0</v>
      </c>
      <c r="W313" s="33">
        <f>IF($B313="","",MIN($W$9,M313)+MIN(MAX(0,'Debt Payoff'!$D$24-SUM(Q313:V313)-SUMPRODUCT((M313:P313&lt;$W$9:$Z$9)*M313:P313+(M313:P313&gt;=$W$9:$Z$9)*$W$9:$Z$9)),M313-MIN($W$9,M313)))</f>
        <v>0</v>
      </c>
      <c r="X313" s="33">
        <f>IF($B313="","",MIN($X$9,N313)+MIN(MAX(0,'Debt Payoff'!$D$24-SUM(Q313:W313)-SUMPRODUCT((N313:P313&lt;$X$9:$Z$9)*N313:P313+(N313:P313&gt;=$X$9:$Z$9)*$X$9:$Z$9)),N313-MIN($X$9,N313)))</f>
        <v>0</v>
      </c>
      <c r="Y313" s="33">
        <f>IF($B313="","",MIN($Y$9,O313)+MIN(MAX(0,'Debt Payoff'!$D$24-SUM(Q313:X313)-SUMPRODUCT((O313:P313&lt;$Y$9:$Z$9)*O313:P313+(O313:P313&gt;=$Y$9:$Z$9)*$Y$9:$Z$9)),O313-MIN($Y$9,O313)))</f>
        <v>0</v>
      </c>
      <c r="Z313" s="33">
        <f>IF($B313="","",MIN($Z$9,P313)+MIN(MAX(0,'Debt Payoff'!$D$24-SUM(Q313:Y313)-SUMPRODUCT((P313:P313&lt;$Z$9:$Z$9)*P313:P313+(P313:P313&gt;=$Z$9:$Z$9)*$Z$9:$Z$9)),P313-MIN($Z$9,P313)))</f>
        <v>0</v>
      </c>
      <c r="AA313" s="33">
        <f>IF($B313="","",ROUND(G313-Q313,2))</f>
        <v>0</v>
      </c>
      <c r="AB313" s="33">
        <f>IF($B313="","",ROUND(H313-R313,2))</f>
        <v>0</v>
      </c>
      <c r="AC313" s="33">
        <f>IF($B313="","",ROUND(I313-S313,2))</f>
        <v>0</v>
      </c>
      <c r="AD313" s="33">
        <f>IF($B313="","",ROUND(J313-T313,2))</f>
        <v>0</v>
      </c>
      <c r="AE313" s="33">
        <f>IF($B313="","",ROUND(K313-U313,2))</f>
        <v>0</v>
      </c>
      <c r="AF313" s="33">
        <f>IF($B313="","",ROUND(L313-V313,2))</f>
        <v>0</v>
      </c>
      <c r="AG313" s="33">
        <f>IF($B313="","",ROUND(M313-W313,2))</f>
        <v>0</v>
      </c>
      <c r="AH313" s="33">
        <f>IF($B313="","",ROUND(N313-X313,2))</f>
        <v>0</v>
      </c>
      <c r="AI313" s="33">
        <f>IF($B313="","",ROUND(O313-Y313,2))</f>
        <v>0</v>
      </c>
      <c r="AJ313" s="33">
        <f>IF($B313="","",ROUND(P313-Z313,2))</f>
        <v>0</v>
      </c>
    </row>
    <row r="314" spans="2:36">
      <c r="B314" s="15">
        <f>IF(B313="","",IF(F313&gt;0.005,B313+1,""))</f>
        <v>0</v>
      </c>
      <c r="C314" s="46">
        <f>IF($B314="","",EDATE('Debt Payoff'!$D$23,$B314-1))</f>
        <v>0</v>
      </c>
      <c r="D314" s="47">
        <f>IF($B314="","",SUM(Q314:Z314))</f>
        <v>0</v>
      </c>
      <c r="E314" s="48">
        <f>IF($B314="","",SUM(G314:P314)-F313)</f>
        <v>0</v>
      </c>
      <c r="F314" s="47">
        <f>IF($B314="","",SUM(AA314:AJ314))</f>
        <v>0</v>
      </c>
      <c r="G314" s="48">
        <f>IF($B314="","",ROUND(N(AA313)*(1+$Q$8/12),2))</f>
        <v>0</v>
      </c>
      <c r="H314" s="48">
        <f>IF($B314="","",ROUND(N(AB313)*(1+$R$8/12),2))</f>
        <v>0</v>
      </c>
      <c r="I314" s="48">
        <f>IF($B314="","",ROUND(N(AC313)*(1+$S$8/12),2))</f>
        <v>0</v>
      </c>
      <c r="J314" s="48">
        <f>IF($B314="","",ROUND(N(AD313)*(1+$T$8/12),2))</f>
        <v>0</v>
      </c>
      <c r="K314" s="48">
        <f>IF($B314="","",ROUND(N(AE313)*(1+$U$8/12),2))</f>
        <v>0</v>
      </c>
      <c r="L314" s="48">
        <f>IF($B314="","",ROUND(N(AF313)*(1+$V$8/12),2))</f>
        <v>0</v>
      </c>
      <c r="M314" s="48">
        <f>IF($B314="","",ROUND(N(AG313)*(1+$W$8/12),2))</f>
        <v>0</v>
      </c>
      <c r="N314" s="48">
        <f>IF($B314="","",ROUND(N(AH313)*(1+$X$8/12),2))</f>
        <v>0</v>
      </c>
      <c r="O314" s="48">
        <f>IF($B314="","",ROUND(N(AI313)*(1+$Y$8/12),2))</f>
        <v>0</v>
      </c>
      <c r="P314" s="48">
        <f>IF($B314="","",ROUND(N(AJ313)*(1+$Z$8/12),2))</f>
        <v>0</v>
      </c>
      <c r="Q314" s="33">
        <f>IF($B314="","",MIN($Q$9,G314)+MIN(MAX(0,'Debt Payoff'!$D$24-0-SUMPRODUCT((G314:P314&lt;$Q$9:$Z$9)*G314:P314+(G314:P314&gt;=$Q$9:$Z$9)*$Q$9:$Z$9)),G314-MIN($Q$9,G314)))</f>
        <v>0</v>
      </c>
      <c r="R314" s="33">
        <f>IF($B314="","",MIN($R$9,H314)+MIN(MAX(0,'Debt Payoff'!$D$24-SUM(Q314:Q314)-SUMPRODUCT((H314:P314&lt;$R$9:$Z$9)*H314:P314+(H314:P314&gt;=$R$9:$Z$9)*$R$9:$Z$9)),H314-MIN($R$9,H314)))</f>
        <v>0</v>
      </c>
      <c r="S314" s="33">
        <f>IF($B314="","",MIN($S$9,I314)+MIN(MAX(0,'Debt Payoff'!$D$24-SUM(Q314:R314)-SUMPRODUCT((I314:P314&lt;$S$9:$Z$9)*I314:P314+(I314:P314&gt;=$S$9:$Z$9)*$S$9:$Z$9)),I314-MIN($S$9,I314)))</f>
        <v>0</v>
      </c>
      <c r="T314" s="33">
        <f>IF($B314="","",MIN($T$9,J314)+MIN(MAX(0,'Debt Payoff'!$D$24-SUM(Q314:S314)-SUMPRODUCT((J314:P314&lt;$T$9:$Z$9)*J314:P314+(J314:P314&gt;=$T$9:$Z$9)*$T$9:$Z$9)),J314-MIN($T$9,J314)))</f>
        <v>0</v>
      </c>
      <c r="U314" s="33">
        <f>IF($B314="","",MIN($U$9,K314)+MIN(MAX(0,'Debt Payoff'!$D$24-SUM(Q314:T314)-SUMPRODUCT((K314:P314&lt;$U$9:$Z$9)*K314:P314+(K314:P314&gt;=$U$9:$Z$9)*$U$9:$Z$9)),K314-MIN($U$9,K314)))</f>
        <v>0</v>
      </c>
      <c r="V314" s="33">
        <f>IF($B314="","",MIN($V$9,L314)+MIN(MAX(0,'Debt Payoff'!$D$24-SUM(Q314:U314)-SUMPRODUCT((L314:P314&lt;$V$9:$Z$9)*L314:P314+(L314:P314&gt;=$V$9:$Z$9)*$V$9:$Z$9)),L314-MIN($V$9,L314)))</f>
        <v>0</v>
      </c>
      <c r="W314" s="33">
        <f>IF($B314="","",MIN($W$9,M314)+MIN(MAX(0,'Debt Payoff'!$D$24-SUM(Q314:V314)-SUMPRODUCT((M314:P314&lt;$W$9:$Z$9)*M314:P314+(M314:P314&gt;=$W$9:$Z$9)*$W$9:$Z$9)),M314-MIN($W$9,M314)))</f>
        <v>0</v>
      </c>
      <c r="X314" s="33">
        <f>IF($B314="","",MIN($X$9,N314)+MIN(MAX(0,'Debt Payoff'!$D$24-SUM(Q314:W314)-SUMPRODUCT((N314:P314&lt;$X$9:$Z$9)*N314:P314+(N314:P314&gt;=$X$9:$Z$9)*$X$9:$Z$9)),N314-MIN($X$9,N314)))</f>
        <v>0</v>
      </c>
      <c r="Y314" s="33">
        <f>IF($B314="","",MIN($Y$9,O314)+MIN(MAX(0,'Debt Payoff'!$D$24-SUM(Q314:X314)-SUMPRODUCT((O314:P314&lt;$Y$9:$Z$9)*O314:P314+(O314:P314&gt;=$Y$9:$Z$9)*$Y$9:$Z$9)),O314-MIN($Y$9,O314)))</f>
        <v>0</v>
      </c>
      <c r="Z314" s="33">
        <f>IF($B314="","",MIN($Z$9,P314)+MIN(MAX(0,'Debt Payoff'!$D$24-SUM(Q314:Y314)-SUMPRODUCT((P314:P314&lt;$Z$9:$Z$9)*P314:P314+(P314:P314&gt;=$Z$9:$Z$9)*$Z$9:$Z$9)),P314-MIN($Z$9,P314)))</f>
        <v>0</v>
      </c>
      <c r="AA314" s="33">
        <f>IF($B314="","",ROUND(G314-Q314,2))</f>
        <v>0</v>
      </c>
      <c r="AB314" s="33">
        <f>IF($B314="","",ROUND(H314-R314,2))</f>
        <v>0</v>
      </c>
      <c r="AC314" s="33">
        <f>IF($B314="","",ROUND(I314-S314,2))</f>
        <v>0</v>
      </c>
      <c r="AD314" s="33">
        <f>IF($B314="","",ROUND(J314-T314,2))</f>
        <v>0</v>
      </c>
      <c r="AE314" s="33">
        <f>IF($B314="","",ROUND(K314-U314,2))</f>
        <v>0</v>
      </c>
      <c r="AF314" s="33">
        <f>IF($B314="","",ROUND(L314-V314,2))</f>
        <v>0</v>
      </c>
      <c r="AG314" s="33">
        <f>IF($B314="","",ROUND(M314-W314,2))</f>
        <v>0</v>
      </c>
      <c r="AH314" s="33">
        <f>IF($B314="","",ROUND(N314-X314,2))</f>
        <v>0</v>
      </c>
      <c r="AI314" s="33">
        <f>IF($B314="","",ROUND(O314-Y314,2))</f>
        <v>0</v>
      </c>
      <c r="AJ314" s="33">
        <f>IF($B314="","",ROUND(P314-Z314,2))</f>
        <v>0</v>
      </c>
    </row>
    <row r="315" spans="2:36">
      <c r="B315" s="15">
        <f>IF(B314="","",IF(F314&gt;0.005,B314+1,""))</f>
        <v>0</v>
      </c>
      <c r="C315" s="46">
        <f>IF($B315="","",EDATE('Debt Payoff'!$D$23,$B315-1))</f>
        <v>0</v>
      </c>
      <c r="D315" s="47">
        <f>IF($B315="","",SUM(Q315:Z315))</f>
        <v>0</v>
      </c>
      <c r="E315" s="48">
        <f>IF($B315="","",SUM(G315:P315)-F314)</f>
        <v>0</v>
      </c>
      <c r="F315" s="47">
        <f>IF($B315="","",SUM(AA315:AJ315))</f>
        <v>0</v>
      </c>
      <c r="G315" s="48">
        <f>IF($B315="","",ROUND(N(AA314)*(1+$Q$8/12),2))</f>
        <v>0</v>
      </c>
      <c r="H315" s="48">
        <f>IF($B315="","",ROUND(N(AB314)*(1+$R$8/12),2))</f>
        <v>0</v>
      </c>
      <c r="I315" s="48">
        <f>IF($B315="","",ROUND(N(AC314)*(1+$S$8/12),2))</f>
        <v>0</v>
      </c>
      <c r="J315" s="48">
        <f>IF($B315="","",ROUND(N(AD314)*(1+$T$8/12),2))</f>
        <v>0</v>
      </c>
      <c r="K315" s="48">
        <f>IF($B315="","",ROUND(N(AE314)*(1+$U$8/12),2))</f>
        <v>0</v>
      </c>
      <c r="L315" s="48">
        <f>IF($B315="","",ROUND(N(AF314)*(1+$V$8/12),2))</f>
        <v>0</v>
      </c>
      <c r="M315" s="48">
        <f>IF($B315="","",ROUND(N(AG314)*(1+$W$8/12),2))</f>
        <v>0</v>
      </c>
      <c r="N315" s="48">
        <f>IF($B315="","",ROUND(N(AH314)*(1+$X$8/12),2))</f>
        <v>0</v>
      </c>
      <c r="O315" s="48">
        <f>IF($B315="","",ROUND(N(AI314)*(1+$Y$8/12),2))</f>
        <v>0</v>
      </c>
      <c r="P315" s="48">
        <f>IF($B315="","",ROUND(N(AJ314)*(1+$Z$8/12),2))</f>
        <v>0</v>
      </c>
      <c r="Q315" s="33">
        <f>IF($B315="","",MIN($Q$9,G315)+MIN(MAX(0,'Debt Payoff'!$D$24-0-SUMPRODUCT((G315:P315&lt;$Q$9:$Z$9)*G315:P315+(G315:P315&gt;=$Q$9:$Z$9)*$Q$9:$Z$9)),G315-MIN($Q$9,G315)))</f>
        <v>0</v>
      </c>
      <c r="R315" s="33">
        <f>IF($B315="","",MIN($R$9,H315)+MIN(MAX(0,'Debt Payoff'!$D$24-SUM(Q315:Q315)-SUMPRODUCT((H315:P315&lt;$R$9:$Z$9)*H315:P315+(H315:P315&gt;=$R$9:$Z$9)*$R$9:$Z$9)),H315-MIN($R$9,H315)))</f>
        <v>0</v>
      </c>
      <c r="S315" s="33">
        <f>IF($B315="","",MIN($S$9,I315)+MIN(MAX(0,'Debt Payoff'!$D$24-SUM(Q315:R315)-SUMPRODUCT((I315:P315&lt;$S$9:$Z$9)*I315:P315+(I315:P315&gt;=$S$9:$Z$9)*$S$9:$Z$9)),I315-MIN($S$9,I315)))</f>
        <v>0</v>
      </c>
      <c r="T315" s="33">
        <f>IF($B315="","",MIN($T$9,J315)+MIN(MAX(0,'Debt Payoff'!$D$24-SUM(Q315:S315)-SUMPRODUCT((J315:P315&lt;$T$9:$Z$9)*J315:P315+(J315:P315&gt;=$T$9:$Z$9)*$T$9:$Z$9)),J315-MIN($T$9,J315)))</f>
        <v>0</v>
      </c>
      <c r="U315" s="33">
        <f>IF($B315="","",MIN($U$9,K315)+MIN(MAX(0,'Debt Payoff'!$D$24-SUM(Q315:T315)-SUMPRODUCT((K315:P315&lt;$U$9:$Z$9)*K315:P315+(K315:P315&gt;=$U$9:$Z$9)*$U$9:$Z$9)),K315-MIN($U$9,K315)))</f>
        <v>0</v>
      </c>
      <c r="V315" s="33">
        <f>IF($B315="","",MIN($V$9,L315)+MIN(MAX(0,'Debt Payoff'!$D$24-SUM(Q315:U315)-SUMPRODUCT((L315:P315&lt;$V$9:$Z$9)*L315:P315+(L315:P315&gt;=$V$9:$Z$9)*$V$9:$Z$9)),L315-MIN($V$9,L315)))</f>
        <v>0</v>
      </c>
      <c r="W315" s="33">
        <f>IF($B315="","",MIN($W$9,M315)+MIN(MAX(0,'Debt Payoff'!$D$24-SUM(Q315:V315)-SUMPRODUCT((M315:P315&lt;$W$9:$Z$9)*M315:P315+(M315:P315&gt;=$W$9:$Z$9)*$W$9:$Z$9)),M315-MIN($W$9,M315)))</f>
        <v>0</v>
      </c>
      <c r="X315" s="33">
        <f>IF($B315="","",MIN($X$9,N315)+MIN(MAX(0,'Debt Payoff'!$D$24-SUM(Q315:W315)-SUMPRODUCT((N315:P315&lt;$X$9:$Z$9)*N315:P315+(N315:P315&gt;=$X$9:$Z$9)*$X$9:$Z$9)),N315-MIN($X$9,N315)))</f>
        <v>0</v>
      </c>
      <c r="Y315" s="33">
        <f>IF($B315="","",MIN($Y$9,O315)+MIN(MAX(0,'Debt Payoff'!$D$24-SUM(Q315:X315)-SUMPRODUCT((O315:P315&lt;$Y$9:$Z$9)*O315:P315+(O315:P315&gt;=$Y$9:$Z$9)*$Y$9:$Z$9)),O315-MIN($Y$9,O315)))</f>
        <v>0</v>
      </c>
      <c r="Z315" s="33">
        <f>IF($B315="","",MIN($Z$9,P315)+MIN(MAX(0,'Debt Payoff'!$D$24-SUM(Q315:Y315)-SUMPRODUCT((P315:P315&lt;$Z$9:$Z$9)*P315:P315+(P315:P315&gt;=$Z$9:$Z$9)*$Z$9:$Z$9)),P315-MIN($Z$9,P315)))</f>
        <v>0</v>
      </c>
      <c r="AA315" s="33">
        <f>IF($B315="","",ROUND(G315-Q315,2))</f>
        <v>0</v>
      </c>
      <c r="AB315" s="33">
        <f>IF($B315="","",ROUND(H315-R315,2))</f>
        <v>0</v>
      </c>
      <c r="AC315" s="33">
        <f>IF($B315="","",ROUND(I315-S315,2))</f>
        <v>0</v>
      </c>
      <c r="AD315" s="33">
        <f>IF($B315="","",ROUND(J315-T315,2))</f>
        <v>0</v>
      </c>
      <c r="AE315" s="33">
        <f>IF($B315="","",ROUND(K315-U315,2))</f>
        <v>0</v>
      </c>
      <c r="AF315" s="33">
        <f>IF($B315="","",ROUND(L315-V315,2))</f>
        <v>0</v>
      </c>
      <c r="AG315" s="33">
        <f>IF($B315="","",ROUND(M315-W315,2))</f>
        <v>0</v>
      </c>
      <c r="AH315" s="33">
        <f>IF($B315="","",ROUND(N315-X315,2))</f>
        <v>0</v>
      </c>
      <c r="AI315" s="33">
        <f>IF($B315="","",ROUND(O315-Y315,2))</f>
        <v>0</v>
      </c>
      <c r="AJ315" s="33">
        <f>IF($B315="","",ROUND(P315-Z315,2))</f>
        <v>0</v>
      </c>
    </row>
    <row r="316" spans="2:36">
      <c r="B316" s="15">
        <f>IF(B315="","",IF(F315&gt;0.005,B315+1,""))</f>
        <v>0</v>
      </c>
      <c r="C316" s="46">
        <f>IF($B316="","",EDATE('Debt Payoff'!$D$23,$B316-1))</f>
        <v>0</v>
      </c>
      <c r="D316" s="47">
        <f>IF($B316="","",SUM(Q316:Z316))</f>
        <v>0</v>
      </c>
      <c r="E316" s="48">
        <f>IF($B316="","",SUM(G316:P316)-F315)</f>
        <v>0</v>
      </c>
      <c r="F316" s="47">
        <f>IF($B316="","",SUM(AA316:AJ316))</f>
        <v>0</v>
      </c>
      <c r="G316" s="48">
        <f>IF($B316="","",ROUND(N(AA315)*(1+$Q$8/12),2))</f>
        <v>0</v>
      </c>
      <c r="H316" s="48">
        <f>IF($B316="","",ROUND(N(AB315)*(1+$R$8/12),2))</f>
        <v>0</v>
      </c>
      <c r="I316" s="48">
        <f>IF($B316="","",ROUND(N(AC315)*(1+$S$8/12),2))</f>
        <v>0</v>
      </c>
      <c r="J316" s="48">
        <f>IF($B316="","",ROUND(N(AD315)*(1+$T$8/12),2))</f>
        <v>0</v>
      </c>
      <c r="K316" s="48">
        <f>IF($B316="","",ROUND(N(AE315)*(1+$U$8/12),2))</f>
        <v>0</v>
      </c>
      <c r="L316" s="48">
        <f>IF($B316="","",ROUND(N(AF315)*(1+$V$8/12),2))</f>
        <v>0</v>
      </c>
      <c r="M316" s="48">
        <f>IF($B316="","",ROUND(N(AG315)*(1+$W$8/12),2))</f>
        <v>0</v>
      </c>
      <c r="N316" s="48">
        <f>IF($B316="","",ROUND(N(AH315)*(1+$X$8/12),2))</f>
        <v>0</v>
      </c>
      <c r="O316" s="48">
        <f>IF($B316="","",ROUND(N(AI315)*(1+$Y$8/12),2))</f>
        <v>0</v>
      </c>
      <c r="P316" s="48">
        <f>IF($B316="","",ROUND(N(AJ315)*(1+$Z$8/12),2))</f>
        <v>0</v>
      </c>
      <c r="Q316" s="33">
        <f>IF($B316="","",MIN($Q$9,G316)+MIN(MAX(0,'Debt Payoff'!$D$24-0-SUMPRODUCT((G316:P316&lt;$Q$9:$Z$9)*G316:P316+(G316:P316&gt;=$Q$9:$Z$9)*$Q$9:$Z$9)),G316-MIN($Q$9,G316)))</f>
        <v>0</v>
      </c>
      <c r="R316" s="33">
        <f>IF($B316="","",MIN($R$9,H316)+MIN(MAX(0,'Debt Payoff'!$D$24-SUM(Q316:Q316)-SUMPRODUCT((H316:P316&lt;$R$9:$Z$9)*H316:P316+(H316:P316&gt;=$R$9:$Z$9)*$R$9:$Z$9)),H316-MIN($R$9,H316)))</f>
        <v>0</v>
      </c>
      <c r="S316" s="33">
        <f>IF($B316="","",MIN($S$9,I316)+MIN(MAX(0,'Debt Payoff'!$D$24-SUM(Q316:R316)-SUMPRODUCT((I316:P316&lt;$S$9:$Z$9)*I316:P316+(I316:P316&gt;=$S$9:$Z$9)*$S$9:$Z$9)),I316-MIN($S$9,I316)))</f>
        <v>0</v>
      </c>
      <c r="T316" s="33">
        <f>IF($B316="","",MIN($T$9,J316)+MIN(MAX(0,'Debt Payoff'!$D$24-SUM(Q316:S316)-SUMPRODUCT((J316:P316&lt;$T$9:$Z$9)*J316:P316+(J316:P316&gt;=$T$9:$Z$9)*$T$9:$Z$9)),J316-MIN($T$9,J316)))</f>
        <v>0</v>
      </c>
      <c r="U316" s="33">
        <f>IF($B316="","",MIN($U$9,K316)+MIN(MAX(0,'Debt Payoff'!$D$24-SUM(Q316:T316)-SUMPRODUCT((K316:P316&lt;$U$9:$Z$9)*K316:P316+(K316:P316&gt;=$U$9:$Z$9)*$U$9:$Z$9)),K316-MIN($U$9,K316)))</f>
        <v>0</v>
      </c>
      <c r="V316" s="33">
        <f>IF($B316="","",MIN($V$9,L316)+MIN(MAX(0,'Debt Payoff'!$D$24-SUM(Q316:U316)-SUMPRODUCT((L316:P316&lt;$V$9:$Z$9)*L316:P316+(L316:P316&gt;=$V$9:$Z$9)*$V$9:$Z$9)),L316-MIN($V$9,L316)))</f>
        <v>0</v>
      </c>
      <c r="W316" s="33">
        <f>IF($B316="","",MIN($W$9,M316)+MIN(MAX(0,'Debt Payoff'!$D$24-SUM(Q316:V316)-SUMPRODUCT((M316:P316&lt;$W$9:$Z$9)*M316:P316+(M316:P316&gt;=$W$9:$Z$9)*$W$9:$Z$9)),M316-MIN($W$9,M316)))</f>
        <v>0</v>
      </c>
      <c r="X316" s="33">
        <f>IF($B316="","",MIN($X$9,N316)+MIN(MAX(0,'Debt Payoff'!$D$24-SUM(Q316:W316)-SUMPRODUCT((N316:P316&lt;$X$9:$Z$9)*N316:P316+(N316:P316&gt;=$X$9:$Z$9)*$X$9:$Z$9)),N316-MIN($X$9,N316)))</f>
        <v>0</v>
      </c>
      <c r="Y316" s="33">
        <f>IF($B316="","",MIN($Y$9,O316)+MIN(MAX(0,'Debt Payoff'!$D$24-SUM(Q316:X316)-SUMPRODUCT((O316:P316&lt;$Y$9:$Z$9)*O316:P316+(O316:P316&gt;=$Y$9:$Z$9)*$Y$9:$Z$9)),O316-MIN($Y$9,O316)))</f>
        <v>0</v>
      </c>
      <c r="Z316" s="33">
        <f>IF($B316="","",MIN($Z$9,P316)+MIN(MAX(0,'Debt Payoff'!$D$24-SUM(Q316:Y316)-SUMPRODUCT((P316:P316&lt;$Z$9:$Z$9)*P316:P316+(P316:P316&gt;=$Z$9:$Z$9)*$Z$9:$Z$9)),P316-MIN($Z$9,P316)))</f>
        <v>0</v>
      </c>
      <c r="AA316" s="33">
        <f>IF($B316="","",ROUND(G316-Q316,2))</f>
        <v>0</v>
      </c>
      <c r="AB316" s="33">
        <f>IF($B316="","",ROUND(H316-R316,2))</f>
        <v>0</v>
      </c>
      <c r="AC316" s="33">
        <f>IF($B316="","",ROUND(I316-S316,2))</f>
        <v>0</v>
      </c>
      <c r="AD316" s="33">
        <f>IF($B316="","",ROUND(J316-T316,2))</f>
        <v>0</v>
      </c>
      <c r="AE316" s="33">
        <f>IF($B316="","",ROUND(K316-U316,2))</f>
        <v>0</v>
      </c>
      <c r="AF316" s="33">
        <f>IF($B316="","",ROUND(L316-V316,2))</f>
        <v>0</v>
      </c>
      <c r="AG316" s="33">
        <f>IF($B316="","",ROUND(M316-W316,2))</f>
        <v>0</v>
      </c>
      <c r="AH316" s="33">
        <f>IF($B316="","",ROUND(N316-X316,2))</f>
        <v>0</v>
      </c>
      <c r="AI316" s="33">
        <f>IF($B316="","",ROUND(O316-Y316,2))</f>
        <v>0</v>
      </c>
      <c r="AJ316" s="33">
        <f>IF($B316="","",ROUND(P316-Z316,2))</f>
        <v>0</v>
      </c>
    </row>
    <row r="317" spans="2:36">
      <c r="B317" s="15">
        <f>IF(B316="","",IF(F316&gt;0.005,B316+1,""))</f>
        <v>0</v>
      </c>
      <c r="C317" s="46">
        <f>IF($B317="","",EDATE('Debt Payoff'!$D$23,$B317-1))</f>
        <v>0</v>
      </c>
      <c r="D317" s="47">
        <f>IF($B317="","",SUM(Q317:Z317))</f>
        <v>0</v>
      </c>
      <c r="E317" s="48">
        <f>IF($B317="","",SUM(G317:P317)-F316)</f>
        <v>0</v>
      </c>
      <c r="F317" s="47">
        <f>IF($B317="","",SUM(AA317:AJ317))</f>
        <v>0</v>
      </c>
      <c r="G317" s="48">
        <f>IF($B317="","",ROUND(N(AA316)*(1+$Q$8/12),2))</f>
        <v>0</v>
      </c>
      <c r="H317" s="48">
        <f>IF($B317="","",ROUND(N(AB316)*(1+$R$8/12),2))</f>
        <v>0</v>
      </c>
      <c r="I317" s="48">
        <f>IF($B317="","",ROUND(N(AC316)*(1+$S$8/12),2))</f>
        <v>0</v>
      </c>
      <c r="J317" s="48">
        <f>IF($B317="","",ROUND(N(AD316)*(1+$T$8/12),2))</f>
        <v>0</v>
      </c>
      <c r="K317" s="48">
        <f>IF($B317="","",ROUND(N(AE316)*(1+$U$8/12),2))</f>
        <v>0</v>
      </c>
      <c r="L317" s="48">
        <f>IF($B317="","",ROUND(N(AF316)*(1+$V$8/12),2))</f>
        <v>0</v>
      </c>
      <c r="M317" s="48">
        <f>IF($B317="","",ROUND(N(AG316)*(1+$W$8/12),2))</f>
        <v>0</v>
      </c>
      <c r="N317" s="48">
        <f>IF($B317="","",ROUND(N(AH316)*(1+$X$8/12),2))</f>
        <v>0</v>
      </c>
      <c r="O317" s="48">
        <f>IF($B317="","",ROUND(N(AI316)*(1+$Y$8/12),2))</f>
        <v>0</v>
      </c>
      <c r="P317" s="48">
        <f>IF($B317="","",ROUND(N(AJ316)*(1+$Z$8/12),2))</f>
        <v>0</v>
      </c>
      <c r="Q317" s="33">
        <f>IF($B317="","",MIN($Q$9,G317)+MIN(MAX(0,'Debt Payoff'!$D$24-0-SUMPRODUCT((G317:P317&lt;$Q$9:$Z$9)*G317:P317+(G317:P317&gt;=$Q$9:$Z$9)*$Q$9:$Z$9)),G317-MIN($Q$9,G317)))</f>
        <v>0</v>
      </c>
      <c r="R317" s="33">
        <f>IF($B317="","",MIN($R$9,H317)+MIN(MAX(0,'Debt Payoff'!$D$24-SUM(Q317:Q317)-SUMPRODUCT((H317:P317&lt;$R$9:$Z$9)*H317:P317+(H317:P317&gt;=$R$9:$Z$9)*$R$9:$Z$9)),H317-MIN($R$9,H317)))</f>
        <v>0</v>
      </c>
      <c r="S317" s="33">
        <f>IF($B317="","",MIN($S$9,I317)+MIN(MAX(0,'Debt Payoff'!$D$24-SUM(Q317:R317)-SUMPRODUCT((I317:P317&lt;$S$9:$Z$9)*I317:P317+(I317:P317&gt;=$S$9:$Z$9)*$S$9:$Z$9)),I317-MIN($S$9,I317)))</f>
        <v>0</v>
      </c>
      <c r="T317" s="33">
        <f>IF($B317="","",MIN($T$9,J317)+MIN(MAX(0,'Debt Payoff'!$D$24-SUM(Q317:S317)-SUMPRODUCT((J317:P317&lt;$T$9:$Z$9)*J317:P317+(J317:P317&gt;=$T$9:$Z$9)*$T$9:$Z$9)),J317-MIN($T$9,J317)))</f>
        <v>0</v>
      </c>
      <c r="U317" s="33">
        <f>IF($B317="","",MIN($U$9,K317)+MIN(MAX(0,'Debt Payoff'!$D$24-SUM(Q317:T317)-SUMPRODUCT((K317:P317&lt;$U$9:$Z$9)*K317:P317+(K317:P317&gt;=$U$9:$Z$9)*$U$9:$Z$9)),K317-MIN($U$9,K317)))</f>
        <v>0</v>
      </c>
      <c r="V317" s="33">
        <f>IF($B317="","",MIN($V$9,L317)+MIN(MAX(0,'Debt Payoff'!$D$24-SUM(Q317:U317)-SUMPRODUCT((L317:P317&lt;$V$9:$Z$9)*L317:P317+(L317:P317&gt;=$V$9:$Z$9)*$V$9:$Z$9)),L317-MIN($V$9,L317)))</f>
        <v>0</v>
      </c>
      <c r="W317" s="33">
        <f>IF($B317="","",MIN($W$9,M317)+MIN(MAX(0,'Debt Payoff'!$D$24-SUM(Q317:V317)-SUMPRODUCT((M317:P317&lt;$W$9:$Z$9)*M317:P317+(M317:P317&gt;=$W$9:$Z$9)*$W$9:$Z$9)),M317-MIN($W$9,M317)))</f>
        <v>0</v>
      </c>
      <c r="X317" s="33">
        <f>IF($B317="","",MIN($X$9,N317)+MIN(MAX(0,'Debt Payoff'!$D$24-SUM(Q317:W317)-SUMPRODUCT((N317:P317&lt;$X$9:$Z$9)*N317:P317+(N317:P317&gt;=$X$9:$Z$9)*$X$9:$Z$9)),N317-MIN($X$9,N317)))</f>
        <v>0</v>
      </c>
      <c r="Y317" s="33">
        <f>IF($B317="","",MIN($Y$9,O317)+MIN(MAX(0,'Debt Payoff'!$D$24-SUM(Q317:X317)-SUMPRODUCT((O317:P317&lt;$Y$9:$Z$9)*O317:P317+(O317:P317&gt;=$Y$9:$Z$9)*$Y$9:$Z$9)),O317-MIN($Y$9,O317)))</f>
        <v>0</v>
      </c>
      <c r="Z317" s="33">
        <f>IF($B317="","",MIN($Z$9,P317)+MIN(MAX(0,'Debt Payoff'!$D$24-SUM(Q317:Y317)-SUMPRODUCT((P317:P317&lt;$Z$9:$Z$9)*P317:P317+(P317:P317&gt;=$Z$9:$Z$9)*$Z$9:$Z$9)),P317-MIN($Z$9,P317)))</f>
        <v>0</v>
      </c>
      <c r="AA317" s="33">
        <f>IF($B317="","",ROUND(G317-Q317,2))</f>
        <v>0</v>
      </c>
      <c r="AB317" s="33">
        <f>IF($B317="","",ROUND(H317-R317,2))</f>
        <v>0</v>
      </c>
      <c r="AC317" s="33">
        <f>IF($B317="","",ROUND(I317-S317,2))</f>
        <v>0</v>
      </c>
      <c r="AD317" s="33">
        <f>IF($B317="","",ROUND(J317-T317,2))</f>
        <v>0</v>
      </c>
      <c r="AE317" s="33">
        <f>IF($B317="","",ROUND(K317-U317,2))</f>
        <v>0</v>
      </c>
      <c r="AF317" s="33">
        <f>IF($B317="","",ROUND(L317-V317,2))</f>
        <v>0</v>
      </c>
      <c r="AG317" s="33">
        <f>IF($B317="","",ROUND(M317-W317,2))</f>
        <v>0</v>
      </c>
      <c r="AH317" s="33">
        <f>IF($B317="","",ROUND(N317-X317,2))</f>
        <v>0</v>
      </c>
      <c r="AI317" s="33">
        <f>IF($B317="","",ROUND(O317-Y317,2))</f>
        <v>0</v>
      </c>
      <c r="AJ317" s="33">
        <f>IF($B317="","",ROUND(P317-Z317,2))</f>
        <v>0</v>
      </c>
    </row>
    <row r="318" spans="2:36">
      <c r="B318" s="15">
        <f>IF(B317="","",IF(F317&gt;0.005,B317+1,""))</f>
        <v>0</v>
      </c>
      <c r="C318" s="46">
        <f>IF($B318="","",EDATE('Debt Payoff'!$D$23,$B318-1))</f>
        <v>0</v>
      </c>
      <c r="D318" s="47">
        <f>IF($B318="","",SUM(Q318:Z318))</f>
        <v>0</v>
      </c>
      <c r="E318" s="48">
        <f>IF($B318="","",SUM(G318:P318)-F317)</f>
        <v>0</v>
      </c>
      <c r="F318" s="47">
        <f>IF($B318="","",SUM(AA318:AJ318))</f>
        <v>0</v>
      </c>
      <c r="G318" s="48">
        <f>IF($B318="","",ROUND(N(AA317)*(1+$Q$8/12),2))</f>
        <v>0</v>
      </c>
      <c r="H318" s="48">
        <f>IF($B318="","",ROUND(N(AB317)*(1+$R$8/12),2))</f>
        <v>0</v>
      </c>
      <c r="I318" s="48">
        <f>IF($B318="","",ROUND(N(AC317)*(1+$S$8/12),2))</f>
        <v>0</v>
      </c>
      <c r="J318" s="48">
        <f>IF($B318="","",ROUND(N(AD317)*(1+$T$8/12),2))</f>
        <v>0</v>
      </c>
      <c r="K318" s="48">
        <f>IF($B318="","",ROUND(N(AE317)*(1+$U$8/12),2))</f>
        <v>0</v>
      </c>
      <c r="L318" s="48">
        <f>IF($B318="","",ROUND(N(AF317)*(1+$V$8/12),2))</f>
        <v>0</v>
      </c>
      <c r="M318" s="48">
        <f>IF($B318="","",ROUND(N(AG317)*(1+$W$8/12),2))</f>
        <v>0</v>
      </c>
      <c r="N318" s="48">
        <f>IF($B318="","",ROUND(N(AH317)*(1+$X$8/12),2))</f>
        <v>0</v>
      </c>
      <c r="O318" s="48">
        <f>IF($B318="","",ROUND(N(AI317)*(1+$Y$8/12),2))</f>
        <v>0</v>
      </c>
      <c r="P318" s="48">
        <f>IF($B318="","",ROUND(N(AJ317)*(1+$Z$8/12),2))</f>
        <v>0</v>
      </c>
      <c r="Q318" s="33">
        <f>IF($B318="","",MIN($Q$9,G318)+MIN(MAX(0,'Debt Payoff'!$D$24-0-SUMPRODUCT((G318:P318&lt;$Q$9:$Z$9)*G318:P318+(G318:P318&gt;=$Q$9:$Z$9)*$Q$9:$Z$9)),G318-MIN($Q$9,G318)))</f>
        <v>0</v>
      </c>
      <c r="R318" s="33">
        <f>IF($B318="","",MIN($R$9,H318)+MIN(MAX(0,'Debt Payoff'!$D$24-SUM(Q318:Q318)-SUMPRODUCT((H318:P318&lt;$R$9:$Z$9)*H318:P318+(H318:P318&gt;=$R$9:$Z$9)*$R$9:$Z$9)),H318-MIN($R$9,H318)))</f>
        <v>0</v>
      </c>
      <c r="S318" s="33">
        <f>IF($B318="","",MIN($S$9,I318)+MIN(MAX(0,'Debt Payoff'!$D$24-SUM(Q318:R318)-SUMPRODUCT((I318:P318&lt;$S$9:$Z$9)*I318:P318+(I318:P318&gt;=$S$9:$Z$9)*$S$9:$Z$9)),I318-MIN($S$9,I318)))</f>
        <v>0</v>
      </c>
      <c r="T318" s="33">
        <f>IF($B318="","",MIN($T$9,J318)+MIN(MAX(0,'Debt Payoff'!$D$24-SUM(Q318:S318)-SUMPRODUCT((J318:P318&lt;$T$9:$Z$9)*J318:P318+(J318:P318&gt;=$T$9:$Z$9)*$T$9:$Z$9)),J318-MIN($T$9,J318)))</f>
        <v>0</v>
      </c>
      <c r="U318" s="33">
        <f>IF($B318="","",MIN($U$9,K318)+MIN(MAX(0,'Debt Payoff'!$D$24-SUM(Q318:T318)-SUMPRODUCT((K318:P318&lt;$U$9:$Z$9)*K318:P318+(K318:P318&gt;=$U$9:$Z$9)*$U$9:$Z$9)),K318-MIN($U$9,K318)))</f>
        <v>0</v>
      </c>
      <c r="V318" s="33">
        <f>IF($B318="","",MIN($V$9,L318)+MIN(MAX(0,'Debt Payoff'!$D$24-SUM(Q318:U318)-SUMPRODUCT((L318:P318&lt;$V$9:$Z$9)*L318:P318+(L318:P318&gt;=$V$9:$Z$9)*$V$9:$Z$9)),L318-MIN($V$9,L318)))</f>
        <v>0</v>
      </c>
      <c r="W318" s="33">
        <f>IF($B318="","",MIN($W$9,M318)+MIN(MAX(0,'Debt Payoff'!$D$24-SUM(Q318:V318)-SUMPRODUCT((M318:P318&lt;$W$9:$Z$9)*M318:P318+(M318:P318&gt;=$W$9:$Z$9)*$W$9:$Z$9)),M318-MIN($W$9,M318)))</f>
        <v>0</v>
      </c>
      <c r="X318" s="33">
        <f>IF($B318="","",MIN($X$9,N318)+MIN(MAX(0,'Debt Payoff'!$D$24-SUM(Q318:W318)-SUMPRODUCT((N318:P318&lt;$X$9:$Z$9)*N318:P318+(N318:P318&gt;=$X$9:$Z$9)*$X$9:$Z$9)),N318-MIN($X$9,N318)))</f>
        <v>0</v>
      </c>
      <c r="Y318" s="33">
        <f>IF($B318="","",MIN($Y$9,O318)+MIN(MAX(0,'Debt Payoff'!$D$24-SUM(Q318:X318)-SUMPRODUCT((O318:P318&lt;$Y$9:$Z$9)*O318:P318+(O318:P318&gt;=$Y$9:$Z$9)*$Y$9:$Z$9)),O318-MIN($Y$9,O318)))</f>
        <v>0</v>
      </c>
      <c r="Z318" s="33">
        <f>IF($B318="","",MIN($Z$9,P318)+MIN(MAX(0,'Debt Payoff'!$D$24-SUM(Q318:Y318)-SUMPRODUCT((P318:P318&lt;$Z$9:$Z$9)*P318:P318+(P318:P318&gt;=$Z$9:$Z$9)*$Z$9:$Z$9)),P318-MIN($Z$9,P318)))</f>
        <v>0</v>
      </c>
      <c r="AA318" s="33">
        <f>IF($B318="","",ROUND(G318-Q318,2))</f>
        <v>0</v>
      </c>
      <c r="AB318" s="33">
        <f>IF($B318="","",ROUND(H318-R318,2))</f>
        <v>0</v>
      </c>
      <c r="AC318" s="33">
        <f>IF($B318="","",ROUND(I318-S318,2))</f>
        <v>0</v>
      </c>
      <c r="AD318" s="33">
        <f>IF($B318="","",ROUND(J318-T318,2))</f>
        <v>0</v>
      </c>
      <c r="AE318" s="33">
        <f>IF($B318="","",ROUND(K318-U318,2))</f>
        <v>0</v>
      </c>
      <c r="AF318" s="33">
        <f>IF($B318="","",ROUND(L318-V318,2))</f>
        <v>0</v>
      </c>
      <c r="AG318" s="33">
        <f>IF($B318="","",ROUND(M318-W318,2))</f>
        <v>0</v>
      </c>
      <c r="AH318" s="33">
        <f>IF($B318="","",ROUND(N318-X318,2))</f>
        <v>0</v>
      </c>
      <c r="AI318" s="33">
        <f>IF($B318="","",ROUND(O318-Y318,2))</f>
        <v>0</v>
      </c>
      <c r="AJ318" s="33">
        <f>IF($B318="","",ROUND(P318-Z318,2))</f>
        <v>0</v>
      </c>
    </row>
    <row r="319" spans="2:36">
      <c r="B319" s="15">
        <f>IF(B318="","",IF(F318&gt;0.005,B318+1,""))</f>
        <v>0</v>
      </c>
      <c r="C319" s="46">
        <f>IF($B319="","",EDATE('Debt Payoff'!$D$23,$B319-1))</f>
        <v>0</v>
      </c>
      <c r="D319" s="47">
        <f>IF($B319="","",SUM(Q319:Z319))</f>
        <v>0</v>
      </c>
      <c r="E319" s="48">
        <f>IF($B319="","",SUM(G319:P319)-F318)</f>
        <v>0</v>
      </c>
      <c r="F319" s="47">
        <f>IF($B319="","",SUM(AA319:AJ319))</f>
        <v>0</v>
      </c>
      <c r="G319" s="48">
        <f>IF($B319="","",ROUND(N(AA318)*(1+$Q$8/12),2))</f>
        <v>0</v>
      </c>
      <c r="H319" s="48">
        <f>IF($B319="","",ROUND(N(AB318)*(1+$R$8/12),2))</f>
        <v>0</v>
      </c>
      <c r="I319" s="48">
        <f>IF($B319="","",ROUND(N(AC318)*(1+$S$8/12),2))</f>
        <v>0</v>
      </c>
      <c r="J319" s="48">
        <f>IF($B319="","",ROUND(N(AD318)*(1+$T$8/12),2))</f>
        <v>0</v>
      </c>
      <c r="K319" s="48">
        <f>IF($B319="","",ROUND(N(AE318)*(1+$U$8/12),2))</f>
        <v>0</v>
      </c>
      <c r="L319" s="48">
        <f>IF($B319="","",ROUND(N(AF318)*(1+$V$8/12),2))</f>
        <v>0</v>
      </c>
      <c r="M319" s="48">
        <f>IF($B319="","",ROUND(N(AG318)*(1+$W$8/12),2))</f>
        <v>0</v>
      </c>
      <c r="N319" s="48">
        <f>IF($B319="","",ROUND(N(AH318)*(1+$X$8/12),2))</f>
        <v>0</v>
      </c>
      <c r="O319" s="48">
        <f>IF($B319="","",ROUND(N(AI318)*(1+$Y$8/12),2))</f>
        <v>0</v>
      </c>
      <c r="P319" s="48">
        <f>IF($B319="","",ROUND(N(AJ318)*(1+$Z$8/12),2))</f>
        <v>0</v>
      </c>
      <c r="Q319" s="33">
        <f>IF($B319="","",MIN($Q$9,G319)+MIN(MAX(0,'Debt Payoff'!$D$24-0-SUMPRODUCT((G319:P319&lt;$Q$9:$Z$9)*G319:P319+(G319:P319&gt;=$Q$9:$Z$9)*$Q$9:$Z$9)),G319-MIN($Q$9,G319)))</f>
        <v>0</v>
      </c>
      <c r="R319" s="33">
        <f>IF($B319="","",MIN($R$9,H319)+MIN(MAX(0,'Debt Payoff'!$D$24-SUM(Q319:Q319)-SUMPRODUCT((H319:P319&lt;$R$9:$Z$9)*H319:P319+(H319:P319&gt;=$R$9:$Z$9)*$R$9:$Z$9)),H319-MIN($R$9,H319)))</f>
        <v>0</v>
      </c>
      <c r="S319" s="33">
        <f>IF($B319="","",MIN($S$9,I319)+MIN(MAX(0,'Debt Payoff'!$D$24-SUM(Q319:R319)-SUMPRODUCT((I319:P319&lt;$S$9:$Z$9)*I319:P319+(I319:P319&gt;=$S$9:$Z$9)*$S$9:$Z$9)),I319-MIN($S$9,I319)))</f>
        <v>0</v>
      </c>
      <c r="T319" s="33">
        <f>IF($B319="","",MIN($T$9,J319)+MIN(MAX(0,'Debt Payoff'!$D$24-SUM(Q319:S319)-SUMPRODUCT((J319:P319&lt;$T$9:$Z$9)*J319:P319+(J319:P319&gt;=$T$9:$Z$9)*$T$9:$Z$9)),J319-MIN($T$9,J319)))</f>
        <v>0</v>
      </c>
      <c r="U319" s="33">
        <f>IF($B319="","",MIN($U$9,K319)+MIN(MAX(0,'Debt Payoff'!$D$24-SUM(Q319:T319)-SUMPRODUCT((K319:P319&lt;$U$9:$Z$9)*K319:P319+(K319:P319&gt;=$U$9:$Z$9)*$U$9:$Z$9)),K319-MIN($U$9,K319)))</f>
        <v>0</v>
      </c>
      <c r="V319" s="33">
        <f>IF($B319="","",MIN($V$9,L319)+MIN(MAX(0,'Debt Payoff'!$D$24-SUM(Q319:U319)-SUMPRODUCT((L319:P319&lt;$V$9:$Z$9)*L319:P319+(L319:P319&gt;=$V$9:$Z$9)*$V$9:$Z$9)),L319-MIN($V$9,L319)))</f>
        <v>0</v>
      </c>
      <c r="W319" s="33">
        <f>IF($B319="","",MIN($W$9,M319)+MIN(MAX(0,'Debt Payoff'!$D$24-SUM(Q319:V319)-SUMPRODUCT((M319:P319&lt;$W$9:$Z$9)*M319:P319+(M319:P319&gt;=$W$9:$Z$9)*$W$9:$Z$9)),M319-MIN($W$9,M319)))</f>
        <v>0</v>
      </c>
      <c r="X319" s="33">
        <f>IF($B319="","",MIN($X$9,N319)+MIN(MAX(0,'Debt Payoff'!$D$24-SUM(Q319:W319)-SUMPRODUCT((N319:P319&lt;$X$9:$Z$9)*N319:P319+(N319:P319&gt;=$X$9:$Z$9)*$X$9:$Z$9)),N319-MIN($X$9,N319)))</f>
        <v>0</v>
      </c>
      <c r="Y319" s="33">
        <f>IF($B319="","",MIN($Y$9,O319)+MIN(MAX(0,'Debt Payoff'!$D$24-SUM(Q319:X319)-SUMPRODUCT((O319:P319&lt;$Y$9:$Z$9)*O319:P319+(O319:P319&gt;=$Y$9:$Z$9)*$Y$9:$Z$9)),O319-MIN($Y$9,O319)))</f>
        <v>0</v>
      </c>
      <c r="Z319" s="33">
        <f>IF($B319="","",MIN($Z$9,P319)+MIN(MAX(0,'Debt Payoff'!$D$24-SUM(Q319:Y319)-SUMPRODUCT((P319:P319&lt;$Z$9:$Z$9)*P319:P319+(P319:P319&gt;=$Z$9:$Z$9)*$Z$9:$Z$9)),P319-MIN($Z$9,P319)))</f>
        <v>0</v>
      </c>
      <c r="AA319" s="33">
        <f>IF($B319="","",ROUND(G319-Q319,2))</f>
        <v>0</v>
      </c>
      <c r="AB319" s="33">
        <f>IF($B319="","",ROUND(H319-R319,2))</f>
        <v>0</v>
      </c>
      <c r="AC319" s="33">
        <f>IF($B319="","",ROUND(I319-S319,2))</f>
        <v>0</v>
      </c>
      <c r="AD319" s="33">
        <f>IF($B319="","",ROUND(J319-T319,2))</f>
        <v>0</v>
      </c>
      <c r="AE319" s="33">
        <f>IF($B319="","",ROUND(K319-U319,2))</f>
        <v>0</v>
      </c>
      <c r="AF319" s="33">
        <f>IF($B319="","",ROUND(L319-V319,2))</f>
        <v>0</v>
      </c>
      <c r="AG319" s="33">
        <f>IF($B319="","",ROUND(M319-W319,2))</f>
        <v>0</v>
      </c>
      <c r="AH319" s="33">
        <f>IF($B319="","",ROUND(N319-X319,2))</f>
        <v>0</v>
      </c>
      <c r="AI319" s="33">
        <f>IF($B319="","",ROUND(O319-Y319,2))</f>
        <v>0</v>
      </c>
      <c r="AJ319" s="33">
        <f>IF($B319="","",ROUND(P319-Z319,2))</f>
        <v>0</v>
      </c>
    </row>
    <row r="320" spans="2:36">
      <c r="B320" s="15">
        <f>IF(B319="","",IF(F319&gt;0.005,B319+1,""))</f>
        <v>0</v>
      </c>
      <c r="C320" s="46">
        <f>IF($B320="","",EDATE('Debt Payoff'!$D$23,$B320-1))</f>
        <v>0</v>
      </c>
      <c r="D320" s="47">
        <f>IF($B320="","",SUM(Q320:Z320))</f>
        <v>0</v>
      </c>
      <c r="E320" s="48">
        <f>IF($B320="","",SUM(G320:P320)-F319)</f>
        <v>0</v>
      </c>
      <c r="F320" s="47">
        <f>IF($B320="","",SUM(AA320:AJ320))</f>
        <v>0</v>
      </c>
      <c r="G320" s="48">
        <f>IF($B320="","",ROUND(N(AA319)*(1+$Q$8/12),2))</f>
        <v>0</v>
      </c>
      <c r="H320" s="48">
        <f>IF($B320="","",ROUND(N(AB319)*(1+$R$8/12),2))</f>
        <v>0</v>
      </c>
      <c r="I320" s="48">
        <f>IF($B320="","",ROUND(N(AC319)*(1+$S$8/12),2))</f>
        <v>0</v>
      </c>
      <c r="J320" s="48">
        <f>IF($B320="","",ROUND(N(AD319)*(1+$T$8/12),2))</f>
        <v>0</v>
      </c>
      <c r="K320" s="48">
        <f>IF($B320="","",ROUND(N(AE319)*(1+$U$8/12),2))</f>
        <v>0</v>
      </c>
      <c r="L320" s="48">
        <f>IF($B320="","",ROUND(N(AF319)*(1+$V$8/12),2))</f>
        <v>0</v>
      </c>
      <c r="M320" s="48">
        <f>IF($B320="","",ROUND(N(AG319)*(1+$W$8/12),2))</f>
        <v>0</v>
      </c>
      <c r="N320" s="48">
        <f>IF($B320="","",ROUND(N(AH319)*(1+$X$8/12),2))</f>
        <v>0</v>
      </c>
      <c r="O320" s="48">
        <f>IF($B320="","",ROUND(N(AI319)*(1+$Y$8/12),2))</f>
        <v>0</v>
      </c>
      <c r="P320" s="48">
        <f>IF($B320="","",ROUND(N(AJ319)*(1+$Z$8/12),2))</f>
        <v>0</v>
      </c>
      <c r="Q320" s="33">
        <f>IF($B320="","",MIN($Q$9,G320)+MIN(MAX(0,'Debt Payoff'!$D$24-0-SUMPRODUCT((G320:P320&lt;$Q$9:$Z$9)*G320:P320+(G320:P320&gt;=$Q$9:$Z$9)*$Q$9:$Z$9)),G320-MIN($Q$9,G320)))</f>
        <v>0</v>
      </c>
      <c r="R320" s="33">
        <f>IF($B320="","",MIN($R$9,H320)+MIN(MAX(0,'Debt Payoff'!$D$24-SUM(Q320:Q320)-SUMPRODUCT((H320:P320&lt;$R$9:$Z$9)*H320:P320+(H320:P320&gt;=$R$9:$Z$9)*$R$9:$Z$9)),H320-MIN($R$9,H320)))</f>
        <v>0</v>
      </c>
      <c r="S320" s="33">
        <f>IF($B320="","",MIN($S$9,I320)+MIN(MAX(0,'Debt Payoff'!$D$24-SUM(Q320:R320)-SUMPRODUCT((I320:P320&lt;$S$9:$Z$9)*I320:P320+(I320:P320&gt;=$S$9:$Z$9)*$S$9:$Z$9)),I320-MIN($S$9,I320)))</f>
        <v>0</v>
      </c>
      <c r="T320" s="33">
        <f>IF($B320="","",MIN($T$9,J320)+MIN(MAX(0,'Debt Payoff'!$D$24-SUM(Q320:S320)-SUMPRODUCT((J320:P320&lt;$T$9:$Z$9)*J320:P320+(J320:P320&gt;=$T$9:$Z$9)*$T$9:$Z$9)),J320-MIN($T$9,J320)))</f>
        <v>0</v>
      </c>
      <c r="U320" s="33">
        <f>IF($B320="","",MIN($U$9,K320)+MIN(MAX(0,'Debt Payoff'!$D$24-SUM(Q320:T320)-SUMPRODUCT((K320:P320&lt;$U$9:$Z$9)*K320:P320+(K320:P320&gt;=$U$9:$Z$9)*$U$9:$Z$9)),K320-MIN($U$9,K320)))</f>
        <v>0</v>
      </c>
      <c r="V320" s="33">
        <f>IF($B320="","",MIN($V$9,L320)+MIN(MAX(0,'Debt Payoff'!$D$24-SUM(Q320:U320)-SUMPRODUCT((L320:P320&lt;$V$9:$Z$9)*L320:P320+(L320:P320&gt;=$V$9:$Z$9)*$V$9:$Z$9)),L320-MIN($V$9,L320)))</f>
        <v>0</v>
      </c>
      <c r="W320" s="33">
        <f>IF($B320="","",MIN($W$9,M320)+MIN(MAX(0,'Debt Payoff'!$D$24-SUM(Q320:V320)-SUMPRODUCT((M320:P320&lt;$W$9:$Z$9)*M320:P320+(M320:P320&gt;=$W$9:$Z$9)*$W$9:$Z$9)),M320-MIN($W$9,M320)))</f>
        <v>0</v>
      </c>
      <c r="X320" s="33">
        <f>IF($B320="","",MIN($X$9,N320)+MIN(MAX(0,'Debt Payoff'!$D$24-SUM(Q320:W320)-SUMPRODUCT((N320:P320&lt;$X$9:$Z$9)*N320:P320+(N320:P320&gt;=$X$9:$Z$9)*$X$9:$Z$9)),N320-MIN($X$9,N320)))</f>
        <v>0</v>
      </c>
      <c r="Y320" s="33">
        <f>IF($B320="","",MIN($Y$9,O320)+MIN(MAX(0,'Debt Payoff'!$D$24-SUM(Q320:X320)-SUMPRODUCT((O320:P320&lt;$Y$9:$Z$9)*O320:P320+(O320:P320&gt;=$Y$9:$Z$9)*$Y$9:$Z$9)),O320-MIN($Y$9,O320)))</f>
        <v>0</v>
      </c>
      <c r="Z320" s="33">
        <f>IF($B320="","",MIN($Z$9,P320)+MIN(MAX(0,'Debt Payoff'!$D$24-SUM(Q320:Y320)-SUMPRODUCT((P320:P320&lt;$Z$9:$Z$9)*P320:P320+(P320:P320&gt;=$Z$9:$Z$9)*$Z$9:$Z$9)),P320-MIN($Z$9,P320)))</f>
        <v>0</v>
      </c>
      <c r="AA320" s="33">
        <f>IF($B320="","",ROUND(G320-Q320,2))</f>
        <v>0</v>
      </c>
      <c r="AB320" s="33">
        <f>IF($B320="","",ROUND(H320-R320,2))</f>
        <v>0</v>
      </c>
      <c r="AC320" s="33">
        <f>IF($B320="","",ROUND(I320-S320,2))</f>
        <v>0</v>
      </c>
      <c r="AD320" s="33">
        <f>IF($B320="","",ROUND(J320-T320,2))</f>
        <v>0</v>
      </c>
      <c r="AE320" s="33">
        <f>IF($B320="","",ROUND(K320-U320,2))</f>
        <v>0</v>
      </c>
      <c r="AF320" s="33">
        <f>IF($B320="","",ROUND(L320-V320,2))</f>
        <v>0</v>
      </c>
      <c r="AG320" s="33">
        <f>IF($B320="","",ROUND(M320-W320,2))</f>
        <v>0</v>
      </c>
      <c r="AH320" s="33">
        <f>IF($B320="","",ROUND(N320-X320,2))</f>
        <v>0</v>
      </c>
      <c r="AI320" s="33">
        <f>IF($B320="","",ROUND(O320-Y320,2))</f>
        <v>0</v>
      </c>
      <c r="AJ320" s="33">
        <f>IF($B320="","",ROUND(P320-Z320,2))</f>
        <v>0</v>
      </c>
    </row>
    <row r="321" spans="2:36">
      <c r="B321" s="15">
        <f>IF(B320="","",IF(F320&gt;0.005,B320+1,""))</f>
        <v>0</v>
      </c>
      <c r="C321" s="46">
        <f>IF($B321="","",EDATE('Debt Payoff'!$D$23,$B321-1))</f>
        <v>0</v>
      </c>
      <c r="D321" s="47">
        <f>IF($B321="","",SUM(Q321:Z321))</f>
        <v>0</v>
      </c>
      <c r="E321" s="48">
        <f>IF($B321="","",SUM(G321:P321)-F320)</f>
        <v>0</v>
      </c>
      <c r="F321" s="47">
        <f>IF($B321="","",SUM(AA321:AJ321))</f>
        <v>0</v>
      </c>
      <c r="G321" s="48">
        <f>IF($B321="","",ROUND(N(AA320)*(1+$Q$8/12),2))</f>
        <v>0</v>
      </c>
      <c r="H321" s="48">
        <f>IF($B321="","",ROUND(N(AB320)*(1+$R$8/12),2))</f>
        <v>0</v>
      </c>
      <c r="I321" s="48">
        <f>IF($B321="","",ROUND(N(AC320)*(1+$S$8/12),2))</f>
        <v>0</v>
      </c>
      <c r="J321" s="48">
        <f>IF($B321="","",ROUND(N(AD320)*(1+$T$8/12),2))</f>
        <v>0</v>
      </c>
      <c r="K321" s="48">
        <f>IF($B321="","",ROUND(N(AE320)*(1+$U$8/12),2))</f>
        <v>0</v>
      </c>
      <c r="L321" s="48">
        <f>IF($B321="","",ROUND(N(AF320)*(1+$V$8/12),2))</f>
        <v>0</v>
      </c>
      <c r="M321" s="48">
        <f>IF($B321="","",ROUND(N(AG320)*(1+$W$8/12),2))</f>
        <v>0</v>
      </c>
      <c r="N321" s="48">
        <f>IF($B321="","",ROUND(N(AH320)*(1+$X$8/12),2))</f>
        <v>0</v>
      </c>
      <c r="O321" s="48">
        <f>IF($B321="","",ROUND(N(AI320)*(1+$Y$8/12),2))</f>
        <v>0</v>
      </c>
      <c r="P321" s="48">
        <f>IF($B321="","",ROUND(N(AJ320)*(1+$Z$8/12),2))</f>
        <v>0</v>
      </c>
      <c r="Q321" s="33">
        <f>IF($B321="","",MIN($Q$9,G321)+MIN(MAX(0,'Debt Payoff'!$D$24-0-SUMPRODUCT((G321:P321&lt;$Q$9:$Z$9)*G321:P321+(G321:P321&gt;=$Q$9:$Z$9)*$Q$9:$Z$9)),G321-MIN($Q$9,G321)))</f>
        <v>0</v>
      </c>
      <c r="R321" s="33">
        <f>IF($B321="","",MIN($R$9,H321)+MIN(MAX(0,'Debt Payoff'!$D$24-SUM(Q321:Q321)-SUMPRODUCT((H321:P321&lt;$R$9:$Z$9)*H321:P321+(H321:P321&gt;=$R$9:$Z$9)*$R$9:$Z$9)),H321-MIN($R$9,H321)))</f>
        <v>0</v>
      </c>
      <c r="S321" s="33">
        <f>IF($B321="","",MIN($S$9,I321)+MIN(MAX(0,'Debt Payoff'!$D$24-SUM(Q321:R321)-SUMPRODUCT((I321:P321&lt;$S$9:$Z$9)*I321:P321+(I321:P321&gt;=$S$9:$Z$9)*$S$9:$Z$9)),I321-MIN($S$9,I321)))</f>
        <v>0</v>
      </c>
      <c r="T321" s="33">
        <f>IF($B321="","",MIN($T$9,J321)+MIN(MAX(0,'Debt Payoff'!$D$24-SUM(Q321:S321)-SUMPRODUCT((J321:P321&lt;$T$9:$Z$9)*J321:P321+(J321:P321&gt;=$T$9:$Z$9)*$T$9:$Z$9)),J321-MIN($T$9,J321)))</f>
        <v>0</v>
      </c>
      <c r="U321" s="33">
        <f>IF($B321="","",MIN($U$9,K321)+MIN(MAX(0,'Debt Payoff'!$D$24-SUM(Q321:T321)-SUMPRODUCT((K321:P321&lt;$U$9:$Z$9)*K321:P321+(K321:P321&gt;=$U$9:$Z$9)*$U$9:$Z$9)),K321-MIN($U$9,K321)))</f>
        <v>0</v>
      </c>
      <c r="V321" s="33">
        <f>IF($B321="","",MIN($V$9,L321)+MIN(MAX(0,'Debt Payoff'!$D$24-SUM(Q321:U321)-SUMPRODUCT((L321:P321&lt;$V$9:$Z$9)*L321:P321+(L321:P321&gt;=$V$9:$Z$9)*$V$9:$Z$9)),L321-MIN($V$9,L321)))</f>
        <v>0</v>
      </c>
      <c r="W321" s="33">
        <f>IF($B321="","",MIN($W$9,M321)+MIN(MAX(0,'Debt Payoff'!$D$24-SUM(Q321:V321)-SUMPRODUCT((M321:P321&lt;$W$9:$Z$9)*M321:P321+(M321:P321&gt;=$W$9:$Z$9)*$W$9:$Z$9)),M321-MIN($W$9,M321)))</f>
        <v>0</v>
      </c>
      <c r="X321" s="33">
        <f>IF($B321="","",MIN($X$9,N321)+MIN(MAX(0,'Debt Payoff'!$D$24-SUM(Q321:W321)-SUMPRODUCT((N321:P321&lt;$X$9:$Z$9)*N321:P321+(N321:P321&gt;=$X$9:$Z$9)*$X$9:$Z$9)),N321-MIN($X$9,N321)))</f>
        <v>0</v>
      </c>
      <c r="Y321" s="33">
        <f>IF($B321="","",MIN($Y$9,O321)+MIN(MAX(0,'Debt Payoff'!$D$24-SUM(Q321:X321)-SUMPRODUCT((O321:P321&lt;$Y$9:$Z$9)*O321:P321+(O321:P321&gt;=$Y$9:$Z$9)*$Y$9:$Z$9)),O321-MIN($Y$9,O321)))</f>
        <v>0</v>
      </c>
      <c r="Z321" s="33">
        <f>IF($B321="","",MIN($Z$9,P321)+MIN(MAX(0,'Debt Payoff'!$D$24-SUM(Q321:Y321)-SUMPRODUCT((P321:P321&lt;$Z$9:$Z$9)*P321:P321+(P321:P321&gt;=$Z$9:$Z$9)*$Z$9:$Z$9)),P321-MIN($Z$9,P321)))</f>
        <v>0</v>
      </c>
      <c r="AA321" s="33">
        <f>IF($B321="","",ROUND(G321-Q321,2))</f>
        <v>0</v>
      </c>
      <c r="AB321" s="33">
        <f>IF($B321="","",ROUND(H321-R321,2))</f>
        <v>0</v>
      </c>
      <c r="AC321" s="33">
        <f>IF($B321="","",ROUND(I321-S321,2))</f>
        <v>0</v>
      </c>
      <c r="AD321" s="33">
        <f>IF($B321="","",ROUND(J321-T321,2))</f>
        <v>0</v>
      </c>
      <c r="AE321" s="33">
        <f>IF($B321="","",ROUND(K321-U321,2))</f>
        <v>0</v>
      </c>
      <c r="AF321" s="33">
        <f>IF($B321="","",ROUND(L321-V321,2))</f>
        <v>0</v>
      </c>
      <c r="AG321" s="33">
        <f>IF($B321="","",ROUND(M321-W321,2))</f>
        <v>0</v>
      </c>
      <c r="AH321" s="33">
        <f>IF($B321="","",ROUND(N321-X321,2))</f>
        <v>0</v>
      </c>
      <c r="AI321" s="33">
        <f>IF($B321="","",ROUND(O321-Y321,2))</f>
        <v>0</v>
      </c>
      <c r="AJ321" s="33">
        <f>IF($B321="","",ROUND(P321-Z321,2))</f>
        <v>0</v>
      </c>
    </row>
    <row r="322" spans="2:36">
      <c r="B322" s="15">
        <f>IF(B321="","",IF(F321&gt;0.005,B321+1,""))</f>
        <v>0</v>
      </c>
      <c r="C322" s="46">
        <f>IF($B322="","",EDATE('Debt Payoff'!$D$23,$B322-1))</f>
        <v>0</v>
      </c>
      <c r="D322" s="47">
        <f>IF($B322="","",SUM(Q322:Z322))</f>
        <v>0</v>
      </c>
      <c r="E322" s="48">
        <f>IF($B322="","",SUM(G322:P322)-F321)</f>
        <v>0</v>
      </c>
      <c r="F322" s="47">
        <f>IF($B322="","",SUM(AA322:AJ322))</f>
        <v>0</v>
      </c>
      <c r="G322" s="48">
        <f>IF($B322="","",ROUND(N(AA321)*(1+$Q$8/12),2))</f>
        <v>0</v>
      </c>
      <c r="H322" s="48">
        <f>IF($B322="","",ROUND(N(AB321)*(1+$R$8/12),2))</f>
        <v>0</v>
      </c>
      <c r="I322" s="48">
        <f>IF($B322="","",ROUND(N(AC321)*(1+$S$8/12),2))</f>
        <v>0</v>
      </c>
      <c r="J322" s="48">
        <f>IF($B322="","",ROUND(N(AD321)*(1+$T$8/12),2))</f>
        <v>0</v>
      </c>
      <c r="K322" s="48">
        <f>IF($B322="","",ROUND(N(AE321)*(1+$U$8/12),2))</f>
        <v>0</v>
      </c>
      <c r="L322" s="48">
        <f>IF($B322="","",ROUND(N(AF321)*(1+$V$8/12),2))</f>
        <v>0</v>
      </c>
      <c r="M322" s="48">
        <f>IF($B322="","",ROUND(N(AG321)*(1+$W$8/12),2))</f>
        <v>0</v>
      </c>
      <c r="N322" s="48">
        <f>IF($B322="","",ROUND(N(AH321)*(1+$X$8/12),2))</f>
        <v>0</v>
      </c>
      <c r="O322" s="48">
        <f>IF($B322="","",ROUND(N(AI321)*(1+$Y$8/12),2))</f>
        <v>0</v>
      </c>
      <c r="P322" s="48">
        <f>IF($B322="","",ROUND(N(AJ321)*(1+$Z$8/12),2))</f>
        <v>0</v>
      </c>
      <c r="Q322" s="33">
        <f>IF($B322="","",MIN($Q$9,G322)+MIN(MAX(0,'Debt Payoff'!$D$24-0-SUMPRODUCT((G322:P322&lt;$Q$9:$Z$9)*G322:P322+(G322:P322&gt;=$Q$9:$Z$9)*$Q$9:$Z$9)),G322-MIN($Q$9,G322)))</f>
        <v>0</v>
      </c>
      <c r="R322" s="33">
        <f>IF($B322="","",MIN($R$9,H322)+MIN(MAX(0,'Debt Payoff'!$D$24-SUM(Q322:Q322)-SUMPRODUCT((H322:P322&lt;$R$9:$Z$9)*H322:P322+(H322:P322&gt;=$R$9:$Z$9)*$R$9:$Z$9)),H322-MIN($R$9,H322)))</f>
        <v>0</v>
      </c>
      <c r="S322" s="33">
        <f>IF($B322="","",MIN($S$9,I322)+MIN(MAX(0,'Debt Payoff'!$D$24-SUM(Q322:R322)-SUMPRODUCT((I322:P322&lt;$S$9:$Z$9)*I322:P322+(I322:P322&gt;=$S$9:$Z$9)*$S$9:$Z$9)),I322-MIN($S$9,I322)))</f>
        <v>0</v>
      </c>
      <c r="T322" s="33">
        <f>IF($B322="","",MIN($T$9,J322)+MIN(MAX(0,'Debt Payoff'!$D$24-SUM(Q322:S322)-SUMPRODUCT((J322:P322&lt;$T$9:$Z$9)*J322:P322+(J322:P322&gt;=$T$9:$Z$9)*$T$9:$Z$9)),J322-MIN($T$9,J322)))</f>
        <v>0</v>
      </c>
      <c r="U322" s="33">
        <f>IF($B322="","",MIN($U$9,K322)+MIN(MAX(0,'Debt Payoff'!$D$24-SUM(Q322:T322)-SUMPRODUCT((K322:P322&lt;$U$9:$Z$9)*K322:P322+(K322:P322&gt;=$U$9:$Z$9)*$U$9:$Z$9)),K322-MIN($U$9,K322)))</f>
        <v>0</v>
      </c>
      <c r="V322" s="33">
        <f>IF($B322="","",MIN($V$9,L322)+MIN(MAX(0,'Debt Payoff'!$D$24-SUM(Q322:U322)-SUMPRODUCT((L322:P322&lt;$V$9:$Z$9)*L322:P322+(L322:P322&gt;=$V$9:$Z$9)*$V$9:$Z$9)),L322-MIN($V$9,L322)))</f>
        <v>0</v>
      </c>
      <c r="W322" s="33">
        <f>IF($B322="","",MIN($W$9,M322)+MIN(MAX(0,'Debt Payoff'!$D$24-SUM(Q322:V322)-SUMPRODUCT((M322:P322&lt;$W$9:$Z$9)*M322:P322+(M322:P322&gt;=$W$9:$Z$9)*$W$9:$Z$9)),M322-MIN($W$9,M322)))</f>
        <v>0</v>
      </c>
      <c r="X322" s="33">
        <f>IF($B322="","",MIN($X$9,N322)+MIN(MAX(0,'Debt Payoff'!$D$24-SUM(Q322:W322)-SUMPRODUCT((N322:P322&lt;$X$9:$Z$9)*N322:P322+(N322:P322&gt;=$X$9:$Z$9)*$X$9:$Z$9)),N322-MIN($X$9,N322)))</f>
        <v>0</v>
      </c>
      <c r="Y322" s="33">
        <f>IF($B322="","",MIN($Y$9,O322)+MIN(MAX(0,'Debt Payoff'!$D$24-SUM(Q322:X322)-SUMPRODUCT((O322:P322&lt;$Y$9:$Z$9)*O322:P322+(O322:P322&gt;=$Y$9:$Z$9)*$Y$9:$Z$9)),O322-MIN($Y$9,O322)))</f>
        <v>0</v>
      </c>
      <c r="Z322" s="33">
        <f>IF($B322="","",MIN($Z$9,P322)+MIN(MAX(0,'Debt Payoff'!$D$24-SUM(Q322:Y322)-SUMPRODUCT((P322:P322&lt;$Z$9:$Z$9)*P322:P322+(P322:P322&gt;=$Z$9:$Z$9)*$Z$9:$Z$9)),P322-MIN($Z$9,P322)))</f>
        <v>0</v>
      </c>
      <c r="AA322" s="33">
        <f>IF($B322="","",ROUND(G322-Q322,2))</f>
        <v>0</v>
      </c>
      <c r="AB322" s="33">
        <f>IF($B322="","",ROUND(H322-R322,2))</f>
        <v>0</v>
      </c>
      <c r="AC322" s="33">
        <f>IF($B322="","",ROUND(I322-S322,2))</f>
        <v>0</v>
      </c>
      <c r="AD322" s="33">
        <f>IF($B322="","",ROUND(J322-T322,2))</f>
        <v>0</v>
      </c>
      <c r="AE322" s="33">
        <f>IF($B322="","",ROUND(K322-U322,2))</f>
        <v>0</v>
      </c>
      <c r="AF322" s="33">
        <f>IF($B322="","",ROUND(L322-V322,2))</f>
        <v>0</v>
      </c>
      <c r="AG322" s="33">
        <f>IF($B322="","",ROUND(M322-W322,2))</f>
        <v>0</v>
      </c>
      <c r="AH322" s="33">
        <f>IF($B322="","",ROUND(N322-X322,2))</f>
        <v>0</v>
      </c>
      <c r="AI322" s="33">
        <f>IF($B322="","",ROUND(O322-Y322,2))</f>
        <v>0</v>
      </c>
      <c r="AJ322" s="33">
        <f>IF($B322="","",ROUND(P322-Z322,2))</f>
        <v>0</v>
      </c>
    </row>
    <row r="323" spans="2:36">
      <c r="B323" s="15">
        <f>IF(B322="","",IF(F322&gt;0.005,B322+1,""))</f>
        <v>0</v>
      </c>
      <c r="C323" s="46">
        <f>IF($B323="","",EDATE('Debt Payoff'!$D$23,$B323-1))</f>
        <v>0</v>
      </c>
      <c r="D323" s="47">
        <f>IF($B323="","",SUM(Q323:Z323))</f>
        <v>0</v>
      </c>
      <c r="E323" s="48">
        <f>IF($B323="","",SUM(G323:P323)-F322)</f>
        <v>0</v>
      </c>
      <c r="F323" s="47">
        <f>IF($B323="","",SUM(AA323:AJ323))</f>
        <v>0</v>
      </c>
      <c r="G323" s="48">
        <f>IF($B323="","",ROUND(N(AA322)*(1+$Q$8/12),2))</f>
        <v>0</v>
      </c>
      <c r="H323" s="48">
        <f>IF($B323="","",ROUND(N(AB322)*(1+$R$8/12),2))</f>
        <v>0</v>
      </c>
      <c r="I323" s="48">
        <f>IF($B323="","",ROUND(N(AC322)*(1+$S$8/12),2))</f>
        <v>0</v>
      </c>
      <c r="J323" s="48">
        <f>IF($B323="","",ROUND(N(AD322)*(1+$T$8/12),2))</f>
        <v>0</v>
      </c>
      <c r="K323" s="48">
        <f>IF($B323="","",ROUND(N(AE322)*(1+$U$8/12),2))</f>
        <v>0</v>
      </c>
      <c r="L323" s="48">
        <f>IF($B323="","",ROUND(N(AF322)*(1+$V$8/12),2))</f>
        <v>0</v>
      </c>
      <c r="M323" s="48">
        <f>IF($B323="","",ROUND(N(AG322)*(1+$W$8/12),2))</f>
        <v>0</v>
      </c>
      <c r="N323" s="48">
        <f>IF($B323="","",ROUND(N(AH322)*(1+$X$8/12),2))</f>
        <v>0</v>
      </c>
      <c r="O323" s="48">
        <f>IF($B323="","",ROUND(N(AI322)*(1+$Y$8/12),2))</f>
        <v>0</v>
      </c>
      <c r="P323" s="48">
        <f>IF($B323="","",ROUND(N(AJ322)*(1+$Z$8/12),2))</f>
        <v>0</v>
      </c>
      <c r="Q323" s="33">
        <f>IF($B323="","",MIN($Q$9,G323)+MIN(MAX(0,'Debt Payoff'!$D$24-0-SUMPRODUCT((G323:P323&lt;$Q$9:$Z$9)*G323:P323+(G323:P323&gt;=$Q$9:$Z$9)*$Q$9:$Z$9)),G323-MIN($Q$9,G323)))</f>
        <v>0</v>
      </c>
      <c r="R323" s="33">
        <f>IF($B323="","",MIN($R$9,H323)+MIN(MAX(0,'Debt Payoff'!$D$24-SUM(Q323:Q323)-SUMPRODUCT((H323:P323&lt;$R$9:$Z$9)*H323:P323+(H323:P323&gt;=$R$9:$Z$9)*$R$9:$Z$9)),H323-MIN($R$9,H323)))</f>
        <v>0</v>
      </c>
      <c r="S323" s="33">
        <f>IF($B323="","",MIN($S$9,I323)+MIN(MAX(0,'Debt Payoff'!$D$24-SUM(Q323:R323)-SUMPRODUCT((I323:P323&lt;$S$9:$Z$9)*I323:P323+(I323:P323&gt;=$S$9:$Z$9)*$S$9:$Z$9)),I323-MIN($S$9,I323)))</f>
        <v>0</v>
      </c>
      <c r="T323" s="33">
        <f>IF($B323="","",MIN($T$9,J323)+MIN(MAX(0,'Debt Payoff'!$D$24-SUM(Q323:S323)-SUMPRODUCT((J323:P323&lt;$T$9:$Z$9)*J323:P323+(J323:P323&gt;=$T$9:$Z$9)*$T$9:$Z$9)),J323-MIN($T$9,J323)))</f>
        <v>0</v>
      </c>
      <c r="U323" s="33">
        <f>IF($B323="","",MIN($U$9,K323)+MIN(MAX(0,'Debt Payoff'!$D$24-SUM(Q323:T323)-SUMPRODUCT((K323:P323&lt;$U$9:$Z$9)*K323:P323+(K323:P323&gt;=$U$9:$Z$9)*$U$9:$Z$9)),K323-MIN($U$9,K323)))</f>
        <v>0</v>
      </c>
      <c r="V323" s="33">
        <f>IF($B323="","",MIN($V$9,L323)+MIN(MAX(0,'Debt Payoff'!$D$24-SUM(Q323:U323)-SUMPRODUCT((L323:P323&lt;$V$9:$Z$9)*L323:P323+(L323:P323&gt;=$V$9:$Z$9)*$V$9:$Z$9)),L323-MIN($V$9,L323)))</f>
        <v>0</v>
      </c>
      <c r="W323" s="33">
        <f>IF($B323="","",MIN($W$9,M323)+MIN(MAX(0,'Debt Payoff'!$D$24-SUM(Q323:V323)-SUMPRODUCT((M323:P323&lt;$W$9:$Z$9)*M323:P323+(M323:P323&gt;=$W$9:$Z$9)*$W$9:$Z$9)),M323-MIN($W$9,M323)))</f>
        <v>0</v>
      </c>
      <c r="X323" s="33">
        <f>IF($B323="","",MIN($X$9,N323)+MIN(MAX(0,'Debt Payoff'!$D$24-SUM(Q323:W323)-SUMPRODUCT((N323:P323&lt;$X$9:$Z$9)*N323:P323+(N323:P323&gt;=$X$9:$Z$9)*$X$9:$Z$9)),N323-MIN($X$9,N323)))</f>
        <v>0</v>
      </c>
      <c r="Y323" s="33">
        <f>IF($B323="","",MIN($Y$9,O323)+MIN(MAX(0,'Debt Payoff'!$D$24-SUM(Q323:X323)-SUMPRODUCT((O323:P323&lt;$Y$9:$Z$9)*O323:P323+(O323:P323&gt;=$Y$9:$Z$9)*$Y$9:$Z$9)),O323-MIN($Y$9,O323)))</f>
        <v>0</v>
      </c>
      <c r="Z323" s="33">
        <f>IF($B323="","",MIN($Z$9,P323)+MIN(MAX(0,'Debt Payoff'!$D$24-SUM(Q323:Y323)-SUMPRODUCT((P323:P323&lt;$Z$9:$Z$9)*P323:P323+(P323:P323&gt;=$Z$9:$Z$9)*$Z$9:$Z$9)),P323-MIN($Z$9,P323)))</f>
        <v>0</v>
      </c>
      <c r="AA323" s="33">
        <f>IF($B323="","",ROUND(G323-Q323,2))</f>
        <v>0</v>
      </c>
      <c r="AB323" s="33">
        <f>IF($B323="","",ROUND(H323-R323,2))</f>
        <v>0</v>
      </c>
      <c r="AC323" s="33">
        <f>IF($B323="","",ROUND(I323-S323,2))</f>
        <v>0</v>
      </c>
      <c r="AD323" s="33">
        <f>IF($B323="","",ROUND(J323-T323,2))</f>
        <v>0</v>
      </c>
      <c r="AE323" s="33">
        <f>IF($B323="","",ROUND(K323-U323,2))</f>
        <v>0</v>
      </c>
      <c r="AF323" s="33">
        <f>IF($B323="","",ROUND(L323-V323,2))</f>
        <v>0</v>
      </c>
      <c r="AG323" s="33">
        <f>IF($B323="","",ROUND(M323-W323,2))</f>
        <v>0</v>
      </c>
      <c r="AH323" s="33">
        <f>IF($B323="","",ROUND(N323-X323,2))</f>
        <v>0</v>
      </c>
      <c r="AI323" s="33">
        <f>IF($B323="","",ROUND(O323-Y323,2))</f>
        <v>0</v>
      </c>
      <c r="AJ323" s="33">
        <f>IF($B323="","",ROUND(P323-Z323,2))</f>
        <v>0</v>
      </c>
    </row>
    <row r="324" spans="2:36">
      <c r="B324" s="15">
        <f>IF(B323="","",IF(F323&gt;0.005,B323+1,""))</f>
        <v>0</v>
      </c>
      <c r="C324" s="46">
        <f>IF($B324="","",EDATE('Debt Payoff'!$D$23,$B324-1))</f>
        <v>0</v>
      </c>
      <c r="D324" s="47">
        <f>IF($B324="","",SUM(Q324:Z324))</f>
        <v>0</v>
      </c>
      <c r="E324" s="48">
        <f>IF($B324="","",SUM(G324:P324)-F323)</f>
        <v>0</v>
      </c>
      <c r="F324" s="47">
        <f>IF($B324="","",SUM(AA324:AJ324))</f>
        <v>0</v>
      </c>
      <c r="G324" s="48">
        <f>IF($B324="","",ROUND(N(AA323)*(1+$Q$8/12),2))</f>
        <v>0</v>
      </c>
      <c r="H324" s="48">
        <f>IF($B324="","",ROUND(N(AB323)*(1+$R$8/12),2))</f>
        <v>0</v>
      </c>
      <c r="I324" s="48">
        <f>IF($B324="","",ROUND(N(AC323)*(1+$S$8/12),2))</f>
        <v>0</v>
      </c>
      <c r="J324" s="48">
        <f>IF($B324="","",ROUND(N(AD323)*(1+$T$8/12),2))</f>
        <v>0</v>
      </c>
      <c r="K324" s="48">
        <f>IF($B324="","",ROUND(N(AE323)*(1+$U$8/12),2))</f>
        <v>0</v>
      </c>
      <c r="L324" s="48">
        <f>IF($B324="","",ROUND(N(AF323)*(1+$V$8/12),2))</f>
        <v>0</v>
      </c>
      <c r="M324" s="48">
        <f>IF($B324="","",ROUND(N(AG323)*(1+$W$8/12),2))</f>
        <v>0</v>
      </c>
      <c r="N324" s="48">
        <f>IF($B324="","",ROUND(N(AH323)*(1+$X$8/12),2))</f>
        <v>0</v>
      </c>
      <c r="O324" s="48">
        <f>IF($B324="","",ROUND(N(AI323)*(1+$Y$8/12),2))</f>
        <v>0</v>
      </c>
      <c r="P324" s="48">
        <f>IF($B324="","",ROUND(N(AJ323)*(1+$Z$8/12),2))</f>
        <v>0</v>
      </c>
      <c r="Q324" s="33">
        <f>IF($B324="","",MIN($Q$9,G324)+MIN(MAX(0,'Debt Payoff'!$D$24-0-SUMPRODUCT((G324:P324&lt;$Q$9:$Z$9)*G324:P324+(G324:P324&gt;=$Q$9:$Z$9)*$Q$9:$Z$9)),G324-MIN($Q$9,G324)))</f>
        <v>0</v>
      </c>
      <c r="R324" s="33">
        <f>IF($B324="","",MIN($R$9,H324)+MIN(MAX(0,'Debt Payoff'!$D$24-SUM(Q324:Q324)-SUMPRODUCT((H324:P324&lt;$R$9:$Z$9)*H324:P324+(H324:P324&gt;=$R$9:$Z$9)*$R$9:$Z$9)),H324-MIN($R$9,H324)))</f>
        <v>0</v>
      </c>
      <c r="S324" s="33">
        <f>IF($B324="","",MIN($S$9,I324)+MIN(MAX(0,'Debt Payoff'!$D$24-SUM(Q324:R324)-SUMPRODUCT((I324:P324&lt;$S$9:$Z$9)*I324:P324+(I324:P324&gt;=$S$9:$Z$9)*$S$9:$Z$9)),I324-MIN($S$9,I324)))</f>
        <v>0</v>
      </c>
      <c r="T324" s="33">
        <f>IF($B324="","",MIN($T$9,J324)+MIN(MAX(0,'Debt Payoff'!$D$24-SUM(Q324:S324)-SUMPRODUCT((J324:P324&lt;$T$9:$Z$9)*J324:P324+(J324:P324&gt;=$T$9:$Z$9)*$T$9:$Z$9)),J324-MIN($T$9,J324)))</f>
        <v>0</v>
      </c>
      <c r="U324" s="33">
        <f>IF($B324="","",MIN($U$9,K324)+MIN(MAX(0,'Debt Payoff'!$D$24-SUM(Q324:T324)-SUMPRODUCT((K324:P324&lt;$U$9:$Z$9)*K324:P324+(K324:P324&gt;=$U$9:$Z$9)*$U$9:$Z$9)),K324-MIN($U$9,K324)))</f>
        <v>0</v>
      </c>
      <c r="V324" s="33">
        <f>IF($B324="","",MIN($V$9,L324)+MIN(MAX(0,'Debt Payoff'!$D$24-SUM(Q324:U324)-SUMPRODUCT((L324:P324&lt;$V$9:$Z$9)*L324:P324+(L324:P324&gt;=$V$9:$Z$9)*$V$9:$Z$9)),L324-MIN($V$9,L324)))</f>
        <v>0</v>
      </c>
      <c r="W324" s="33">
        <f>IF($B324="","",MIN($W$9,M324)+MIN(MAX(0,'Debt Payoff'!$D$24-SUM(Q324:V324)-SUMPRODUCT((M324:P324&lt;$W$9:$Z$9)*M324:P324+(M324:P324&gt;=$W$9:$Z$9)*$W$9:$Z$9)),M324-MIN($W$9,M324)))</f>
        <v>0</v>
      </c>
      <c r="X324" s="33">
        <f>IF($B324="","",MIN($X$9,N324)+MIN(MAX(0,'Debt Payoff'!$D$24-SUM(Q324:W324)-SUMPRODUCT((N324:P324&lt;$X$9:$Z$9)*N324:P324+(N324:P324&gt;=$X$9:$Z$9)*$X$9:$Z$9)),N324-MIN($X$9,N324)))</f>
        <v>0</v>
      </c>
      <c r="Y324" s="33">
        <f>IF($B324="","",MIN($Y$9,O324)+MIN(MAX(0,'Debt Payoff'!$D$24-SUM(Q324:X324)-SUMPRODUCT((O324:P324&lt;$Y$9:$Z$9)*O324:P324+(O324:P324&gt;=$Y$9:$Z$9)*$Y$9:$Z$9)),O324-MIN($Y$9,O324)))</f>
        <v>0</v>
      </c>
      <c r="Z324" s="33">
        <f>IF($B324="","",MIN($Z$9,P324)+MIN(MAX(0,'Debt Payoff'!$D$24-SUM(Q324:Y324)-SUMPRODUCT((P324:P324&lt;$Z$9:$Z$9)*P324:P324+(P324:P324&gt;=$Z$9:$Z$9)*$Z$9:$Z$9)),P324-MIN($Z$9,P324)))</f>
        <v>0</v>
      </c>
      <c r="AA324" s="33">
        <f>IF($B324="","",ROUND(G324-Q324,2))</f>
        <v>0</v>
      </c>
      <c r="AB324" s="33">
        <f>IF($B324="","",ROUND(H324-R324,2))</f>
        <v>0</v>
      </c>
      <c r="AC324" s="33">
        <f>IF($B324="","",ROUND(I324-S324,2))</f>
        <v>0</v>
      </c>
      <c r="AD324" s="33">
        <f>IF($B324="","",ROUND(J324-T324,2))</f>
        <v>0</v>
      </c>
      <c r="AE324" s="33">
        <f>IF($B324="","",ROUND(K324-U324,2))</f>
        <v>0</v>
      </c>
      <c r="AF324" s="33">
        <f>IF($B324="","",ROUND(L324-V324,2))</f>
        <v>0</v>
      </c>
      <c r="AG324" s="33">
        <f>IF($B324="","",ROUND(M324-W324,2))</f>
        <v>0</v>
      </c>
      <c r="AH324" s="33">
        <f>IF($B324="","",ROUND(N324-X324,2))</f>
        <v>0</v>
      </c>
      <c r="AI324" s="33">
        <f>IF($B324="","",ROUND(O324-Y324,2))</f>
        <v>0</v>
      </c>
      <c r="AJ324" s="33">
        <f>IF($B324="","",ROUND(P324-Z324,2))</f>
        <v>0</v>
      </c>
    </row>
    <row r="325" spans="2:36">
      <c r="B325" s="15">
        <f>IF(B324="","",IF(F324&gt;0.005,B324+1,""))</f>
        <v>0</v>
      </c>
      <c r="C325" s="46">
        <f>IF($B325="","",EDATE('Debt Payoff'!$D$23,$B325-1))</f>
        <v>0</v>
      </c>
      <c r="D325" s="47">
        <f>IF($B325="","",SUM(Q325:Z325))</f>
        <v>0</v>
      </c>
      <c r="E325" s="48">
        <f>IF($B325="","",SUM(G325:P325)-F324)</f>
        <v>0</v>
      </c>
      <c r="F325" s="47">
        <f>IF($B325="","",SUM(AA325:AJ325))</f>
        <v>0</v>
      </c>
      <c r="G325" s="48">
        <f>IF($B325="","",ROUND(N(AA324)*(1+$Q$8/12),2))</f>
        <v>0</v>
      </c>
      <c r="H325" s="48">
        <f>IF($B325="","",ROUND(N(AB324)*(1+$R$8/12),2))</f>
        <v>0</v>
      </c>
      <c r="I325" s="48">
        <f>IF($B325="","",ROUND(N(AC324)*(1+$S$8/12),2))</f>
        <v>0</v>
      </c>
      <c r="J325" s="48">
        <f>IF($B325="","",ROUND(N(AD324)*(1+$T$8/12),2))</f>
        <v>0</v>
      </c>
      <c r="K325" s="48">
        <f>IF($B325="","",ROUND(N(AE324)*(1+$U$8/12),2))</f>
        <v>0</v>
      </c>
      <c r="L325" s="48">
        <f>IF($B325="","",ROUND(N(AF324)*(1+$V$8/12),2))</f>
        <v>0</v>
      </c>
      <c r="M325" s="48">
        <f>IF($B325="","",ROUND(N(AG324)*(1+$W$8/12),2))</f>
        <v>0</v>
      </c>
      <c r="N325" s="48">
        <f>IF($B325="","",ROUND(N(AH324)*(1+$X$8/12),2))</f>
        <v>0</v>
      </c>
      <c r="O325" s="48">
        <f>IF($B325="","",ROUND(N(AI324)*(1+$Y$8/12),2))</f>
        <v>0</v>
      </c>
      <c r="P325" s="48">
        <f>IF($B325="","",ROUND(N(AJ324)*(1+$Z$8/12),2))</f>
        <v>0</v>
      </c>
      <c r="Q325" s="33">
        <f>IF($B325="","",MIN($Q$9,G325)+MIN(MAX(0,'Debt Payoff'!$D$24-0-SUMPRODUCT((G325:P325&lt;$Q$9:$Z$9)*G325:P325+(G325:P325&gt;=$Q$9:$Z$9)*$Q$9:$Z$9)),G325-MIN($Q$9,G325)))</f>
        <v>0</v>
      </c>
      <c r="R325" s="33">
        <f>IF($B325="","",MIN($R$9,H325)+MIN(MAX(0,'Debt Payoff'!$D$24-SUM(Q325:Q325)-SUMPRODUCT((H325:P325&lt;$R$9:$Z$9)*H325:P325+(H325:P325&gt;=$R$9:$Z$9)*$R$9:$Z$9)),H325-MIN($R$9,H325)))</f>
        <v>0</v>
      </c>
      <c r="S325" s="33">
        <f>IF($B325="","",MIN($S$9,I325)+MIN(MAX(0,'Debt Payoff'!$D$24-SUM(Q325:R325)-SUMPRODUCT((I325:P325&lt;$S$9:$Z$9)*I325:P325+(I325:P325&gt;=$S$9:$Z$9)*$S$9:$Z$9)),I325-MIN($S$9,I325)))</f>
        <v>0</v>
      </c>
      <c r="T325" s="33">
        <f>IF($B325="","",MIN($T$9,J325)+MIN(MAX(0,'Debt Payoff'!$D$24-SUM(Q325:S325)-SUMPRODUCT((J325:P325&lt;$T$9:$Z$9)*J325:P325+(J325:P325&gt;=$T$9:$Z$9)*$T$9:$Z$9)),J325-MIN($T$9,J325)))</f>
        <v>0</v>
      </c>
      <c r="U325" s="33">
        <f>IF($B325="","",MIN($U$9,K325)+MIN(MAX(0,'Debt Payoff'!$D$24-SUM(Q325:T325)-SUMPRODUCT((K325:P325&lt;$U$9:$Z$9)*K325:P325+(K325:P325&gt;=$U$9:$Z$9)*$U$9:$Z$9)),K325-MIN($U$9,K325)))</f>
        <v>0</v>
      </c>
      <c r="V325" s="33">
        <f>IF($B325="","",MIN($V$9,L325)+MIN(MAX(0,'Debt Payoff'!$D$24-SUM(Q325:U325)-SUMPRODUCT((L325:P325&lt;$V$9:$Z$9)*L325:P325+(L325:P325&gt;=$V$9:$Z$9)*$V$9:$Z$9)),L325-MIN($V$9,L325)))</f>
        <v>0</v>
      </c>
      <c r="W325" s="33">
        <f>IF($B325="","",MIN($W$9,M325)+MIN(MAX(0,'Debt Payoff'!$D$24-SUM(Q325:V325)-SUMPRODUCT((M325:P325&lt;$W$9:$Z$9)*M325:P325+(M325:P325&gt;=$W$9:$Z$9)*$W$9:$Z$9)),M325-MIN($W$9,M325)))</f>
        <v>0</v>
      </c>
      <c r="X325" s="33">
        <f>IF($B325="","",MIN($X$9,N325)+MIN(MAX(0,'Debt Payoff'!$D$24-SUM(Q325:W325)-SUMPRODUCT((N325:P325&lt;$X$9:$Z$9)*N325:P325+(N325:P325&gt;=$X$9:$Z$9)*$X$9:$Z$9)),N325-MIN($X$9,N325)))</f>
        <v>0</v>
      </c>
      <c r="Y325" s="33">
        <f>IF($B325="","",MIN($Y$9,O325)+MIN(MAX(0,'Debt Payoff'!$D$24-SUM(Q325:X325)-SUMPRODUCT((O325:P325&lt;$Y$9:$Z$9)*O325:P325+(O325:P325&gt;=$Y$9:$Z$9)*$Y$9:$Z$9)),O325-MIN($Y$9,O325)))</f>
        <v>0</v>
      </c>
      <c r="Z325" s="33">
        <f>IF($B325="","",MIN($Z$9,P325)+MIN(MAX(0,'Debt Payoff'!$D$24-SUM(Q325:Y325)-SUMPRODUCT((P325:P325&lt;$Z$9:$Z$9)*P325:P325+(P325:P325&gt;=$Z$9:$Z$9)*$Z$9:$Z$9)),P325-MIN($Z$9,P325)))</f>
        <v>0</v>
      </c>
      <c r="AA325" s="33">
        <f>IF($B325="","",ROUND(G325-Q325,2))</f>
        <v>0</v>
      </c>
      <c r="AB325" s="33">
        <f>IF($B325="","",ROUND(H325-R325,2))</f>
        <v>0</v>
      </c>
      <c r="AC325" s="33">
        <f>IF($B325="","",ROUND(I325-S325,2))</f>
        <v>0</v>
      </c>
      <c r="AD325" s="33">
        <f>IF($B325="","",ROUND(J325-T325,2))</f>
        <v>0</v>
      </c>
      <c r="AE325" s="33">
        <f>IF($B325="","",ROUND(K325-U325,2))</f>
        <v>0</v>
      </c>
      <c r="AF325" s="33">
        <f>IF($B325="","",ROUND(L325-V325,2))</f>
        <v>0</v>
      </c>
      <c r="AG325" s="33">
        <f>IF($B325="","",ROUND(M325-W325,2))</f>
        <v>0</v>
      </c>
      <c r="AH325" s="33">
        <f>IF($B325="","",ROUND(N325-X325,2))</f>
        <v>0</v>
      </c>
      <c r="AI325" s="33">
        <f>IF($B325="","",ROUND(O325-Y325,2))</f>
        <v>0</v>
      </c>
      <c r="AJ325" s="33">
        <f>IF($B325="","",ROUND(P325-Z325,2))</f>
        <v>0</v>
      </c>
    </row>
    <row r="326" spans="2:36">
      <c r="B326" s="15">
        <f>IF(B325="","",IF(F325&gt;0.005,B325+1,""))</f>
        <v>0</v>
      </c>
      <c r="C326" s="46">
        <f>IF($B326="","",EDATE('Debt Payoff'!$D$23,$B326-1))</f>
        <v>0</v>
      </c>
      <c r="D326" s="47">
        <f>IF($B326="","",SUM(Q326:Z326))</f>
        <v>0</v>
      </c>
      <c r="E326" s="48">
        <f>IF($B326="","",SUM(G326:P326)-F325)</f>
        <v>0</v>
      </c>
      <c r="F326" s="47">
        <f>IF($B326="","",SUM(AA326:AJ326))</f>
        <v>0</v>
      </c>
      <c r="G326" s="48">
        <f>IF($B326="","",ROUND(N(AA325)*(1+$Q$8/12),2))</f>
        <v>0</v>
      </c>
      <c r="H326" s="48">
        <f>IF($B326="","",ROUND(N(AB325)*(1+$R$8/12),2))</f>
        <v>0</v>
      </c>
      <c r="I326" s="48">
        <f>IF($B326="","",ROUND(N(AC325)*(1+$S$8/12),2))</f>
        <v>0</v>
      </c>
      <c r="J326" s="48">
        <f>IF($B326="","",ROUND(N(AD325)*(1+$T$8/12),2))</f>
        <v>0</v>
      </c>
      <c r="K326" s="48">
        <f>IF($B326="","",ROUND(N(AE325)*(1+$U$8/12),2))</f>
        <v>0</v>
      </c>
      <c r="L326" s="48">
        <f>IF($B326="","",ROUND(N(AF325)*(1+$V$8/12),2))</f>
        <v>0</v>
      </c>
      <c r="M326" s="48">
        <f>IF($B326="","",ROUND(N(AG325)*(1+$W$8/12),2))</f>
        <v>0</v>
      </c>
      <c r="N326" s="48">
        <f>IF($B326="","",ROUND(N(AH325)*(1+$X$8/12),2))</f>
        <v>0</v>
      </c>
      <c r="O326" s="48">
        <f>IF($B326="","",ROUND(N(AI325)*(1+$Y$8/12),2))</f>
        <v>0</v>
      </c>
      <c r="P326" s="48">
        <f>IF($B326="","",ROUND(N(AJ325)*(1+$Z$8/12),2))</f>
        <v>0</v>
      </c>
      <c r="Q326" s="33">
        <f>IF($B326="","",MIN($Q$9,G326)+MIN(MAX(0,'Debt Payoff'!$D$24-0-SUMPRODUCT((G326:P326&lt;$Q$9:$Z$9)*G326:P326+(G326:P326&gt;=$Q$9:$Z$9)*$Q$9:$Z$9)),G326-MIN($Q$9,G326)))</f>
        <v>0</v>
      </c>
      <c r="R326" s="33">
        <f>IF($B326="","",MIN($R$9,H326)+MIN(MAX(0,'Debt Payoff'!$D$24-SUM(Q326:Q326)-SUMPRODUCT((H326:P326&lt;$R$9:$Z$9)*H326:P326+(H326:P326&gt;=$R$9:$Z$9)*$R$9:$Z$9)),H326-MIN($R$9,H326)))</f>
        <v>0</v>
      </c>
      <c r="S326" s="33">
        <f>IF($B326="","",MIN($S$9,I326)+MIN(MAX(0,'Debt Payoff'!$D$24-SUM(Q326:R326)-SUMPRODUCT((I326:P326&lt;$S$9:$Z$9)*I326:P326+(I326:P326&gt;=$S$9:$Z$9)*$S$9:$Z$9)),I326-MIN($S$9,I326)))</f>
        <v>0</v>
      </c>
      <c r="T326" s="33">
        <f>IF($B326="","",MIN($T$9,J326)+MIN(MAX(0,'Debt Payoff'!$D$24-SUM(Q326:S326)-SUMPRODUCT((J326:P326&lt;$T$9:$Z$9)*J326:P326+(J326:P326&gt;=$T$9:$Z$9)*$T$9:$Z$9)),J326-MIN($T$9,J326)))</f>
        <v>0</v>
      </c>
      <c r="U326" s="33">
        <f>IF($B326="","",MIN($U$9,K326)+MIN(MAX(0,'Debt Payoff'!$D$24-SUM(Q326:T326)-SUMPRODUCT((K326:P326&lt;$U$9:$Z$9)*K326:P326+(K326:P326&gt;=$U$9:$Z$9)*$U$9:$Z$9)),K326-MIN($U$9,K326)))</f>
        <v>0</v>
      </c>
      <c r="V326" s="33">
        <f>IF($B326="","",MIN($V$9,L326)+MIN(MAX(0,'Debt Payoff'!$D$24-SUM(Q326:U326)-SUMPRODUCT((L326:P326&lt;$V$9:$Z$9)*L326:P326+(L326:P326&gt;=$V$9:$Z$9)*$V$9:$Z$9)),L326-MIN($V$9,L326)))</f>
        <v>0</v>
      </c>
      <c r="W326" s="33">
        <f>IF($B326="","",MIN($W$9,M326)+MIN(MAX(0,'Debt Payoff'!$D$24-SUM(Q326:V326)-SUMPRODUCT((M326:P326&lt;$W$9:$Z$9)*M326:P326+(M326:P326&gt;=$W$9:$Z$9)*$W$9:$Z$9)),M326-MIN($W$9,M326)))</f>
        <v>0</v>
      </c>
      <c r="X326" s="33">
        <f>IF($B326="","",MIN($X$9,N326)+MIN(MAX(0,'Debt Payoff'!$D$24-SUM(Q326:W326)-SUMPRODUCT((N326:P326&lt;$X$9:$Z$9)*N326:P326+(N326:P326&gt;=$X$9:$Z$9)*$X$9:$Z$9)),N326-MIN($X$9,N326)))</f>
        <v>0</v>
      </c>
      <c r="Y326" s="33">
        <f>IF($B326="","",MIN($Y$9,O326)+MIN(MAX(0,'Debt Payoff'!$D$24-SUM(Q326:X326)-SUMPRODUCT((O326:P326&lt;$Y$9:$Z$9)*O326:P326+(O326:P326&gt;=$Y$9:$Z$9)*$Y$9:$Z$9)),O326-MIN($Y$9,O326)))</f>
        <v>0</v>
      </c>
      <c r="Z326" s="33">
        <f>IF($B326="","",MIN($Z$9,P326)+MIN(MAX(0,'Debt Payoff'!$D$24-SUM(Q326:Y326)-SUMPRODUCT((P326:P326&lt;$Z$9:$Z$9)*P326:P326+(P326:P326&gt;=$Z$9:$Z$9)*$Z$9:$Z$9)),P326-MIN($Z$9,P326)))</f>
        <v>0</v>
      </c>
      <c r="AA326" s="33">
        <f>IF($B326="","",ROUND(G326-Q326,2))</f>
        <v>0</v>
      </c>
      <c r="AB326" s="33">
        <f>IF($B326="","",ROUND(H326-R326,2))</f>
        <v>0</v>
      </c>
      <c r="AC326" s="33">
        <f>IF($B326="","",ROUND(I326-S326,2))</f>
        <v>0</v>
      </c>
      <c r="AD326" s="33">
        <f>IF($B326="","",ROUND(J326-T326,2))</f>
        <v>0</v>
      </c>
      <c r="AE326" s="33">
        <f>IF($B326="","",ROUND(K326-U326,2))</f>
        <v>0</v>
      </c>
      <c r="AF326" s="33">
        <f>IF($B326="","",ROUND(L326-V326,2))</f>
        <v>0</v>
      </c>
      <c r="AG326" s="33">
        <f>IF($B326="","",ROUND(M326-W326,2))</f>
        <v>0</v>
      </c>
      <c r="AH326" s="33">
        <f>IF($B326="","",ROUND(N326-X326,2))</f>
        <v>0</v>
      </c>
      <c r="AI326" s="33">
        <f>IF($B326="","",ROUND(O326-Y326,2))</f>
        <v>0</v>
      </c>
      <c r="AJ326" s="33">
        <f>IF($B326="","",ROUND(P326-Z326,2))</f>
        <v>0</v>
      </c>
    </row>
    <row r="327" spans="2:36">
      <c r="B327" s="15">
        <f>IF(B326="","",IF(F326&gt;0.005,B326+1,""))</f>
        <v>0</v>
      </c>
      <c r="C327" s="46">
        <f>IF($B327="","",EDATE('Debt Payoff'!$D$23,$B327-1))</f>
        <v>0</v>
      </c>
      <c r="D327" s="47">
        <f>IF($B327="","",SUM(Q327:Z327))</f>
        <v>0</v>
      </c>
      <c r="E327" s="48">
        <f>IF($B327="","",SUM(G327:P327)-F326)</f>
        <v>0</v>
      </c>
      <c r="F327" s="47">
        <f>IF($B327="","",SUM(AA327:AJ327))</f>
        <v>0</v>
      </c>
      <c r="G327" s="48">
        <f>IF($B327="","",ROUND(N(AA326)*(1+$Q$8/12),2))</f>
        <v>0</v>
      </c>
      <c r="H327" s="48">
        <f>IF($B327="","",ROUND(N(AB326)*(1+$R$8/12),2))</f>
        <v>0</v>
      </c>
      <c r="I327" s="48">
        <f>IF($B327="","",ROUND(N(AC326)*(1+$S$8/12),2))</f>
        <v>0</v>
      </c>
      <c r="J327" s="48">
        <f>IF($B327="","",ROUND(N(AD326)*(1+$T$8/12),2))</f>
        <v>0</v>
      </c>
      <c r="K327" s="48">
        <f>IF($B327="","",ROUND(N(AE326)*(1+$U$8/12),2))</f>
        <v>0</v>
      </c>
      <c r="L327" s="48">
        <f>IF($B327="","",ROUND(N(AF326)*(1+$V$8/12),2))</f>
        <v>0</v>
      </c>
      <c r="M327" s="48">
        <f>IF($B327="","",ROUND(N(AG326)*(1+$W$8/12),2))</f>
        <v>0</v>
      </c>
      <c r="N327" s="48">
        <f>IF($B327="","",ROUND(N(AH326)*(1+$X$8/12),2))</f>
        <v>0</v>
      </c>
      <c r="O327" s="48">
        <f>IF($B327="","",ROUND(N(AI326)*(1+$Y$8/12),2))</f>
        <v>0</v>
      </c>
      <c r="P327" s="48">
        <f>IF($B327="","",ROUND(N(AJ326)*(1+$Z$8/12),2))</f>
        <v>0</v>
      </c>
      <c r="Q327" s="33">
        <f>IF($B327="","",MIN($Q$9,G327)+MIN(MAX(0,'Debt Payoff'!$D$24-0-SUMPRODUCT((G327:P327&lt;$Q$9:$Z$9)*G327:P327+(G327:P327&gt;=$Q$9:$Z$9)*$Q$9:$Z$9)),G327-MIN($Q$9,G327)))</f>
        <v>0</v>
      </c>
      <c r="R327" s="33">
        <f>IF($B327="","",MIN($R$9,H327)+MIN(MAX(0,'Debt Payoff'!$D$24-SUM(Q327:Q327)-SUMPRODUCT((H327:P327&lt;$R$9:$Z$9)*H327:P327+(H327:P327&gt;=$R$9:$Z$9)*$R$9:$Z$9)),H327-MIN($R$9,H327)))</f>
        <v>0</v>
      </c>
      <c r="S327" s="33">
        <f>IF($B327="","",MIN($S$9,I327)+MIN(MAX(0,'Debt Payoff'!$D$24-SUM(Q327:R327)-SUMPRODUCT((I327:P327&lt;$S$9:$Z$9)*I327:P327+(I327:P327&gt;=$S$9:$Z$9)*$S$9:$Z$9)),I327-MIN($S$9,I327)))</f>
        <v>0</v>
      </c>
      <c r="T327" s="33">
        <f>IF($B327="","",MIN($T$9,J327)+MIN(MAX(0,'Debt Payoff'!$D$24-SUM(Q327:S327)-SUMPRODUCT((J327:P327&lt;$T$9:$Z$9)*J327:P327+(J327:P327&gt;=$T$9:$Z$9)*$T$9:$Z$9)),J327-MIN($T$9,J327)))</f>
        <v>0</v>
      </c>
      <c r="U327" s="33">
        <f>IF($B327="","",MIN($U$9,K327)+MIN(MAX(0,'Debt Payoff'!$D$24-SUM(Q327:T327)-SUMPRODUCT((K327:P327&lt;$U$9:$Z$9)*K327:P327+(K327:P327&gt;=$U$9:$Z$9)*$U$9:$Z$9)),K327-MIN($U$9,K327)))</f>
        <v>0</v>
      </c>
      <c r="V327" s="33">
        <f>IF($B327="","",MIN($V$9,L327)+MIN(MAX(0,'Debt Payoff'!$D$24-SUM(Q327:U327)-SUMPRODUCT((L327:P327&lt;$V$9:$Z$9)*L327:P327+(L327:P327&gt;=$V$9:$Z$9)*$V$9:$Z$9)),L327-MIN($V$9,L327)))</f>
        <v>0</v>
      </c>
      <c r="W327" s="33">
        <f>IF($B327="","",MIN($W$9,M327)+MIN(MAX(0,'Debt Payoff'!$D$24-SUM(Q327:V327)-SUMPRODUCT((M327:P327&lt;$W$9:$Z$9)*M327:P327+(M327:P327&gt;=$W$9:$Z$9)*$W$9:$Z$9)),M327-MIN($W$9,M327)))</f>
        <v>0</v>
      </c>
      <c r="X327" s="33">
        <f>IF($B327="","",MIN($X$9,N327)+MIN(MAX(0,'Debt Payoff'!$D$24-SUM(Q327:W327)-SUMPRODUCT((N327:P327&lt;$X$9:$Z$9)*N327:P327+(N327:P327&gt;=$X$9:$Z$9)*$X$9:$Z$9)),N327-MIN($X$9,N327)))</f>
        <v>0</v>
      </c>
      <c r="Y327" s="33">
        <f>IF($B327="","",MIN($Y$9,O327)+MIN(MAX(0,'Debt Payoff'!$D$24-SUM(Q327:X327)-SUMPRODUCT((O327:P327&lt;$Y$9:$Z$9)*O327:P327+(O327:P327&gt;=$Y$9:$Z$9)*$Y$9:$Z$9)),O327-MIN($Y$9,O327)))</f>
        <v>0</v>
      </c>
      <c r="Z327" s="33">
        <f>IF($B327="","",MIN($Z$9,P327)+MIN(MAX(0,'Debt Payoff'!$D$24-SUM(Q327:Y327)-SUMPRODUCT((P327:P327&lt;$Z$9:$Z$9)*P327:P327+(P327:P327&gt;=$Z$9:$Z$9)*$Z$9:$Z$9)),P327-MIN($Z$9,P327)))</f>
        <v>0</v>
      </c>
      <c r="AA327" s="33">
        <f>IF($B327="","",ROUND(G327-Q327,2))</f>
        <v>0</v>
      </c>
      <c r="AB327" s="33">
        <f>IF($B327="","",ROUND(H327-R327,2))</f>
        <v>0</v>
      </c>
      <c r="AC327" s="33">
        <f>IF($B327="","",ROUND(I327-S327,2))</f>
        <v>0</v>
      </c>
      <c r="AD327" s="33">
        <f>IF($B327="","",ROUND(J327-T327,2))</f>
        <v>0</v>
      </c>
      <c r="AE327" s="33">
        <f>IF($B327="","",ROUND(K327-U327,2))</f>
        <v>0</v>
      </c>
      <c r="AF327" s="33">
        <f>IF($B327="","",ROUND(L327-V327,2))</f>
        <v>0</v>
      </c>
      <c r="AG327" s="33">
        <f>IF($B327="","",ROUND(M327-W327,2))</f>
        <v>0</v>
      </c>
      <c r="AH327" s="33">
        <f>IF($B327="","",ROUND(N327-X327,2))</f>
        <v>0</v>
      </c>
      <c r="AI327" s="33">
        <f>IF($B327="","",ROUND(O327-Y327,2))</f>
        <v>0</v>
      </c>
      <c r="AJ327" s="33">
        <f>IF($B327="","",ROUND(P327-Z327,2))</f>
        <v>0</v>
      </c>
    </row>
    <row r="328" spans="2:36">
      <c r="B328" s="15">
        <f>IF(B327="","",IF(F327&gt;0.005,B327+1,""))</f>
        <v>0</v>
      </c>
      <c r="C328" s="46">
        <f>IF($B328="","",EDATE('Debt Payoff'!$D$23,$B328-1))</f>
        <v>0</v>
      </c>
      <c r="D328" s="47">
        <f>IF($B328="","",SUM(Q328:Z328))</f>
        <v>0</v>
      </c>
      <c r="E328" s="48">
        <f>IF($B328="","",SUM(G328:P328)-F327)</f>
        <v>0</v>
      </c>
      <c r="F328" s="47">
        <f>IF($B328="","",SUM(AA328:AJ328))</f>
        <v>0</v>
      </c>
      <c r="G328" s="48">
        <f>IF($B328="","",ROUND(N(AA327)*(1+$Q$8/12),2))</f>
        <v>0</v>
      </c>
      <c r="H328" s="48">
        <f>IF($B328="","",ROUND(N(AB327)*(1+$R$8/12),2))</f>
        <v>0</v>
      </c>
      <c r="I328" s="48">
        <f>IF($B328="","",ROUND(N(AC327)*(1+$S$8/12),2))</f>
        <v>0</v>
      </c>
      <c r="J328" s="48">
        <f>IF($B328="","",ROUND(N(AD327)*(1+$T$8/12),2))</f>
        <v>0</v>
      </c>
      <c r="K328" s="48">
        <f>IF($B328="","",ROUND(N(AE327)*(1+$U$8/12),2))</f>
        <v>0</v>
      </c>
      <c r="L328" s="48">
        <f>IF($B328="","",ROUND(N(AF327)*(1+$V$8/12),2))</f>
        <v>0</v>
      </c>
      <c r="M328" s="48">
        <f>IF($B328="","",ROUND(N(AG327)*(1+$W$8/12),2))</f>
        <v>0</v>
      </c>
      <c r="N328" s="48">
        <f>IF($B328="","",ROUND(N(AH327)*(1+$X$8/12),2))</f>
        <v>0</v>
      </c>
      <c r="O328" s="48">
        <f>IF($B328="","",ROUND(N(AI327)*(1+$Y$8/12),2))</f>
        <v>0</v>
      </c>
      <c r="P328" s="48">
        <f>IF($B328="","",ROUND(N(AJ327)*(1+$Z$8/12),2))</f>
        <v>0</v>
      </c>
      <c r="Q328" s="33">
        <f>IF($B328="","",MIN($Q$9,G328)+MIN(MAX(0,'Debt Payoff'!$D$24-0-SUMPRODUCT((G328:P328&lt;$Q$9:$Z$9)*G328:P328+(G328:P328&gt;=$Q$9:$Z$9)*$Q$9:$Z$9)),G328-MIN($Q$9,G328)))</f>
        <v>0</v>
      </c>
      <c r="R328" s="33">
        <f>IF($B328="","",MIN($R$9,H328)+MIN(MAX(0,'Debt Payoff'!$D$24-SUM(Q328:Q328)-SUMPRODUCT((H328:P328&lt;$R$9:$Z$9)*H328:P328+(H328:P328&gt;=$R$9:$Z$9)*$R$9:$Z$9)),H328-MIN($R$9,H328)))</f>
        <v>0</v>
      </c>
      <c r="S328" s="33">
        <f>IF($B328="","",MIN($S$9,I328)+MIN(MAX(0,'Debt Payoff'!$D$24-SUM(Q328:R328)-SUMPRODUCT((I328:P328&lt;$S$9:$Z$9)*I328:P328+(I328:P328&gt;=$S$9:$Z$9)*$S$9:$Z$9)),I328-MIN($S$9,I328)))</f>
        <v>0</v>
      </c>
      <c r="T328" s="33">
        <f>IF($B328="","",MIN($T$9,J328)+MIN(MAX(0,'Debt Payoff'!$D$24-SUM(Q328:S328)-SUMPRODUCT((J328:P328&lt;$T$9:$Z$9)*J328:P328+(J328:P328&gt;=$T$9:$Z$9)*$T$9:$Z$9)),J328-MIN($T$9,J328)))</f>
        <v>0</v>
      </c>
      <c r="U328" s="33">
        <f>IF($B328="","",MIN($U$9,K328)+MIN(MAX(0,'Debt Payoff'!$D$24-SUM(Q328:T328)-SUMPRODUCT((K328:P328&lt;$U$9:$Z$9)*K328:P328+(K328:P328&gt;=$U$9:$Z$9)*$U$9:$Z$9)),K328-MIN($U$9,K328)))</f>
        <v>0</v>
      </c>
      <c r="V328" s="33">
        <f>IF($B328="","",MIN($V$9,L328)+MIN(MAX(0,'Debt Payoff'!$D$24-SUM(Q328:U328)-SUMPRODUCT((L328:P328&lt;$V$9:$Z$9)*L328:P328+(L328:P328&gt;=$V$9:$Z$9)*$V$9:$Z$9)),L328-MIN($V$9,L328)))</f>
        <v>0</v>
      </c>
      <c r="W328" s="33">
        <f>IF($B328="","",MIN($W$9,M328)+MIN(MAX(0,'Debt Payoff'!$D$24-SUM(Q328:V328)-SUMPRODUCT((M328:P328&lt;$W$9:$Z$9)*M328:P328+(M328:P328&gt;=$W$9:$Z$9)*$W$9:$Z$9)),M328-MIN($W$9,M328)))</f>
        <v>0</v>
      </c>
      <c r="X328" s="33">
        <f>IF($B328="","",MIN($X$9,N328)+MIN(MAX(0,'Debt Payoff'!$D$24-SUM(Q328:W328)-SUMPRODUCT((N328:P328&lt;$X$9:$Z$9)*N328:P328+(N328:P328&gt;=$X$9:$Z$9)*$X$9:$Z$9)),N328-MIN($X$9,N328)))</f>
        <v>0</v>
      </c>
      <c r="Y328" s="33">
        <f>IF($B328="","",MIN($Y$9,O328)+MIN(MAX(0,'Debt Payoff'!$D$24-SUM(Q328:X328)-SUMPRODUCT((O328:P328&lt;$Y$9:$Z$9)*O328:P328+(O328:P328&gt;=$Y$9:$Z$9)*$Y$9:$Z$9)),O328-MIN($Y$9,O328)))</f>
        <v>0</v>
      </c>
      <c r="Z328" s="33">
        <f>IF($B328="","",MIN($Z$9,P328)+MIN(MAX(0,'Debt Payoff'!$D$24-SUM(Q328:Y328)-SUMPRODUCT((P328:P328&lt;$Z$9:$Z$9)*P328:P328+(P328:P328&gt;=$Z$9:$Z$9)*$Z$9:$Z$9)),P328-MIN($Z$9,P328)))</f>
        <v>0</v>
      </c>
      <c r="AA328" s="33">
        <f>IF($B328="","",ROUND(G328-Q328,2))</f>
        <v>0</v>
      </c>
      <c r="AB328" s="33">
        <f>IF($B328="","",ROUND(H328-R328,2))</f>
        <v>0</v>
      </c>
      <c r="AC328" s="33">
        <f>IF($B328="","",ROUND(I328-S328,2))</f>
        <v>0</v>
      </c>
      <c r="AD328" s="33">
        <f>IF($B328="","",ROUND(J328-T328,2))</f>
        <v>0</v>
      </c>
      <c r="AE328" s="33">
        <f>IF($B328="","",ROUND(K328-U328,2))</f>
        <v>0</v>
      </c>
      <c r="AF328" s="33">
        <f>IF($B328="","",ROUND(L328-V328,2))</f>
        <v>0</v>
      </c>
      <c r="AG328" s="33">
        <f>IF($B328="","",ROUND(M328-W328,2))</f>
        <v>0</v>
      </c>
      <c r="AH328" s="33">
        <f>IF($B328="","",ROUND(N328-X328,2))</f>
        <v>0</v>
      </c>
      <c r="AI328" s="33">
        <f>IF($B328="","",ROUND(O328-Y328,2))</f>
        <v>0</v>
      </c>
      <c r="AJ328" s="33">
        <f>IF($B328="","",ROUND(P328-Z328,2))</f>
        <v>0</v>
      </c>
    </row>
    <row r="329" spans="2:36">
      <c r="B329" s="15">
        <f>IF(B328="","",IF(F328&gt;0.005,B328+1,""))</f>
        <v>0</v>
      </c>
      <c r="C329" s="46">
        <f>IF($B329="","",EDATE('Debt Payoff'!$D$23,$B329-1))</f>
        <v>0</v>
      </c>
      <c r="D329" s="47">
        <f>IF($B329="","",SUM(Q329:Z329))</f>
        <v>0</v>
      </c>
      <c r="E329" s="48">
        <f>IF($B329="","",SUM(G329:P329)-F328)</f>
        <v>0</v>
      </c>
      <c r="F329" s="47">
        <f>IF($B329="","",SUM(AA329:AJ329))</f>
        <v>0</v>
      </c>
      <c r="G329" s="48">
        <f>IF($B329="","",ROUND(N(AA328)*(1+$Q$8/12),2))</f>
        <v>0</v>
      </c>
      <c r="H329" s="48">
        <f>IF($B329="","",ROUND(N(AB328)*(1+$R$8/12),2))</f>
        <v>0</v>
      </c>
      <c r="I329" s="48">
        <f>IF($B329="","",ROUND(N(AC328)*(1+$S$8/12),2))</f>
        <v>0</v>
      </c>
      <c r="J329" s="48">
        <f>IF($B329="","",ROUND(N(AD328)*(1+$T$8/12),2))</f>
        <v>0</v>
      </c>
      <c r="K329" s="48">
        <f>IF($B329="","",ROUND(N(AE328)*(1+$U$8/12),2))</f>
        <v>0</v>
      </c>
      <c r="L329" s="48">
        <f>IF($B329="","",ROUND(N(AF328)*(1+$V$8/12),2))</f>
        <v>0</v>
      </c>
      <c r="M329" s="48">
        <f>IF($B329="","",ROUND(N(AG328)*(1+$W$8/12),2))</f>
        <v>0</v>
      </c>
      <c r="N329" s="48">
        <f>IF($B329="","",ROUND(N(AH328)*(1+$X$8/12),2))</f>
        <v>0</v>
      </c>
      <c r="O329" s="48">
        <f>IF($B329="","",ROUND(N(AI328)*(1+$Y$8/12),2))</f>
        <v>0</v>
      </c>
      <c r="P329" s="48">
        <f>IF($B329="","",ROUND(N(AJ328)*(1+$Z$8/12),2))</f>
        <v>0</v>
      </c>
      <c r="Q329" s="33">
        <f>IF($B329="","",MIN($Q$9,G329)+MIN(MAX(0,'Debt Payoff'!$D$24-0-SUMPRODUCT((G329:P329&lt;$Q$9:$Z$9)*G329:P329+(G329:P329&gt;=$Q$9:$Z$9)*$Q$9:$Z$9)),G329-MIN($Q$9,G329)))</f>
        <v>0</v>
      </c>
      <c r="R329" s="33">
        <f>IF($B329="","",MIN($R$9,H329)+MIN(MAX(0,'Debt Payoff'!$D$24-SUM(Q329:Q329)-SUMPRODUCT((H329:P329&lt;$R$9:$Z$9)*H329:P329+(H329:P329&gt;=$R$9:$Z$9)*$R$9:$Z$9)),H329-MIN($R$9,H329)))</f>
        <v>0</v>
      </c>
      <c r="S329" s="33">
        <f>IF($B329="","",MIN($S$9,I329)+MIN(MAX(0,'Debt Payoff'!$D$24-SUM(Q329:R329)-SUMPRODUCT((I329:P329&lt;$S$9:$Z$9)*I329:P329+(I329:P329&gt;=$S$9:$Z$9)*$S$9:$Z$9)),I329-MIN($S$9,I329)))</f>
        <v>0</v>
      </c>
      <c r="T329" s="33">
        <f>IF($B329="","",MIN($T$9,J329)+MIN(MAX(0,'Debt Payoff'!$D$24-SUM(Q329:S329)-SUMPRODUCT((J329:P329&lt;$T$9:$Z$9)*J329:P329+(J329:P329&gt;=$T$9:$Z$9)*$T$9:$Z$9)),J329-MIN($T$9,J329)))</f>
        <v>0</v>
      </c>
      <c r="U329" s="33">
        <f>IF($B329="","",MIN($U$9,K329)+MIN(MAX(0,'Debt Payoff'!$D$24-SUM(Q329:T329)-SUMPRODUCT((K329:P329&lt;$U$9:$Z$9)*K329:P329+(K329:P329&gt;=$U$9:$Z$9)*$U$9:$Z$9)),K329-MIN($U$9,K329)))</f>
        <v>0</v>
      </c>
      <c r="V329" s="33">
        <f>IF($B329="","",MIN($V$9,L329)+MIN(MAX(0,'Debt Payoff'!$D$24-SUM(Q329:U329)-SUMPRODUCT((L329:P329&lt;$V$9:$Z$9)*L329:P329+(L329:P329&gt;=$V$9:$Z$9)*$V$9:$Z$9)),L329-MIN($V$9,L329)))</f>
        <v>0</v>
      </c>
      <c r="W329" s="33">
        <f>IF($B329="","",MIN($W$9,M329)+MIN(MAX(0,'Debt Payoff'!$D$24-SUM(Q329:V329)-SUMPRODUCT((M329:P329&lt;$W$9:$Z$9)*M329:P329+(M329:P329&gt;=$W$9:$Z$9)*$W$9:$Z$9)),M329-MIN($W$9,M329)))</f>
        <v>0</v>
      </c>
      <c r="X329" s="33">
        <f>IF($B329="","",MIN($X$9,N329)+MIN(MAX(0,'Debt Payoff'!$D$24-SUM(Q329:W329)-SUMPRODUCT((N329:P329&lt;$X$9:$Z$9)*N329:P329+(N329:P329&gt;=$X$9:$Z$9)*$X$9:$Z$9)),N329-MIN($X$9,N329)))</f>
        <v>0</v>
      </c>
      <c r="Y329" s="33">
        <f>IF($B329="","",MIN($Y$9,O329)+MIN(MAX(0,'Debt Payoff'!$D$24-SUM(Q329:X329)-SUMPRODUCT((O329:P329&lt;$Y$9:$Z$9)*O329:P329+(O329:P329&gt;=$Y$9:$Z$9)*$Y$9:$Z$9)),O329-MIN($Y$9,O329)))</f>
        <v>0</v>
      </c>
      <c r="Z329" s="33">
        <f>IF($B329="","",MIN($Z$9,P329)+MIN(MAX(0,'Debt Payoff'!$D$24-SUM(Q329:Y329)-SUMPRODUCT((P329:P329&lt;$Z$9:$Z$9)*P329:P329+(P329:P329&gt;=$Z$9:$Z$9)*$Z$9:$Z$9)),P329-MIN($Z$9,P329)))</f>
        <v>0</v>
      </c>
      <c r="AA329" s="33">
        <f>IF($B329="","",ROUND(G329-Q329,2))</f>
        <v>0</v>
      </c>
      <c r="AB329" s="33">
        <f>IF($B329="","",ROUND(H329-R329,2))</f>
        <v>0</v>
      </c>
      <c r="AC329" s="33">
        <f>IF($B329="","",ROUND(I329-S329,2))</f>
        <v>0</v>
      </c>
      <c r="AD329" s="33">
        <f>IF($B329="","",ROUND(J329-T329,2))</f>
        <v>0</v>
      </c>
      <c r="AE329" s="33">
        <f>IF($B329="","",ROUND(K329-U329,2))</f>
        <v>0</v>
      </c>
      <c r="AF329" s="33">
        <f>IF($B329="","",ROUND(L329-V329,2))</f>
        <v>0</v>
      </c>
      <c r="AG329" s="33">
        <f>IF($B329="","",ROUND(M329-W329,2))</f>
        <v>0</v>
      </c>
      <c r="AH329" s="33">
        <f>IF($B329="","",ROUND(N329-X329,2))</f>
        <v>0</v>
      </c>
      <c r="AI329" s="33">
        <f>IF($B329="","",ROUND(O329-Y329,2))</f>
        <v>0</v>
      </c>
      <c r="AJ329" s="33">
        <f>IF($B329="","",ROUND(P329-Z329,2))</f>
        <v>0</v>
      </c>
    </row>
    <row r="330" spans="2:36">
      <c r="B330" s="15">
        <f>IF(B329="","",IF(F329&gt;0.005,B329+1,""))</f>
        <v>0</v>
      </c>
      <c r="C330" s="46">
        <f>IF($B330="","",EDATE('Debt Payoff'!$D$23,$B330-1))</f>
        <v>0</v>
      </c>
      <c r="D330" s="47">
        <f>IF($B330="","",SUM(Q330:Z330))</f>
        <v>0</v>
      </c>
      <c r="E330" s="48">
        <f>IF($B330="","",SUM(G330:P330)-F329)</f>
        <v>0</v>
      </c>
      <c r="F330" s="47">
        <f>IF($B330="","",SUM(AA330:AJ330))</f>
        <v>0</v>
      </c>
      <c r="G330" s="48">
        <f>IF($B330="","",ROUND(N(AA329)*(1+$Q$8/12),2))</f>
        <v>0</v>
      </c>
      <c r="H330" s="48">
        <f>IF($B330="","",ROUND(N(AB329)*(1+$R$8/12),2))</f>
        <v>0</v>
      </c>
      <c r="I330" s="48">
        <f>IF($B330="","",ROUND(N(AC329)*(1+$S$8/12),2))</f>
        <v>0</v>
      </c>
      <c r="J330" s="48">
        <f>IF($B330="","",ROUND(N(AD329)*(1+$T$8/12),2))</f>
        <v>0</v>
      </c>
      <c r="K330" s="48">
        <f>IF($B330="","",ROUND(N(AE329)*(1+$U$8/12),2))</f>
        <v>0</v>
      </c>
      <c r="L330" s="48">
        <f>IF($B330="","",ROUND(N(AF329)*(1+$V$8/12),2))</f>
        <v>0</v>
      </c>
      <c r="M330" s="48">
        <f>IF($B330="","",ROUND(N(AG329)*(1+$W$8/12),2))</f>
        <v>0</v>
      </c>
      <c r="N330" s="48">
        <f>IF($B330="","",ROUND(N(AH329)*(1+$X$8/12),2))</f>
        <v>0</v>
      </c>
      <c r="O330" s="48">
        <f>IF($B330="","",ROUND(N(AI329)*(1+$Y$8/12),2))</f>
        <v>0</v>
      </c>
      <c r="P330" s="48">
        <f>IF($B330="","",ROUND(N(AJ329)*(1+$Z$8/12),2))</f>
        <v>0</v>
      </c>
      <c r="Q330" s="33">
        <f>IF($B330="","",MIN($Q$9,G330)+MIN(MAX(0,'Debt Payoff'!$D$24-0-SUMPRODUCT((G330:P330&lt;$Q$9:$Z$9)*G330:P330+(G330:P330&gt;=$Q$9:$Z$9)*$Q$9:$Z$9)),G330-MIN($Q$9,G330)))</f>
        <v>0</v>
      </c>
      <c r="R330" s="33">
        <f>IF($B330="","",MIN($R$9,H330)+MIN(MAX(0,'Debt Payoff'!$D$24-SUM(Q330:Q330)-SUMPRODUCT((H330:P330&lt;$R$9:$Z$9)*H330:P330+(H330:P330&gt;=$R$9:$Z$9)*$R$9:$Z$9)),H330-MIN($R$9,H330)))</f>
        <v>0</v>
      </c>
      <c r="S330" s="33">
        <f>IF($B330="","",MIN($S$9,I330)+MIN(MAX(0,'Debt Payoff'!$D$24-SUM(Q330:R330)-SUMPRODUCT((I330:P330&lt;$S$9:$Z$9)*I330:P330+(I330:P330&gt;=$S$9:$Z$9)*$S$9:$Z$9)),I330-MIN($S$9,I330)))</f>
        <v>0</v>
      </c>
      <c r="T330" s="33">
        <f>IF($B330="","",MIN($T$9,J330)+MIN(MAX(0,'Debt Payoff'!$D$24-SUM(Q330:S330)-SUMPRODUCT((J330:P330&lt;$T$9:$Z$9)*J330:P330+(J330:P330&gt;=$T$9:$Z$9)*$T$9:$Z$9)),J330-MIN($T$9,J330)))</f>
        <v>0</v>
      </c>
      <c r="U330" s="33">
        <f>IF($B330="","",MIN($U$9,K330)+MIN(MAX(0,'Debt Payoff'!$D$24-SUM(Q330:T330)-SUMPRODUCT((K330:P330&lt;$U$9:$Z$9)*K330:P330+(K330:P330&gt;=$U$9:$Z$9)*$U$9:$Z$9)),K330-MIN($U$9,K330)))</f>
        <v>0</v>
      </c>
      <c r="V330" s="33">
        <f>IF($B330="","",MIN($V$9,L330)+MIN(MAX(0,'Debt Payoff'!$D$24-SUM(Q330:U330)-SUMPRODUCT((L330:P330&lt;$V$9:$Z$9)*L330:P330+(L330:P330&gt;=$V$9:$Z$9)*$V$9:$Z$9)),L330-MIN($V$9,L330)))</f>
        <v>0</v>
      </c>
      <c r="W330" s="33">
        <f>IF($B330="","",MIN($W$9,M330)+MIN(MAX(0,'Debt Payoff'!$D$24-SUM(Q330:V330)-SUMPRODUCT((M330:P330&lt;$W$9:$Z$9)*M330:P330+(M330:P330&gt;=$W$9:$Z$9)*$W$9:$Z$9)),M330-MIN($W$9,M330)))</f>
        <v>0</v>
      </c>
      <c r="X330" s="33">
        <f>IF($B330="","",MIN($X$9,N330)+MIN(MAX(0,'Debt Payoff'!$D$24-SUM(Q330:W330)-SUMPRODUCT((N330:P330&lt;$X$9:$Z$9)*N330:P330+(N330:P330&gt;=$X$9:$Z$9)*$X$9:$Z$9)),N330-MIN($X$9,N330)))</f>
        <v>0</v>
      </c>
      <c r="Y330" s="33">
        <f>IF($B330="","",MIN($Y$9,O330)+MIN(MAX(0,'Debt Payoff'!$D$24-SUM(Q330:X330)-SUMPRODUCT((O330:P330&lt;$Y$9:$Z$9)*O330:P330+(O330:P330&gt;=$Y$9:$Z$9)*$Y$9:$Z$9)),O330-MIN($Y$9,O330)))</f>
        <v>0</v>
      </c>
      <c r="Z330" s="33">
        <f>IF($B330="","",MIN($Z$9,P330)+MIN(MAX(0,'Debt Payoff'!$D$24-SUM(Q330:Y330)-SUMPRODUCT((P330:P330&lt;$Z$9:$Z$9)*P330:P330+(P330:P330&gt;=$Z$9:$Z$9)*$Z$9:$Z$9)),P330-MIN($Z$9,P330)))</f>
        <v>0</v>
      </c>
      <c r="AA330" s="33">
        <f>IF($B330="","",ROUND(G330-Q330,2))</f>
        <v>0</v>
      </c>
      <c r="AB330" s="33">
        <f>IF($B330="","",ROUND(H330-R330,2))</f>
        <v>0</v>
      </c>
      <c r="AC330" s="33">
        <f>IF($B330="","",ROUND(I330-S330,2))</f>
        <v>0</v>
      </c>
      <c r="AD330" s="33">
        <f>IF($B330="","",ROUND(J330-T330,2))</f>
        <v>0</v>
      </c>
      <c r="AE330" s="33">
        <f>IF($B330="","",ROUND(K330-U330,2))</f>
        <v>0</v>
      </c>
      <c r="AF330" s="33">
        <f>IF($B330="","",ROUND(L330-V330,2))</f>
        <v>0</v>
      </c>
      <c r="AG330" s="33">
        <f>IF($B330="","",ROUND(M330-W330,2))</f>
        <v>0</v>
      </c>
      <c r="AH330" s="33">
        <f>IF($B330="","",ROUND(N330-X330,2))</f>
        <v>0</v>
      </c>
      <c r="AI330" s="33">
        <f>IF($B330="","",ROUND(O330-Y330,2))</f>
        <v>0</v>
      </c>
      <c r="AJ330" s="33">
        <f>IF($B330="","",ROUND(P330-Z330,2))</f>
        <v>0</v>
      </c>
    </row>
    <row r="331" spans="2:36">
      <c r="B331" s="15">
        <f>IF(B330="","",IF(F330&gt;0.005,B330+1,""))</f>
        <v>0</v>
      </c>
      <c r="C331" s="46">
        <f>IF($B331="","",EDATE('Debt Payoff'!$D$23,$B331-1))</f>
        <v>0</v>
      </c>
      <c r="D331" s="47">
        <f>IF($B331="","",SUM(Q331:Z331))</f>
        <v>0</v>
      </c>
      <c r="E331" s="48">
        <f>IF($B331="","",SUM(G331:P331)-F330)</f>
        <v>0</v>
      </c>
      <c r="F331" s="47">
        <f>IF($B331="","",SUM(AA331:AJ331))</f>
        <v>0</v>
      </c>
      <c r="G331" s="48">
        <f>IF($B331="","",ROUND(N(AA330)*(1+$Q$8/12),2))</f>
        <v>0</v>
      </c>
      <c r="H331" s="48">
        <f>IF($B331="","",ROUND(N(AB330)*(1+$R$8/12),2))</f>
        <v>0</v>
      </c>
      <c r="I331" s="48">
        <f>IF($B331="","",ROUND(N(AC330)*(1+$S$8/12),2))</f>
        <v>0</v>
      </c>
      <c r="J331" s="48">
        <f>IF($B331="","",ROUND(N(AD330)*(1+$T$8/12),2))</f>
        <v>0</v>
      </c>
      <c r="K331" s="48">
        <f>IF($B331="","",ROUND(N(AE330)*(1+$U$8/12),2))</f>
        <v>0</v>
      </c>
      <c r="L331" s="48">
        <f>IF($B331="","",ROUND(N(AF330)*(1+$V$8/12),2))</f>
        <v>0</v>
      </c>
      <c r="M331" s="48">
        <f>IF($B331="","",ROUND(N(AG330)*(1+$W$8/12),2))</f>
        <v>0</v>
      </c>
      <c r="N331" s="48">
        <f>IF($B331="","",ROUND(N(AH330)*(1+$X$8/12),2))</f>
        <v>0</v>
      </c>
      <c r="O331" s="48">
        <f>IF($B331="","",ROUND(N(AI330)*(1+$Y$8/12),2))</f>
        <v>0</v>
      </c>
      <c r="P331" s="48">
        <f>IF($B331="","",ROUND(N(AJ330)*(1+$Z$8/12),2))</f>
        <v>0</v>
      </c>
      <c r="Q331" s="33">
        <f>IF($B331="","",MIN($Q$9,G331)+MIN(MAX(0,'Debt Payoff'!$D$24-0-SUMPRODUCT((G331:P331&lt;$Q$9:$Z$9)*G331:P331+(G331:P331&gt;=$Q$9:$Z$9)*$Q$9:$Z$9)),G331-MIN($Q$9,G331)))</f>
        <v>0</v>
      </c>
      <c r="R331" s="33">
        <f>IF($B331="","",MIN($R$9,H331)+MIN(MAX(0,'Debt Payoff'!$D$24-SUM(Q331:Q331)-SUMPRODUCT((H331:P331&lt;$R$9:$Z$9)*H331:P331+(H331:P331&gt;=$R$9:$Z$9)*$R$9:$Z$9)),H331-MIN($R$9,H331)))</f>
        <v>0</v>
      </c>
      <c r="S331" s="33">
        <f>IF($B331="","",MIN($S$9,I331)+MIN(MAX(0,'Debt Payoff'!$D$24-SUM(Q331:R331)-SUMPRODUCT((I331:P331&lt;$S$9:$Z$9)*I331:P331+(I331:P331&gt;=$S$9:$Z$9)*$S$9:$Z$9)),I331-MIN($S$9,I331)))</f>
        <v>0</v>
      </c>
      <c r="T331" s="33">
        <f>IF($B331="","",MIN($T$9,J331)+MIN(MAX(0,'Debt Payoff'!$D$24-SUM(Q331:S331)-SUMPRODUCT((J331:P331&lt;$T$9:$Z$9)*J331:P331+(J331:P331&gt;=$T$9:$Z$9)*$T$9:$Z$9)),J331-MIN($T$9,J331)))</f>
        <v>0</v>
      </c>
      <c r="U331" s="33">
        <f>IF($B331="","",MIN($U$9,K331)+MIN(MAX(0,'Debt Payoff'!$D$24-SUM(Q331:T331)-SUMPRODUCT((K331:P331&lt;$U$9:$Z$9)*K331:P331+(K331:P331&gt;=$U$9:$Z$9)*$U$9:$Z$9)),K331-MIN($U$9,K331)))</f>
        <v>0</v>
      </c>
      <c r="V331" s="33">
        <f>IF($B331="","",MIN($V$9,L331)+MIN(MAX(0,'Debt Payoff'!$D$24-SUM(Q331:U331)-SUMPRODUCT((L331:P331&lt;$V$9:$Z$9)*L331:P331+(L331:P331&gt;=$V$9:$Z$9)*$V$9:$Z$9)),L331-MIN($V$9,L331)))</f>
        <v>0</v>
      </c>
      <c r="W331" s="33">
        <f>IF($B331="","",MIN($W$9,M331)+MIN(MAX(0,'Debt Payoff'!$D$24-SUM(Q331:V331)-SUMPRODUCT((M331:P331&lt;$W$9:$Z$9)*M331:P331+(M331:P331&gt;=$W$9:$Z$9)*$W$9:$Z$9)),M331-MIN($W$9,M331)))</f>
        <v>0</v>
      </c>
      <c r="X331" s="33">
        <f>IF($B331="","",MIN($X$9,N331)+MIN(MAX(0,'Debt Payoff'!$D$24-SUM(Q331:W331)-SUMPRODUCT((N331:P331&lt;$X$9:$Z$9)*N331:P331+(N331:P331&gt;=$X$9:$Z$9)*$X$9:$Z$9)),N331-MIN($X$9,N331)))</f>
        <v>0</v>
      </c>
      <c r="Y331" s="33">
        <f>IF($B331="","",MIN($Y$9,O331)+MIN(MAX(0,'Debt Payoff'!$D$24-SUM(Q331:X331)-SUMPRODUCT((O331:P331&lt;$Y$9:$Z$9)*O331:P331+(O331:P331&gt;=$Y$9:$Z$9)*$Y$9:$Z$9)),O331-MIN($Y$9,O331)))</f>
        <v>0</v>
      </c>
      <c r="Z331" s="33">
        <f>IF($B331="","",MIN($Z$9,P331)+MIN(MAX(0,'Debt Payoff'!$D$24-SUM(Q331:Y331)-SUMPRODUCT((P331:P331&lt;$Z$9:$Z$9)*P331:P331+(P331:P331&gt;=$Z$9:$Z$9)*$Z$9:$Z$9)),P331-MIN($Z$9,P331)))</f>
        <v>0</v>
      </c>
      <c r="AA331" s="33">
        <f>IF($B331="","",ROUND(G331-Q331,2))</f>
        <v>0</v>
      </c>
      <c r="AB331" s="33">
        <f>IF($B331="","",ROUND(H331-R331,2))</f>
        <v>0</v>
      </c>
      <c r="AC331" s="33">
        <f>IF($B331="","",ROUND(I331-S331,2))</f>
        <v>0</v>
      </c>
      <c r="AD331" s="33">
        <f>IF($B331="","",ROUND(J331-T331,2))</f>
        <v>0</v>
      </c>
      <c r="AE331" s="33">
        <f>IF($B331="","",ROUND(K331-U331,2))</f>
        <v>0</v>
      </c>
      <c r="AF331" s="33">
        <f>IF($B331="","",ROUND(L331-V331,2))</f>
        <v>0</v>
      </c>
      <c r="AG331" s="33">
        <f>IF($B331="","",ROUND(M331-W331,2))</f>
        <v>0</v>
      </c>
      <c r="AH331" s="33">
        <f>IF($B331="","",ROUND(N331-X331,2))</f>
        <v>0</v>
      </c>
      <c r="AI331" s="33">
        <f>IF($B331="","",ROUND(O331-Y331,2))</f>
        <v>0</v>
      </c>
      <c r="AJ331" s="33">
        <f>IF($B331="","",ROUND(P331-Z331,2))</f>
        <v>0</v>
      </c>
    </row>
    <row r="332" spans="2:36">
      <c r="B332" s="15">
        <f>IF(B331="","",IF(F331&gt;0.005,B331+1,""))</f>
        <v>0</v>
      </c>
      <c r="C332" s="46">
        <f>IF($B332="","",EDATE('Debt Payoff'!$D$23,$B332-1))</f>
        <v>0</v>
      </c>
      <c r="D332" s="47">
        <f>IF($B332="","",SUM(Q332:Z332))</f>
        <v>0</v>
      </c>
      <c r="E332" s="48">
        <f>IF($B332="","",SUM(G332:P332)-F331)</f>
        <v>0</v>
      </c>
      <c r="F332" s="47">
        <f>IF($B332="","",SUM(AA332:AJ332))</f>
        <v>0</v>
      </c>
      <c r="G332" s="48">
        <f>IF($B332="","",ROUND(N(AA331)*(1+$Q$8/12),2))</f>
        <v>0</v>
      </c>
      <c r="H332" s="48">
        <f>IF($B332="","",ROUND(N(AB331)*(1+$R$8/12),2))</f>
        <v>0</v>
      </c>
      <c r="I332" s="48">
        <f>IF($B332="","",ROUND(N(AC331)*(1+$S$8/12),2))</f>
        <v>0</v>
      </c>
      <c r="J332" s="48">
        <f>IF($B332="","",ROUND(N(AD331)*(1+$T$8/12),2))</f>
        <v>0</v>
      </c>
      <c r="K332" s="48">
        <f>IF($B332="","",ROUND(N(AE331)*(1+$U$8/12),2))</f>
        <v>0</v>
      </c>
      <c r="L332" s="48">
        <f>IF($B332="","",ROUND(N(AF331)*(1+$V$8/12),2))</f>
        <v>0</v>
      </c>
      <c r="M332" s="48">
        <f>IF($B332="","",ROUND(N(AG331)*(1+$W$8/12),2))</f>
        <v>0</v>
      </c>
      <c r="N332" s="48">
        <f>IF($B332="","",ROUND(N(AH331)*(1+$X$8/12),2))</f>
        <v>0</v>
      </c>
      <c r="O332" s="48">
        <f>IF($B332="","",ROUND(N(AI331)*(1+$Y$8/12),2))</f>
        <v>0</v>
      </c>
      <c r="P332" s="48">
        <f>IF($B332="","",ROUND(N(AJ331)*(1+$Z$8/12),2))</f>
        <v>0</v>
      </c>
      <c r="Q332" s="33">
        <f>IF($B332="","",MIN($Q$9,G332)+MIN(MAX(0,'Debt Payoff'!$D$24-0-SUMPRODUCT((G332:P332&lt;$Q$9:$Z$9)*G332:P332+(G332:P332&gt;=$Q$9:$Z$9)*$Q$9:$Z$9)),G332-MIN($Q$9,G332)))</f>
        <v>0</v>
      </c>
      <c r="R332" s="33">
        <f>IF($B332="","",MIN($R$9,H332)+MIN(MAX(0,'Debt Payoff'!$D$24-SUM(Q332:Q332)-SUMPRODUCT((H332:P332&lt;$R$9:$Z$9)*H332:P332+(H332:P332&gt;=$R$9:$Z$9)*$R$9:$Z$9)),H332-MIN($R$9,H332)))</f>
        <v>0</v>
      </c>
      <c r="S332" s="33">
        <f>IF($B332="","",MIN($S$9,I332)+MIN(MAX(0,'Debt Payoff'!$D$24-SUM(Q332:R332)-SUMPRODUCT((I332:P332&lt;$S$9:$Z$9)*I332:P332+(I332:P332&gt;=$S$9:$Z$9)*$S$9:$Z$9)),I332-MIN($S$9,I332)))</f>
        <v>0</v>
      </c>
      <c r="T332" s="33">
        <f>IF($B332="","",MIN($T$9,J332)+MIN(MAX(0,'Debt Payoff'!$D$24-SUM(Q332:S332)-SUMPRODUCT((J332:P332&lt;$T$9:$Z$9)*J332:P332+(J332:P332&gt;=$T$9:$Z$9)*$T$9:$Z$9)),J332-MIN($T$9,J332)))</f>
        <v>0</v>
      </c>
      <c r="U332" s="33">
        <f>IF($B332="","",MIN($U$9,K332)+MIN(MAX(0,'Debt Payoff'!$D$24-SUM(Q332:T332)-SUMPRODUCT((K332:P332&lt;$U$9:$Z$9)*K332:P332+(K332:P332&gt;=$U$9:$Z$9)*$U$9:$Z$9)),K332-MIN($U$9,K332)))</f>
        <v>0</v>
      </c>
      <c r="V332" s="33">
        <f>IF($B332="","",MIN($V$9,L332)+MIN(MAX(0,'Debt Payoff'!$D$24-SUM(Q332:U332)-SUMPRODUCT((L332:P332&lt;$V$9:$Z$9)*L332:P332+(L332:P332&gt;=$V$9:$Z$9)*$V$9:$Z$9)),L332-MIN($V$9,L332)))</f>
        <v>0</v>
      </c>
      <c r="W332" s="33">
        <f>IF($B332="","",MIN($W$9,M332)+MIN(MAX(0,'Debt Payoff'!$D$24-SUM(Q332:V332)-SUMPRODUCT((M332:P332&lt;$W$9:$Z$9)*M332:P332+(M332:P332&gt;=$W$9:$Z$9)*$W$9:$Z$9)),M332-MIN($W$9,M332)))</f>
        <v>0</v>
      </c>
      <c r="X332" s="33">
        <f>IF($B332="","",MIN($X$9,N332)+MIN(MAX(0,'Debt Payoff'!$D$24-SUM(Q332:W332)-SUMPRODUCT((N332:P332&lt;$X$9:$Z$9)*N332:P332+(N332:P332&gt;=$X$9:$Z$9)*$X$9:$Z$9)),N332-MIN($X$9,N332)))</f>
        <v>0</v>
      </c>
      <c r="Y332" s="33">
        <f>IF($B332="","",MIN($Y$9,O332)+MIN(MAX(0,'Debt Payoff'!$D$24-SUM(Q332:X332)-SUMPRODUCT((O332:P332&lt;$Y$9:$Z$9)*O332:P332+(O332:P332&gt;=$Y$9:$Z$9)*$Y$9:$Z$9)),O332-MIN($Y$9,O332)))</f>
        <v>0</v>
      </c>
      <c r="Z332" s="33">
        <f>IF($B332="","",MIN($Z$9,P332)+MIN(MAX(0,'Debt Payoff'!$D$24-SUM(Q332:Y332)-SUMPRODUCT((P332:P332&lt;$Z$9:$Z$9)*P332:P332+(P332:P332&gt;=$Z$9:$Z$9)*$Z$9:$Z$9)),P332-MIN($Z$9,P332)))</f>
        <v>0</v>
      </c>
      <c r="AA332" s="33">
        <f>IF($B332="","",ROUND(G332-Q332,2))</f>
        <v>0</v>
      </c>
      <c r="AB332" s="33">
        <f>IF($B332="","",ROUND(H332-R332,2))</f>
        <v>0</v>
      </c>
      <c r="AC332" s="33">
        <f>IF($B332="","",ROUND(I332-S332,2))</f>
        <v>0</v>
      </c>
      <c r="AD332" s="33">
        <f>IF($B332="","",ROUND(J332-T332,2))</f>
        <v>0</v>
      </c>
      <c r="AE332" s="33">
        <f>IF($B332="","",ROUND(K332-U332,2))</f>
        <v>0</v>
      </c>
      <c r="AF332" s="33">
        <f>IF($B332="","",ROUND(L332-V332,2))</f>
        <v>0</v>
      </c>
      <c r="AG332" s="33">
        <f>IF($B332="","",ROUND(M332-W332,2))</f>
        <v>0</v>
      </c>
      <c r="AH332" s="33">
        <f>IF($B332="","",ROUND(N332-X332,2))</f>
        <v>0</v>
      </c>
      <c r="AI332" s="33">
        <f>IF($B332="","",ROUND(O332-Y332,2))</f>
        <v>0</v>
      </c>
      <c r="AJ332" s="33">
        <f>IF($B332="","",ROUND(P332-Z332,2))</f>
        <v>0</v>
      </c>
    </row>
    <row r="333" spans="2:36">
      <c r="B333" s="15">
        <f>IF(B332="","",IF(F332&gt;0.005,B332+1,""))</f>
        <v>0</v>
      </c>
      <c r="C333" s="46">
        <f>IF($B333="","",EDATE('Debt Payoff'!$D$23,$B333-1))</f>
        <v>0</v>
      </c>
      <c r="D333" s="47">
        <f>IF($B333="","",SUM(Q333:Z333))</f>
        <v>0</v>
      </c>
      <c r="E333" s="48">
        <f>IF($B333="","",SUM(G333:P333)-F332)</f>
        <v>0</v>
      </c>
      <c r="F333" s="47">
        <f>IF($B333="","",SUM(AA333:AJ333))</f>
        <v>0</v>
      </c>
      <c r="G333" s="48">
        <f>IF($B333="","",ROUND(N(AA332)*(1+$Q$8/12),2))</f>
        <v>0</v>
      </c>
      <c r="H333" s="48">
        <f>IF($B333="","",ROUND(N(AB332)*(1+$R$8/12),2))</f>
        <v>0</v>
      </c>
      <c r="I333" s="48">
        <f>IF($B333="","",ROUND(N(AC332)*(1+$S$8/12),2))</f>
        <v>0</v>
      </c>
      <c r="J333" s="48">
        <f>IF($B333="","",ROUND(N(AD332)*(1+$T$8/12),2))</f>
        <v>0</v>
      </c>
      <c r="K333" s="48">
        <f>IF($B333="","",ROUND(N(AE332)*(1+$U$8/12),2))</f>
        <v>0</v>
      </c>
      <c r="L333" s="48">
        <f>IF($B333="","",ROUND(N(AF332)*(1+$V$8/12),2))</f>
        <v>0</v>
      </c>
      <c r="M333" s="48">
        <f>IF($B333="","",ROUND(N(AG332)*(1+$W$8/12),2))</f>
        <v>0</v>
      </c>
      <c r="N333" s="48">
        <f>IF($B333="","",ROUND(N(AH332)*(1+$X$8/12),2))</f>
        <v>0</v>
      </c>
      <c r="O333" s="48">
        <f>IF($B333="","",ROUND(N(AI332)*(1+$Y$8/12),2))</f>
        <v>0</v>
      </c>
      <c r="P333" s="48">
        <f>IF($B333="","",ROUND(N(AJ332)*(1+$Z$8/12),2))</f>
        <v>0</v>
      </c>
      <c r="Q333" s="33">
        <f>IF($B333="","",MIN($Q$9,G333)+MIN(MAX(0,'Debt Payoff'!$D$24-0-SUMPRODUCT((G333:P333&lt;$Q$9:$Z$9)*G333:P333+(G333:P333&gt;=$Q$9:$Z$9)*$Q$9:$Z$9)),G333-MIN($Q$9,G333)))</f>
        <v>0</v>
      </c>
      <c r="R333" s="33">
        <f>IF($B333="","",MIN($R$9,H333)+MIN(MAX(0,'Debt Payoff'!$D$24-SUM(Q333:Q333)-SUMPRODUCT((H333:P333&lt;$R$9:$Z$9)*H333:P333+(H333:P333&gt;=$R$9:$Z$9)*$R$9:$Z$9)),H333-MIN($R$9,H333)))</f>
        <v>0</v>
      </c>
      <c r="S333" s="33">
        <f>IF($B333="","",MIN($S$9,I333)+MIN(MAX(0,'Debt Payoff'!$D$24-SUM(Q333:R333)-SUMPRODUCT((I333:P333&lt;$S$9:$Z$9)*I333:P333+(I333:P333&gt;=$S$9:$Z$9)*$S$9:$Z$9)),I333-MIN($S$9,I333)))</f>
        <v>0</v>
      </c>
      <c r="T333" s="33">
        <f>IF($B333="","",MIN($T$9,J333)+MIN(MAX(0,'Debt Payoff'!$D$24-SUM(Q333:S333)-SUMPRODUCT((J333:P333&lt;$T$9:$Z$9)*J333:P333+(J333:P333&gt;=$T$9:$Z$9)*$T$9:$Z$9)),J333-MIN($T$9,J333)))</f>
        <v>0</v>
      </c>
      <c r="U333" s="33">
        <f>IF($B333="","",MIN($U$9,K333)+MIN(MAX(0,'Debt Payoff'!$D$24-SUM(Q333:T333)-SUMPRODUCT((K333:P333&lt;$U$9:$Z$9)*K333:P333+(K333:P333&gt;=$U$9:$Z$9)*$U$9:$Z$9)),K333-MIN($U$9,K333)))</f>
        <v>0</v>
      </c>
      <c r="V333" s="33">
        <f>IF($B333="","",MIN($V$9,L333)+MIN(MAX(0,'Debt Payoff'!$D$24-SUM(Q333:U333)-SUMPRODUCT((L333:P333&lt;$V$9:$Z$9)*L333:P333+(L333:P333&gt;=$V$9:$Z$9)*$V$9:$Z$9)),L333-MIN($V$9,L333)))</f>
        <v>0</v>
      </c>
      <c r="W333" s="33">
        <f>IF($B333="","",MIN($W$9,M333)+MIN(MAX(0,'Debt Payoff'!$D$24-SUM(Q333:V333)-SUMPRODUCT((M333:P333&lt;$W$9:$Z$9)*M333:P333+(M333:P333&gt;=$W$9:$Z$9)*$W$9:$Z$9)),M333-MIN($W$9,M333)))</f>
        <v>0</v>
      </c>
      <c r="X333" s="33">
        <f>IF($B333="","",MIN($X$9,N333)+MIN(MAX(0,'Debt Payoff'!$D$24-SUM(Q333:W333)-SUMPRODUCT((N333:P333&lt;$X$9:$Z$9)*N333:P333+(N333:P333&gt;=$X$9:$Z$9)*$X$9:$Z$9)),N333-MIN($X$9,N333)))</f>
        <v>0</v>
      </c>
      <c r="Y333" s="33">
        <f>IF($B333="","",MIN($Y$9,O333)+MIN(MAX(0,'Debt Payoff'!$D$24-SUM(Q333:X333)-SUMPRODUCT((O333:P333&lt;$Y$9:$Z$9)*O333:P333+(O333:P333&gt;=$Y$9:$Z$9)*$Y$9:$Z$9)),O333-MIN($Y$9,O333)))</f>
        <v>0</v>
      </c>
      <c r="Z333" s="33">
        <f>IF($B333="","",MIN($Z$9,P333)+MIN(MAX(0,'Debt Payoff'!$D$24-SUM(Q333:Y333)-SUMPRODUCT((P333:P333&lt;$Z$9:$Z$9)*P333:P333+(P333:P333&gt;=$Z$9:$Z$9)*$Z$9:$Z$9)),P333-MIN($Z$9,P333)))</f>
        <v>0</v>
      </c>
      <c r="AA333" s="33">
        <f>IF($B333="","",ROUND(G333-Q333,2))</f>
        <v>0</v>
      </c>
      <c r="AB333" s="33">
        <f>IF($B333="","",ROUND(H333-R333,2))</f>
        <v>0</v>
      </c>
      <c r="AC333" s="33">
        <f>IF($B333="","",ROUND(I333-S333,2))</f>
        <v>0</v>
      </c>
      <c r="AD333" s="33">
        <f>IF($B333="","",ROUND(J333-T333,2))</f>
        <v>0</v>
      </c>
      <c r="AE333" s="33">
        <f>IF($B333="","",ROUND(K333-U333,2))</f>
        <v>0</v>
      </c>
      <c r="AF333" s="33">
        <f>IF($B333="","",ROUND(L333-V333,2))</f>
        <v>0</v>
      </c>
      <c r="AG333" s="33">
        <f>IF($B333="","",ROUND(M333-W333,2))</f>
        <v>0</v>
      </c>
      <c r="AH333" s="33">
        <f>IF($B333="","",ROUND(N333-X333,2))</f>
        <v>0</v>
      </c>
      <c r="AI333" s="33">
        <f>IF($B333="","",ROUND(O333-Y333,2))</f>
        <v>0</v>
      </c>
      <c r="AJ333" s="33">
        <f>IF($B333="","",ROUND(P333-Z333,2))</f>
        <v>0</v>
      </c>
    </row>
    <row r="334" spans="2:36">
      <c r="B334" s="15">
        <f>IF(B333="","",IF(F333&gt;0.005,B333+1,""))</f>
        <v>0</v>
      </c>
      <c r="C334" s="46">
        <f>IF($B334="","",EDATE('Debt Payoff'!$D$23,$B334-1))</f>
        <v>0</v>
      </c>
      <c r="D334" s="47">
        <f>IF($B334="","",SUM(Q334:Z334))</f>
        <v>0</v>
      </c>
      <c r="E334" s="48">
        <f>IF($B334="","",SUM(G334:P334)-F333)</f>
        <v>0</v>
      </c>
      <c r="F334" s="47">
        <f>IF($B334="","",SUM(AA334:AJ334))</f>
        <v>0</v>
      </c>
      <c r="G334" s="48">
        <f>IF($B334="","",ROUND(N(AA333)*(1+$Q$8/12),2))</f>
        <v>0</v>
      </c>
      <c r="H334" s="48">
        <f>IF($B334="","",ROUND(N(AB333)*(1+$R$8/12),2))</f>
        <v>0</v>
      </c>
      <c r="I334" s="48">
        <f>IF($B334="","",ROUND(N(AC333)*(1+$S$8/12),2))</f>
        <v>0</v>
      </c>
      <c r="J334" s="48">
        <f>IF($B334="","",ROUND(N(AD333)*(1+$T$8/12),2))</f>
        <v>0</v>
      </c>
      <c r="K334" s="48">
        <f>IF($B334="","",ROUND(N(AE333)*(1+$U$8/12),2))</f>
        <v>0</v>
      </c>
      <c r="L334" s="48">
        <f>IF($B334="","",ROUND(N(AF333)*(1+$V$8/12),2))</f>
        <v>0</v>
      </c>
      <c r="M334" s="48">
        <f>IF($B334="","",ROUND(N(AG333)*(1+$W$8/12),2))</f>
        <v>0</v>
      </c>
      <c r="N334" s="48">
        <f>IF($B334="","",ROUND(N(AH333)*(1+$X$8/12),2))</f>
        <v>0</v>
      </c>
      <c r="O334" s="48">
        <f>IF($B334="","",ROUND(N(AI333)*(1+$Y$8/12),2))</f>
        <v>0</v>
      </c>
      <c r="P334" s="48">
        <f>IF($B334="","",ROUND(N(AJ333)*(1+$Z$8/12),2))</f>
        <v>0</v>
      </c>
      <c r="Q334" s="33">
        <f>IF($B334="","",MIN($Q$9,G334)+MIN(MAX(0,'Debt Payoff'!$D$24-0-SUMPRODUCT((G334:P334&lt;$Q$9:$Z$9)*G334:P334+(G334:P334&gt;=$Q$9:$Z$9)*$Q$9:$Z$9)),G334-MIN($Q$9,G334)))</f>
        <v>0</v>
      </c>
      <c r="R334" s="33">
        <f>IF($B334="","",MIN($R$9,H334)+MIN(MAX(0,'Debt Payoff'!$D$24-SUM(Q334:Q334)-SUMPRODUCT((H334:P334&lt;$R$9:$Z$9)*H334:P334+(H334:P334&gt;=$R$9:$Z$9)*$R$9:$Z$9)),H334-MIN($R$9,H334)))</f>
        <v>0</v>
      </c>
      <c r="S334" s="33">
        <f>IF($B334="","",MIN($S$9,I334)+MIN(MAX(0,'Debt Payoff'!$D$24-SUM(Q334:R334)-SUMPRODUCT((I334:P334&lt;$S$9:$Z$9)*I334:P334+(I334:P334&gt;=$S$9:$Z$9)*$S$9:$Z$9)),I334-MIN($S$9,I334)))</f>
        <v>0</v>
      </c>
      <c r="T334" s="33">
        <f>IF($B334="","",MIN($T$9,J334)+MIN(MAX(0,'Debt Payoff'!$D$24-SUM(Q334:S334)-SUMPRODUCT((J334:P334&lt;$T$9:$Z$9)*J334:P334+(J334:P334&gt;=$T$9:$Z$9)*$T$9:$Z$9)),J334-MIN($T$9,J334)))</f>
        <v>0</v>
      </c>
      <c r="U334" s="33">
        <f>IF($B334="","",MIN($U$9,K334)+MIN(MAX(0,'Debt Payoff'!$D$24-SUM(Q334:T334)-SUMPRODUCT((K334:P334&lt;$U$9:$Z$9)*K334:P334+(K334:P334&gt;=$U$9:$Z$9)*$U$9:$Z$9)),K334-MIN($U$9,K334)))</f>
        <v>0</v>
      </c>
      <c r="V334" s="33">
        <f>IF($B334="","",MIN($V$9,L334)+MIN(MAX(0,'Debt Payoff'!$D$24-SUM(Q334:U334)-SUMPRODUCT((L334:P334&lt;$V$9:$Z$9)*L334:P334+(L334:P334&gt;=$V$9:$Z$9)*$V$9:$Z$9)),L334-MIN($V$9,L334)))</f>
        <v>0</v>
      </c>
      <c r="W334" s="33">
        <f>IF($B334="","",MIN($W$9,M334)+MIN(MAX(0,'Debt Payoff'!$D$24-SUM(Q334:V334)-SUMPRODUCT((M334:P334&lt;$W$9:$Z$9)*M334:P334+(M334:P334&gt;=$W$9:$Z$9)*$W$9:$Z$9)),M334-MIN($W$9,M334)))</f>
        <v>0</v>
      </c>
      <c r="X334" s="33">
        <f>IF($B334="","",MIN($X$9,N334)+MIN(MAX(0,'Debt Payoff'!$D$24-SUM(Q334:W334)-SUMPRODUCT((N334:P334&lt;$X$9:$Z$9)*N334:P334+(N334:P334&gt;=$X$9:$Z$9)*$X$9:$Z$9)),N334-MIN($X$9,N334)))</f>
        <v>0</v>
      </c>
      <c r="Y334" s="33">
        <f>IF($B334="","",MIN($Y$9,O334)+MIN(MAX(0,'Debt Payoff'!$D$24-SUM(Q334:X334)-SUMPRODUCT((O334:P334&lt;$Y$9:$Z$9)*O334:P334+(O334:P334&gt;=$Y$9:$Z$9)*$Y$9:$Z$9)),O334-MIN($Y$9,O334)))</f>
        <v>0</v>
      </c>
      <c r="Z334" s="33">
        <f>IF($B334="","",MIN($Z$9,P334)+MIN(MAX(0,'Debt Payoff'!$D$24-SUM(Q334:Y334)-SUMPRODUCT((P334:P334&lt;$Z$9:$Z$9)*P334:P334+(P334:P334&gt;=$Z$9:$Z$9)*$Z$9:$Z$9)),P334-MIN($Z$9,P334)))</f>
        <v>0</v>
      </c>
      <c r="AA334" s="33">
        <f>IF($B334="","",ROUND(G334-Q334,2))</f>
        <v>0</v>
      </c>
      <c r="AB334" s="33">
        <f>IF($B334="","",ROUND(H334-R334,2))</f>
        <v>0</v>
      </c>
      <c r="AC334" s="33">
        <f>IF($B334="","",ROUND(I334-S334,2))</f>
        <v>0</v>
      </c>
      <c r="AD334" s="33">
        <f>IF($B334="","",ROUND(J334-T334,2))</f>
        <v>0</v>
      </c>
      <c r="AE334" s="33">
        <f>IF($B334="","",ROUND(K334-U334,2))</f>
        <v>0</v>
      </c>
      <c r="AF334" s="33">
        <f>IF($B334="","",ROUND(L334-V334,2))</f>
        <v>0</v>
      </c>
      <c r="AG334" s="33">
        <f>IF($B334="","",ROUND(M334-W334,2))</f>
        <v>0</v>
      </c>
      <c r="AH334" s="33">
        <f>IF($B334="","",ROUND(N334-X334,2))</f>
        <v>0</v>
      </c>
      <c r="AI334" s="33">
        <f>IF($B334="","",ROUND(O334-Y334,2))</f>
        <v>0</v>
      </c>
      <c r="AJ334" s="33">
        <f>IF($B334="","",ROUND(P334-Z334,2))</f>
        <v>0</v>
      </c>
    </row>
    <row r="335" spans="2:36">
      <c r="B335" s="15">
        <f>IF(B334="","",IF(F334&gt;0.005,B334+1,""))</f>
        <v>0</v>
      </c>
      <c r="C335" s="46">
        <f>IF($B335="","",EDATE('Debt Payoff'!$D$23,$B335-1))</f>
        <v>0</v>
      </c>
      <c r="D335" s="47">
        <f>IF($B335="","",SUM(Q335:Z335))</f>
        <v>0</v>
      </c>
      <c r="E335" s="48">
        <f>IF($B335="","",SUM(G335:P335)-F334)</f>
        <v>0</v>
      </c>
      <c r="F335" s="47">
        <f>IF($B335="","",SUM(AA335:AJ335))</f>
        <v>0</v>
      </c>
      <c r="G335" s="48">
        <f>IF($B335="","",ROUND(N(AA334)*(1+$Q$8/12),2))</f>
        <v>0</v>
      </c>
      <c r="H335" s="48">
        <f>IF($B335="","",ROUND(N(AB334)*(1+$R$8/12),2))</f>
        <v>0</v>
      </c>
      <c r="I335" s="48">
        <f>IF($B335="","",ROUND(N(AC334)*(1+$S$8/12),2))</f>
        <v>0</v>
      </c>
      <c r="J335" s="48">
        <f>IF($B335="","",ROUND(N(AD334)*(1+$T$8/12),2))</f>
        <v>0</v>
      </c>
      <c r="K335" s="48">
        <f>IF($B335="","",ROUND(N(AE334)*(1+$U$8/12),2))</f>
        <v>0</v>
      </c>
      <c r="L335" s="48">
        <f>IF($B335="","",ROUND(N(AF334)*(1+$V$8/12),2))</f>
        <v>0</v>
      </c>
      <c r="M335" s="48">
        <f>IF($B335="","",ROUND(N(AG334)*(1+$W$8/12),2))</f>
        <v>0</v>
      </c>
      <c r="N335" s="48">
        <f>IF($B335="","",ROUND(N(AH334)*(1+$X$8/12),2))</f>
        <v>0</v>
      </c>
      <c r="O335" s="48">
        <f>IF($B335="","",ROUND(N(AI334)*(1+$Y$8/12),2))</f>
        <v>0</v>
      </c>
      <c r="P335" s="48">
        <f>IF($B335="","",ROUND(N(AJ334)*(1+$Z$8/12),2))</f>
        <v>0</v>
      </c>
      <c r="Q335" s="33">
        <f>IF($B335="","",MIN($Q$9,G335)+MIN(MAX(0,'Debt Payoff'!$D$24-0-SUMPRODUCT((G335:P335&lt;$Q$9:$Z$9)*G335:P335+(G335:P335&gt;=$Q$9:$Z$9)*$Q$9:$Z$9)),G335-MIN($Q$9,G335)))</f>
        <v>0</v>
      </c>
      <c r="R335" s="33">
        <f>IF($B335="","",MIN($R$9,H335)+MIN(MAX(0,'Debt Payoff'!$D$24-SUM(Q335:Q335)-SUMPRODUCT((H335:P335&lt;$R$9:$Z$9)*H335:P335+(H335:P335&gt;=$R$9:$Z$9)*$R$9:$Z$9)),H335-MIN($R$9,H335)))</f>
        <v>0</v>
      </c>
      <c r="S335" s="33">
        <f>IF($B335="","",MIN($S$9,I335)+MIN(MAX(0,'Debt Payoff'!$D$24-SUM(Q335:R335)-SUMPRODUCT((I335:P335&lt;$S$9:$Z$9)*I335:P335+(I335:P335&gt;=$S$9:$Z$9)*$S$9:$Z$9)),I335-MIN($S$9,I335)))</f>
        <v>0</v>
      </c>
      <c r="T335" s="33">
        <f>IF($B335="","",MIN($T$9,J335)+MIN(MAX(0,'Debt Payoff'!$D$24-SUM(Q335:S335)-SUMPRODUCT((J335:P335&lt;$T$9:$Z$9)*J335:P335+(J335:P335&gt;=$T$9:$Z$9)*$T$9:$Z$9)),J335-MIN($T$9,J335)))</f>
        <v>0</v>
      </c>
      <c r="U335" s="33">
        <f>IF($B335="","",MIN($U$9,K335)+MIN(MAX(0,'Debt Payoff'!$D$24-SUM(Q335:T335)-SUMPRODUCT((K335:P335&lt;$U$9:$Z$9)*K335:P335+(K335:P335&gt;=$U$9:$Z$9)*$U$9:$Z$9)),K335-MIN($U$9,K335)))</f>
        <v>0</v>
      </c>
      <c r="V335" s="33">
        <f>IF($B335="","",MIN($V$9,L335)+MIN(MAX(0,'Debt Payoff'!$D$24-SUM(Q335:U335)-SUMPRODUCT((L335:P335&lt;$V$9:$Z$9)*L335:P335+(L335:P335&gt;=$V$9:$Z$9)*$V$9:$Z$9)),L335-MIN($V$9,L335)))</f>
        <v>0</v>
      </c>
      <c r="W335" s="33">
        <f>IF($B335="","",MIN($W$9,M335)+MIN(MAX(0,'Debt Payoff'!$D$24-SUM(Q335:V335)-SUMPRODUCT((M335:P335&lt;$W$9:$Z$9)*M335:P335+(M335:P335&gt;=$W$9:$Z$9)*$W$9:$Z$9)),M335-MIN($W$9,M335)))</f>
        <v>0</v>
      </c>
      <c r="X335" s="33">
        <f>IF($B335="","",MIN($X$9,N335)+MIN(MAX(0,'Debt Payoff'!$D$24-SUM(Q335:W335)-SUMPRODUCT((N335:P335&lt;$X$9:$Z$9)*N335:P335+(N335:P335&gt;=$X$9:$Z$9)*$X$9:$Z$9)),N335-MIN($X$9,N335)))</f>
        <v>0</v>
      </c>
      <c r="Y335" s="33">
        <f>IF($B335="","",MIN($Y$9,O335)+MIN(MAX(0,'Debt Payoff'!$D$24-SUM(Q335:X335)-SUMPRODUCT((O335:P335&lt;$Y$9:$Z$9)*O335:P335+(O335:P335&gt;=$Y$9:$Z$9)*$Y$9:$Z$9)),O335-MIN($Y$9,O335)))</f>
        <v>0</v>
      </c>
      <c r="Z335" s="33">
        <f>IF($B335="","",MIN($Z$9,P335)+MIN(MAX(0,'Debt Payoff'!$D$24-SUM(Q335:Y335)-SUMPRODUCT((P335:P335&lt;$Z$9:$Z$9)*P335:P335+(P335:P335&gt;=$Z$9:$Z$9)*$Z$9:$Z$9)),P335-MIN($Z$9,P335)))</f>
        <v>0</v>
      </c>
      <c r="AA335" s="33">
        <f>IF($B335="","",ROUND(G335-Q335,2))</f>
        <v>0</v>
      </c>
      <c r="AB335" s="33">
        <f>IF($B335="","",ROUND(H335-R335,2))</f>
        <v>0</v>
      </c>
      <c r="AC335" s="33">
        <f>IF($B335="","",ROUND(I335-S335,2))</f>
        <v>0</v>
      </c>
      <c r="AD335" s="33">
        <f>IF($B335="","",ROUND(J335-T335,2))</f>
        <v>0</v>
      </c>
      <c r="AE335" s="33">
        <f>IF($B335="","",ROUND(K335-U335,2))</f>
        <v>0</v>
      </c>
      <c r="AF335" s="33">
        <f>IF($B335="","",ROUND(L335-V335,2))</f>
        <v>0</v>
      </c>
      <c r="AG335" s="33">
        <f>IF($B335="","",ROUND(M335-W335,2))</f>
        <v>0</v>
      </c>
      <c r="AH335" s="33">
        <f>IF($B335="","",ROUND(N335-X335,2))</f>
        <v>0</v>
      </c>
      <c r="AI335" s="33">
        <f>IF($B335="","",ROUND(O335-Y335,2))</f>
        <v>0</v>
      </c>
      <c r="AJ335" s="33">
        <f>IF($B335="","",ROUND(P335-Z335,2))</f>
        <v>0</v>
      </c>
    </row>
    <row r="336" spans="2:36">
      <c r="B336" s="15">
        <f>IF(B335="","",IF(F335&gt;0.005,B335+1,""))</f>
        <v>0</v>
      </c>
      <c r="C336" s="46">
        <f>IF($B336="","",EDATE('Debt Payoff'!$D$23,$B336-1))</f>
        <v>0</v>
      </c>
      <c r="D336" s="47">
        <f>IF($B336="","",SUM(Q336:Z336))</f>
        <v>0</v>
      </c>
      <c r="E336" s="48">
        <f>IF($B336="","",SUM(G336:P336)-F335)</f>
        <v>0</v>
      </c>
      <c r="F336" s="47">
        <f>IF($B336="","",SUM(AA336:AJ336))</f>
        <v>0</v>
      </c>
      <c r="G336" s="48">
        <f>IF($B336="","",ROUND(N(AA335)*(1+$Q$8/12),2))</f>
        <v>0</v>
      </c>
      <c r="H336" s="48">
        <f>IF($B336="","",ROUND(N(AB335)*(1+$R$8/12),2))</f>
        <v>0</v>
      </c>
      <c r="I336" s="48">
        <f>IF($B336="","",ROUND(N(AC335)*(1+$S$8/12),2))</f>
        <v>0</v>
      </c>
      <c r="J336" s="48">
        <f>IF($B336="","",ROUND(N(AD335)*(1+$T$8/12),2))</f>
        <v>0</v>
      </c>
      <c r="K336" s="48">
        <f>IF($B336="","",ROUND(N(AE335)*(1+$U$8/12),2))</f>
        <v>0</v>
      </c>
      <c r="L336" s="48">
        <f>IF($B336="","",ROUND(N(AF335)*(1+$V$8/12),2))</f>
        <v>0</v>
      </c>
      <c r="M336" s="48">
        <f>IF($B336="","",ROUND(N(AG335)*(1+$W$8/12),2))</f>
        <v>0</v>
      </c>
      <c r="N336" s="48">
        <f>IF($B336="","",ROUND(N(AH335)*(1+$X$8/12),2))</f>
        <v>0</v>
      </c>
      <c r="O336" s="48">
        <f>IF($B336="","",ROUND(N(AI335)*(1+$Y$8/12),2))</f>
        <v>0</v>
      </c>
      <c r="P336" s="48">
        <f>IF($B336="","",ROUND(N(AJ335)*(1+$Z$8/12),2))</f>
        <v>0</v>
      </c>
      <c r="Q336" s="33">
        <f>IF($B336="","",MIN($Q$9,G336)+MIN(MAX(0,'Debt Payoff'!$D$24-0-SUMPRODUCT((G336:P336&lt;$Q$9:$Z$9)*G336:P336+(G336:P336&gt;=$Q$9:$Z$9)*$Q$9:$Z$9)),G336-MIN($Q$9,G336)))</f>
        <v>0</v>
      </c>
      <c r="R336" s="33">
        <f>IF($B336="","",MIN($R$9,H336)+MIN(MAX(0,'Debt Payoff'!$D$24-SUM(Q336:Q336)-SUMPRODUCT((H336:P336&lt;$R$9:$Z$9)*H336:P336+(H336:P336&gt;=$R$9:$Z$9)*$R$9:$Z$9)),H336-MIN($R$9,H336)))</f>
        <v>0</v>
      </c>
      <c r="S336" s="33">
        <f>IF($B336="","",MIN($S$9,I336)+MIN(MAX(0,'Debt Payoff'!$D$24-SUM(Q336:R336)-SUMPRODUCT((I336:P336&lt;$S$9:$Z$9)*I336:P336+(I336:P336&gt;=$S$9:$Z$9)*$S$9:$Z$9)),I336-MIN($S$9,I336)))</f>
        <v>0</v>
      </c>
      <c r="T336" s="33">
        <f>IF($B336="","",MIN($T$9,J336)+MIN(MAX(0,'Debt Payoff'!$D$24-SUM(Q336:S336)-SUMPRODUCT((J336:P336&lt;$T$9:$Z$9)*J336:P336+(J336:P336&gt;=$T$9:$Z$9)*$T$9:$Z$9)),J336-MIN($T$9,J336)))</f>
        <v>0</v>
      </c>
      <c r="U336" s="33">
        <f>IF($B336="","",MIN($U$9,K336)+MIN(MAX(0,'Debt Payoff'!$D$24-SUM(Q336:T336)-SUMPRODUCT((K336:P336&lt;$U$9:$Z$9)*K336:P336+(K336:P336&gt;=$U$9:$Z$9)*$U$9:$Z$9)),K336-MIN($U$9,K336)))</f>
        <v>0</v>
      </c>
      <c r="V336" s="33">
        <f>IF($B336="","",MIN($V$9,L336)+MIN(MAX(0,'Debt Payoff'!$D$24-SUM(Q336:U336)-SUMPRODUCT((L336:P336&lt;$V$9:$Z$9)*L336:P336+(L336:P336&gt;=$V$9:$Z$9)*$V$9:$Z$9)),L336-MIN($V$9,L336)))</f>
        <v>0</v>
      </c>
      <c r="W336" s="33">
        <f>IF($B336="","",MIN($W$9,M336)+MIN(MAX(0,'Debt Payoff'!$D$24-SUM(Q336:V336)-SUMPRODUCT((M336:P336&lt;$W$9:$Z$9)*M336:P336+(M336:P336&gt;=$W$9:$Z$9)*$W$9:$Z$9)),M336-MIN($W$9,M336)))</f>
        <v>0</v>
      </c>
      <c r="X336" s="33">
        <f>IF($B336="","",MIN($X$9,N336)+MIN(MAX(0,'Debt Payoff'!$D$24-SUM(Q336:W336)-SUMPRODUCT((N336:P336&lt;$X$9:$Z$9)*N336:P336+(N336:P336&gt;=$X$9:$Z$9)*$X$9:$Z$9)),N336-MIN($X$9,N336)))</f>
        <v>0</v>
      </c>
      <c r="Y336" s="33">
        <f>IF($B336="","",MIN($Y$9,O336)+MIN(MAX(0,'Debt Payoff'!$D$24-SUM(Q336:X336)-SUMPRODUCT((O336:P336&lt;$Y$9:$Z$9)*O336:P336+(O336:P336&gt;=$Y$9:$Z$9)*$Y$9:$Z$9)),O336-MIN($Y$9,O336)))</f>
        <v>0</v>
      </c>
      <c r="Z336" s="33">
        <f>IF($B336="","",MIN($Z$9,P336)+MIN(MAX(0,'Debt Payoff'!$D$24-SUM(Q336:Y336)-SUMPRODUCT((P336:P336&lt;$Z$9:$Z$9)*P336:P336+(P336:P336&gt;=$Z$9:$Z$9)*$Z$9:$Z$9)),P336-MIN($Z$9,P336)))</f>
        <v>0</v>
      </c>
      <c r="AA336" s="33">
        <f>IF($B336="","",ROUND(G336-Q336,2))</f>
        <v>0</v>
      </c>
      <c r="AB336" s="33">
        <f>IF($B336="","",ROUND(H336-R336,2))</f>
        <v>0</v>
      </c>
      <c r="AC336" s="33">
        <f>IF($B336="","",ROUND(I336-S336,2))</f>
        <v>0</v>
      </c>
      <c r="AD336" s="33">
        <f>IF($B336="","",ROUND(J336-T336,2))</f>
        <v>0</v>
      </c>
      <c r="AE336" s="33">
        <f>IF($B336="","",ROUND(K336-U336,2))</f>
        <v>0</v>
      </c>
      <c r="AF336" s="33">
        <f>IF($B336="","",ROUND(L336-V336,2))</f>
        <v>0</v>
      </c>
      <c r="AG336" s="33">
        <f>IF($B336="","",ROUND(M336-W336,2))</f>
        <v>0</v>
      </c>
      <c r="AH336" s="33">
        <f>IF($B336="","",ROUND(N336-X336,2))</f>
        <v>0</v>
      </c>
      <c r="AI336" s="33">
        <f>IF($B336="","",ROUND(O336-Y336,2))</f>
        <v>0</v>
      </c>
      <c r="AJ336" s="33">
        <f>IF($B336="","",ROUND(P336-Z336,2))</f>
        <v>0</v>
      </c>
    </row>
    <row r="337" spans="2:36">
      <c r="B337" s="15">
        <f>IF(B336="","",IF(F336&gt;0.005,B336+1,""))</f>
        <v>0</v>
      </c>
      <c r="C337" s="46">
        <f>IF($B337="","",EDATE('Debt Payoff'!$D$23,$B337-1))</f>
        <v>0</v>
      </c>
      <c r="D337" s="47">
        <f>IF($B337="","",SUM(Q337:Z337))</f>
        <v>0</v>
      </c>
      <c r="E337" s="48">
        <f>IF($B337="","",SUM(G337:P337)-F336)</f>
        <v>0</v>
      </c>
      <c r="F337" s="47">
        <f>IF($B337="","",SUM(AA337:AJ337))</f>
        <v>0</v>
      </c>
      <c r="G337" s="48">
        <f>IF($B337="","",ROUND(N(AA336)*(1+$Q$8/12),2))</f>
        <v>0</v>
      </c>
      <c r="H337" s="48">
        <f>IF($B337="","",ROUND(N(AB336)*(1+$R$8/12),2))</f>
        <v>0</v>
      </c>
      <c r="I337" s="48">
        <f>IF($B337="","",ROUND(N(AC336)*(1+$S$8/12),2))</f>
        <v>0</v>
      </c>
      <c r="J337" s="48">
        <f>IF($B337="","",ROUND(N(AD336)*(1+$T$8/12),2))</f>
        <v>0</v>
      </c>
      <c r="K337" s="48">
        <f>IF($B337="","",ROUND(N(AE336)*(1+$U$8/12),2))</f>
        <v>0</v>
      </c>
      <c r="L337" s="48">
        <f>IF($B337="","",ROUND(N(AF336)*(1+$V$8/12),2))</f>
        <v>0</v>
      </c>
      <c r="M337" s="48">
        <f>IF($B337="","",ROUND(N(AG336)*(1+$W$8/12),2))</f>
        <v>0</v>
      </c>
      <c r="N337" s="48">
        <f>IF($B337="","",ROUND(N(AH336)*(1+$X$8/12),2))</f>
        <v>0</v>
      </c>
      <c r="O337" s="48">
        <f>IF($B337="","",ROUND(N(AI336)*(1+$Y$8/12),2))</f>
        <v>0</v>
      </c>
      <c r="P337" s="48">
        <f>IF($B337="","",ROUND(N(AJ336)*(1+$Z$8/12),2))</f>
        <v>0</v>
      </c>
      <c r="Q337" s="33">
        <f>IF($B337="","",MIN($Q$9,G337)+MIN(MAX(0,'Debt Payoff'!$D$24-0-SUMPRODUCT((G337:P337&lt;$Q$9:$Z$9)*G337:P337+(G337:P337&gt;=$Q$9:$Z$9)*$Q$9:$Z$9)),G337-MIN($Q$9,G337)))</f>
        <v>0</v>
      </c>
      <c r="R337" s="33">
        <f>IF($B337="","",MIN($R$9,H337)+MIN(MAX(0,'Debt Payoff'!$D$24-SUM(Q337:Q337)-SUMPRODUCT((H337:P337&lt;$R$9:$Z$9)*H337:P337+(H337:P337&gt;=$R$9:$Z$9)*$R$9:$Z$9)),H337-MIN($R$9,H337)))</f>
        <v>0</v>
      </c>
      <c r="S337" s="33">
        <f>IF($B337="","",MIN($S$9,I337)+MIN(MAX(0,'Debt Payoff'!$D$24-SUM(Q337:R337)-SUMPRODUCT((I337:P337&lt;$S$9:$Z$9)*I337:P337+(I337:P337&gt;=$S$9:$Z$9)*$S$9:$Z$9)),I337-MIN($S$9,I337)))</f>
        <v>0</v>
      </c>
      <c r="T337" s="33">
        <f>IF($B337="","",MIN($T$9,J337)+MIN(MAX(0,'Debt Payoff'!$D$24-SUM(Q337:S337)-SUMPRODUCT((J337:P337&lt;$T$9:$Z$9)*J337:P337+(J337:P337&gt;=$T$9:$Z$9)*$T$9:$Z$9)),J337-MIN($T$9,J337)))</f>
        <v>0</v>
      </c>
      <c r="U337" s="33">
        <f>IF($B337="","",MIN($U$9,K337)+MIN(MAX(0,'Debt Payoff'!$D$24-SUM(Q337:T337)-SUMPRODUCT((K337:P337&lt;$U$9:$Z$9)*K337:P337+(K337:P337&gt;=$U$9:$Z$9)*$U$9:$Z$9)),K337-MIN($U$9,K337)))</f>
        <v>0</v>
      </c>
      <c r="V337" s="33">
        <f>IF($B337="","",MIN($V$9,L337)+MIN(MAX(0,'Debt Payoff'!$D$24-SUM(Q337:U337)-SUMPRODUCT((L337:P337&lt;$V$9:$Z$9)*L337:P337+(L337:P337&gt;=$V$9:$Z$9)*$V$9:$Z$9)),L337-MIN($V$9,L337)))</f>
        <v>0</v>
      </c>
      <c r="W337" s="33">
        <f>IF($B337="","",MIN($W$9,M337)+MIN(MAX(0,'Debt Payoff'!$D$24-SUM(Q337:V337)-SUMPRODUCT((M337:P337&lt;$W$9:$Z$9)*M337:P337+(M337:P337&gt;=$W$9:$Z$9)*$W$9:$Z$9)),M337-MIN($W$9,M337)))</f>
        <v>0</v>
      </c>
      <c r="X337" s="33">
        <f>IF($B337="","",MIN($X$9,N337)+MIN(MAX(0,'Debt Payoff'!$D$24-SUM(Q337:W337)-SUMPRODUCT((N337:P337&lt;$X$9:$Z$9)*N337:P337+(N337:P337&gt;=$X$9:$Z$9)*$X$9:$Z$9)),N337-MIN($X$9,N337)))</f>
        <v>0</v>
      </c>
      <c r="Y337" s="33">
        <f>IF($B337="","",MIN($Y$9,O337)+MIN(MAX(0,'Debt Payoff'!$D$24-SUM(Q337:X337)-SUMPRODUCT((O337:P337&lt;$Y$9:$Z$9)*O337:P337+(O337:P337&gt;=$Y$9:$Z$9)*$Y$9:$Z$9)),O337-MIN($Y$9,O337)))</f>
        <v>0</v>
      </c>
      <c r="Z337" s="33">
        <f>IF($B337="","",MIN($Z$9,P337)+MIN(MAX(0,'Debt Payoff'!$D$24-SUM(Q337:Y337)-SUMPRODUCT((P337:P337&lt;$Z$9:$Z$9)*P337:P337+(P337:P337&gt;=$Z$9:$Z$9)*$Z$9:$Z$9)),P337-MIN($Z$9,P337)))</f>
        <v>0</v>
      </c>
      <c r="AA337" s="33">
        <f>IF($B337="","",ROUND(G337-Q337,2))</f>
        <v>0</v>
      </c>
      <c r="AB337" s="33">
        <f>IF($B337="","",ROUND(H337-R337,2))</f>
        <v>0</v>
      </c>
      <c r="AC337" s="33">
        <f>IF($B337="","",ROUND(I337-S337,2))</f>
        <v>0</v>
      </c>
      <c r="AD337" s="33">
        <f>IF($B337="","",ROUND(J337-T337,2))</f>
        <v>0</v>
      </c>
      <c r="AE337" s="33">
        <f>IF($B337="","",ROUND(K337-U337,2))</f>
        <v>0</v>
      </c>
      <c r="AF337" s="33">
        <f>IF($B337="","",ROUND(L337-V337,2))</f>
        <v>0</v>
      </c>
      <c r="AG337" s="33">
        <f>IF($B337="","",ROUND(M337-W337,2))</f>
        <v>0</v>
      </c>
      <c r="AH337" s="33">
        <f>IF($B337="","",ROUND(N337-X337,2))</f>
        <v>0</v>
      </c>
      <c r="AI337" s="33">
        <f>IF($B337="","",ROUND(O337-Y337,2))</f>
        <v>0</v>
      </c>
      <c r="AJ337" s="33">
        <f>IF($B337="","",ROUND(P337-Z337,2))</f>
        <v>0</v>
      </c>
    </row>
    <row r="338" spans="2:36">
      <c r="B338" s="15">
        <f>IF(B337="","",IF(F337&gt;0.005,B337+1,""))</f>
        <v>0</v>
      </c>
      <c r="C338" s="46">
        <f>IF($B338="","",EDATE('Debt Payoff'!$D$23,$B338-1))</f>
        <v>0</v>
      </c>
      <c r="D338" s="47">
        <f>IF($B338="","",SUM(Q338:Z338))</f>
        <v>0</v>
      </c>
      <c r="E338" s="48">
        <f>IF($B338="","",SUM(G338:P338)-F337)</f>
        <v>0</v>
      </c>
      <c r="F338" s="47">
        <f>IF($B338="","",SUM(AA338:AJ338))</f>
        <v>0</v>
      </c>
      <c r="G338" s="48">
        <f>IF($B338="","",ROUND(N(AA337)*(1+$Q$8/12),2))</f>
        <v>0</v>
      </c>
      <c r="H338" s="48">
        <f>IF($B338="","",ROUND(N(AB337)*(1+$R$8/12),2))</f>
        <v>0</v>
      </c>
      <c r="I338" s="48">
        <f>IF($B338="","",ROUND(N(AC337)*(1+$S$8/12),2))</f>
        <v>0</v>
      </c>
      <c r="J338" s="48">
        <f>IF($B338="","",ROUND(N(AD337)*(1+$T$8/12),2))</f>
        <v>0</v>
      </c>
      <c r="K338" s="48">
        <f>IF($B338="","",ROUND(N(AE337)*(1+$U$8/12),2))</f>
        <v>0</v>
      </c>
      <c r="L338" s="48">
        <f>IF($B338="","",ROUND(N(AF337)*(1+$V$8/12),2))</f>
        <v>0</v>
      </c>
      <c r="M338" s="48">
        <f>IF($B338="","",ROUND(N(AG337)*(1+$W$8/12),2))</f>
        <v>0</v>
      </c>
      <c r="N338" s="48">
        <f>IF($B338="","",ROUND(N(AH337)*(1+$X$8/12),2))</f>
        <v>0</v>
      </c>
      <c r="O338" s="48">
        <f>IF($B338="","",ROUND(N(AI337)*(1+$Y$8/12),2))</f>
        <v>0</v>
      </c>
      <c r="P338" s="48">
        <f>IF($B338="","",ROUND(N(AJ337)*(1+$Z$8/12),2))</f>
        <v>0</v>
      </c>
      <c r="Q338" s="33">
        <f>IF($B338="","",MIN($Q$9,G338)+MIN(MAX(0,'Debt Payoff'!$D$24-0-SUMPRODUCT((G338:P338&lt;$Q$9:$Z$9)*G338:P338+(G338:P338&gt;=$Q$9:$Z$9)*$Q$9:$Z$9)),G338-MIN($Q$9,G338)))</f>
        <v>0</v>
      </c>
      <c r="R338" s="33">
        <f>IF($B338="","",MIN($R$9,H338)+MIN(MAX(0,'Debt Payoff'!$D$24-SUM(Q338:Q338)-SUMPRODUCT((H338:P338&lt;$R$9:$Z$9)*H338:P338+(H338:P338&gt;=$R$9:$Z$9)*$R$9:$Z$9)),H338-MIN($R$9,H338)))</f>
        <v>0</v>
      </c>
      <c r="S338" s="33">
        <f>IF($B338="","",MIN($S$9,I338)+MIN(MAX(0,'Debt Payoff'!$D$24-SUM(Q338:R338)-SUMPRODUCT((I338:P338&lt;$S$9:$Z$9)*I338:P338+(I338:P338&gt;=$S$9:$Z$9)*$S$9:$Z$9)),I338-MIN($S$9,I338)))</f>
        <v>0</v>
      </c>
      <c r="T338" s="33">
        <f>IF($B338="","",MIN($T$9,J338)+MIN(MAX(0,'Debt Payoff'!$D$24-SUM(Q338:S338)-SUMPRODUCT((J338:P338&lt;$T$9:$Z$9)*J338:P338+(J338:P338&gt;=$T$9:$Z$9)*$T$9:$Z$9)),J338-MIN($T$9,J338)))</f>
        <v>0</v>
      </c>
      <c r="U338" s="33">
        <f>IF($B338="","",MIN($U$9,K338)+MIN(MAX(0,'Debt Payoff'!$D$24-SUM(Q338:T338)-SUMPRODUCT((K338:P338&lt;$U$9:$Z$9)*K338:P338+(K338:P338&gt;=$U$9:$Z$9)*$U$9:$Z$9)),K338-MIN($U$9,K338)))</f>
        <v>0</v>
      </c>
      <c r="V338" s="33">
        <f>IF($B338="","",MIN($V$9,L338)+MIN(MAX(0,'Debt Payoff'!$D$24-SUM(Q338:U338)-SUMPRODUCT((L338:P338&lt;$V$9:$Z$9)*L338:P338+(L338:P338&gt;=$V$9:$Z$9)*$V$9:$Z$9)),L338-MIN($V$9,L338)))</f>
        <v>0</v>
      </c>
      <c r="W338" s="33">
        <f>IF($B338="","",MIN($W$9,M338)+MIN(MAX(0,'Debt Payoff'!$D$24-SUM(Q338:V338)-SUMPRODUCT((M338:P338&lt;$W$9:$Z$9)*M338:P338+(M338:P338&gt;=$W$9:$Z$9)*$W$9:$Z$9)),M338-MIN($W$9,M338)))</f>
        <v>0</v>
      </c>
      <c r="X338" s="33">
        <f>IF($B338="","",MIN($X$9,N338)+MIN(MAX(0,'Debt Payoff'!$D$24-SUM(Q338:W338)-SUMPRODUCT((N338:P338&lt;$X$9:$Z$9)*N338:P338+(N338:P338&gt;=$X$9:$Z$9)*$X$9:$Z$9)),N338-MIN($X$9,N338)))</f>
        <v>0</v>
      </c>
      <c r="Y338" s="33">
        <f>IF($B338="","",MIN($Y$9,O338)+MIN(MAX(0,'Debt Payoff'!$D$24-SUM(Q338:X338)-SUMPRODUCT((O338:P338&lt;$Y$9:$Z$9)*O338:P338+(O338:P338&gt;=$Y$9:$Z$9)*$Y$9:$Z$9)),O338-MIN($Y$9,O338)))</f>
        <v>0</v>
      </c>
      <c r="Z338" s="33">
        <f>IF($B338="","",MIN($Z$9,P338)+MIN(MAX(0,'Debt Payoff'!$D$24-SUM(Q338:Y338)-SUMPRODUCT((P338:P338&lt;$Z$9:$Z$9)*P338:P338+(P338:P338&gt;=$Z$9:$Z$9)*$Z$9:$Z$9)),P338-MIN($Z$9,P338)))</f>
        <v>0</v>
      </c>
      <c r="AA338" s="33">
        <f>IF($B338="","",ROUND(G338-Q338,2))</f>
        <v>0</v>
      </c>
      <c r="AB338" s="33">
        <f>IF($B338="","",ROUND(H338-R338,2))</f>
        <v>0</v>
      </c>
      <c r="AC338" s="33">
        <f>IF($B338="","",ROUND(I338-S338,2))</f>
        <v>0</v>
      </c>
      <c r="AD338" s="33">
        <f>IF($B338="","",ROUND(J338-T338,2))</f>
        <v>0</v>
      </c>
      <c r="AE338" s="33">
        <f>IF($B338="","",ROUND(K338-U338,2))</f>
        <v>0</v>
      </c>
      <c r="AF338" s="33">
        <f>IF($B338="","",ROUND(L338-V338,2))</f>
        <v>0</v>
      </c>
      <c r="AG338" s="33">
        <f>IF($B338="","",ROUND(M338-W338,2))</f>
        <v>0</v>
      </c>
      <c r="AH338" s="33">
        <f>IF($B338="","",ROUND(N338-X338,2))</f>
        <v>0</v>
      </c>
      <c r="AI338" s="33">
        <f>IF($B338="","",ROUND(O338-Y338,2))</f>
        <v>0</v>
      </c>
      <c r="AJ338" s="33">
        <f>IF($B338="","",ROUND(P338-Z338,2))</f>
        <v>0</v>
      </c>
    </row>
    <row r="339" spans="2:36">
      <c r="B339" s="15">
        <f>IF(B338="","",IF(F338&gt;0.005,B338+1,""))</f>
        <v>0</v>
      </c>
      <c r="C339" s="46">
        <f>IF($B339="","",EDATE('Debt Payoff'!$D$23,$B339-1))</f>
        <v>0</v>
      </c>
      <c r="D339" s="47">
        <f>IF($B339="","",SUM(Q339:Z339))</f>
        <v>0</v>
      </c>
      <c r="E339" s="48">
        <f>IF($B339="","",SUM(G339:P339)-F338)</f>
        <v>0</v>
      </c>
      <c r="F339" s="47">
        <f>IF($B339="","",SUM(AA339:AJ339))</f>
        <v>0</v>
      </c>
      <c r="G339" s="48">
        <f>IF($B339="","",ROUND(N(AA338)*(1+$Q$8/12),2))</f>
        <v>0</v>
      </c>
      <c r="H339" s="48">
        <f>IF($B339="","",ROUND(N(AB338)*(1+$R$8/12),2))</f>
        <v>0</v>
      </c>
      <c r="I339" s="48">
        <f>IF($B339="","",ROUND(N(AC338)*(1+$S$8/12),2))</f>
        <v>0</v>
      </c>
      <c r="J339" s="48">
        <f>IF($B339="","",ROUND(N(AD338)*(1+$T$8/12),2))</f>
        <v>0</v>
      </c>
      <c r="K339" s="48">
        <f>IF($B339="","",ROUND(N(AE338)*(1+$U$8/12),2))</f>
        <v>0</v>
      </c>
      <c r="L339" s="48">
        <f>IF($B339="","",ROUND(N(AF338)*(1+$V$8/12),2))</f>
        <v>0</v>
      </c>
      <c r="M339" s="48">
        <f>IF($B339="","",ROUND(N(AG338)*(1+$W$8/12),2))</f>
        <v>0</v>
      </c>
      <c r="N339" s="48">
        <f>IF($B339="","",ROUND(N(AH338)*(1+$X$8/12),2))</f>
        <v>0</v>
      </c>
      <c r="O339" s="48">
        <f>IF($B339="","",ROUND(N(AI338)*(1+$Y$8/12),2))</f>
        <v>0</v>
      </c>
      <c r="P339" s="48">
        <f>IF($B339="","",ROUND(N(AJ338)*(1+$Z$8/12),2))</f>
        <v>0</v>
      </c>
      <c r="Q339" s="33">
        <f>IF($B339="","",MIN($Q$9,G339)+MIN(MAX(0,'Debt Payoff'!$D$24-0-SUMPRODUCT((G339:P339&lt;$Q$9:$Z$9)*G339:P339+(G339:P339&gt;=$Q$9:$Z$9)*$Q$9:$Z$9)),G339-MIN($Q$9,G339)))</f>
        <v>0</v>
      </c>
      <c r="R339" s="33">
        <f>IF($B339="","",MIN($R$9,H339)+MIN(MAX(0,'Debt Payoff'!$D$24-SUM(Q339:Q339)-SUMPRODUCT((H339:P339&lt;$R$9:$Z$9)*H339:P339+(H339:P339&gt;=$R$9:$Z$9)*$R$9:$Z$9)),H339-MIN($R$9,H339)))</f>
        <v>0</v>
      </c>
      <c r="S339" s="33">
        <f>IF($B339="","",MIN($S$9,I339)+MIN(MAX(0,'Debt Payoff'!$D$24-SUM(Q339:R339)-SUMPRODUCT((I339:P339&lt;$S$9:$Z$9)*I339:P339+(I339:P339&gt;=$S$9:$Z$9)*$S$9:$Z$9)),I339-MIN($S$9,I339)))</f>
        <v>0</v>
      </c>
      <c r="T339" s="33">
        <f>IF($B339="","",MIN($T$9,J339)+MIN(MAX(0,'Debt Payoff'!$D$24-SUM(Q339:S339)-SUMPRODUCT((J339:P339&lt;$T$9:$Z$9)*J339:P339+(J339:P339&gt;=$T$9:$Z$9)*$T$9:$Z$9)),J339-MIN($T$9,J339)))</f>
        <v>0</v>
      </c>
      <c r="U339" s="33">
        <f>IF($B339="","",MIN($U$9,K339)+MIN(MAX(0,'Debt Payoff'!$D$24-SUM(Q339:T339)-SUMPRODUCT((K339:P339&lt;$U$9:$Z$9)*K339:P339+(K339:P339&gt;=$U$9:$Z$9)*$U$9:$Z$9)),K339-MIN($U$9,K339)))</f>
        <v>0</v>
      </c>
      <c r="V339" s="33">
        <f>IF($B339="","",MIN($V$9,L339)+MIN(MAX(0,'Debt Payoff'!$D$24-SUM(Q339:U339)-SUMPRODUCT((L339:P339&lt;$V$9:$Z$9)*L339:P339+(L339:P339&gt;=$V$9:$Z$9)*$V$9:$Z$9)),L339-MIN($V$9,L339)))</f>
        <v>0</v>
      </c>
      <c r="W339" s="33">
        <f>IF($B339="","",MIN($W$9,M339)+MIN(MAX(0,'Debt Payoff'!$D$24-SUM(Q339:V339)-SUMPRODUCT((M339:P339&lt;$W$9:$Z$9)*M339:P339+(M339:P339&gt;=$W$9:$Z$9)*$W$9:$Z$9)),M339-MIN($W$9,M339)))</f>
        <v>0</v>
      </c>
      <c r="X339" s="33">
        <f>IF($B339="","",MIN($X$9,N339)+MIN(MAX(0,'Debt Payoff'!$D$24-SUM(Q339:W339)-SUMPRODUCT((N339:P339&lt;$X$9:$Z$9)*N339:P339+(N339:P339&gt;=$X$9:$Z$9)*$X$9:$Z$9)),N339-MIN($X$9,N339)))</f>
        <v>0</v>
      </c>
      <c r="Y339" s="33">
        <f>IF($B339="","",MIN($Y$9,O339)+MIN(MAX(0,'Debt Payoff'!$D$24-SUM(Q339:X339)-SUMPRODUCT((O339:P339&lt;$Y$9:$Z$9)*O339:P339+(O339:P339&gt;=$Y$9:$Z$9)*$Y$9:$Z$9)),O339-MIN($Y$9,O339)))</f>
        <v>0</v>
      </c>
      <c r="Z339" s="33">
        <f>IF($B339="","",MIN($Z$9,P339)+MIN(MAX(0,'Debt Payoff'!$D$24-SUM(Q339:Y339)-SUMPRODUCT((P339:P339&lt;$Z$9:$Z$9)*P339:P339+(P339:P339&gt;=$Z$9:$Z$9)*$Z$9:$Z$9)),P339-MIN($Z$9,P339)))</f>
        <v>0</v>
      </c>
      <c r="AA339" s="33">
        <f>IF($B339="","",ROUND(G339-Q339,2))</f>
        <v>0</v>
      </c>
      <c r="AB339" s="33">
        <f>IF($B339="","",ROUND(H339-R339,2))</f>
        <v>0</v>
      </c>
      <c r="AC339" s="33">
        <f>IF($B339="","",ROUND(I339-S339,2))</f>
        <v>0</v>
      </c>
      <c r="AD339" s="33">
        <f>IF($B339="","",ROUND(J339-T339,2))</f>
        <v>0</v>
      </c>
      <c r="AE339" s="33">
        <f>IF($B339="","",ROUND(K339-U339,2))</f>
        <v>0</v>
      </c>
      <c r="AF339" s="33">
        <f>IF($B339="","",ROUND(L339-V339,2))</f>
        <v>0</v>
      </c>
      <c r="AG339" s="33">
        <f>IF($B339="","",ROUND(M339-W339,2))</f>
        <v>0</v>
      </c>
      <c r="AH339" s="33">
        <f>IF($B339="","",ROUND(N339-X339,2))</f>
        <v>0</v>
      </c>
      <c r="AI339" s="33">
        <f>IF($B339="","",ROUND(O339-Y339,2))</f>
        <v>0</v>
      </c>
      <c r="AJ339" s="33">
        <f>IF($B339="","",ROUND(P339-Z339,2))</f>
        <v>0</v>
      </c>
    </row>
    <row r="340" spans="2:36">
      <c r="B340" s="15">
        <f>IF(B339="","",IF(F339&gt;0.005,B339+1,""))</f>
        <v>0</v>
      </c>
      <c r="C340" s="46">
        <f>IF($B340="","",EDATE('Debt Payoff'!$D$23,$B340-1))</f>
        <v>0</v>
      </c>
      <c r="D340" s="47">
        <f>IF($B340="","",SUM(Q340:Z340))</f>
        <v>0</v>
      </c>
      <c r="E340" s="48">
        <f>IF($B340="","",SUM(G340:P340)-F339)</f>
        <v>0</v>
      </c>
      <c r="F340" s="47">
        <f>IF($B340="","",SUM(AA340:AJ340))</f>
        <v>0</v>
      </c>
      <c r="G340" s="48">
        <f>IF($B340="","",ROUND(N(AA339)*(1+$Q$8/12),2))</f>
        <v>0</v>
      </c>
      <c r="H340" s="48">
        <f>IF($B340="","",ROUND(N(AB339)*(1+$R$8/12),2))</f>
        <v>0</v>
      </c>
      <c r="I340" s="48">
        <f>IF($B340="","",ROUND(N(AC339)*(1+$S$8/12),2))</f>
        <v>0</v>
      </c>
      <c r="J340" s="48">
        <f>IF($B340="","",ROUND(N(AD339)*(1+$T$8/12),2))</f>
        <v>0</v>
      </c>
      <c r="K340" s="48">
        <f>IF($B340="","",ROUND(N(AE339)*(1+$U$8/12),2))</f>
        <v>0</v>
      </c>
      <c r="L340" s="48">
        <f>IF($B340="","",ROUND(N(AF339)*(1+$V$8/12),2))</f>
        <v>0</v>
      </c>
      <c r="M340" s="48">
        <f>IF($B340="","",ROUND(N(AG339)*(1+$W$8/12),2))</f>
        <v>0</v>
      </c>
      <c r="N340" s="48">
        <f>IF($B340="","",ROUND(N(AH339)*(1+$X$8/12),2))</f>
        <v>0</v>
      </c>
      <c r="O340" s="48">
        <f>IF($B340="","",ROUND(N(AI339)*(1+$Y$8/12),2))</f>
        <v>0</v>
      </c>
      <c r="P340" s="48">
        <f>IF($B340="","",ROUND(N(AJ339)*(1+$Z$8/12),2))</f>
        <v>0</v>
      </c>
      <c r="Q340" s="33">
        <f>IF($B340="","",MIN($Q$9,G340)+MIN(MAX(0,'Debt Payoff'!$D$24-0-SUMPRODUCT((G340:P340&lt;$Q$9:$Z$9)*G340:P340+(G340:P340&gt;=$Q$9:$Z$9)*$Q$9:$Z$9)),G340-MIN($Q$9,G340)))</f>
        <v>0</v>
      </c>
      <c r="R340" s="33">
        <f>IF($B340="","",MIN($R$9,H340)+MIN(MAX(0,'Debt Payoff'!$D$24-SUM(Q340:Q340)-SUMPRODUCT((H340:P340&lt;$R$9:$Z$9)*H340:P340+(H340:P340&gt;=$R$9:$Z$9)*$R$9:$Z$9)),H340-MIN($R$9,H340)))</f>
        <v>0</v>
      </c>
      <c r="S340" s="33">
        <f>IF($B340="","",MIN($S$9,I340)+MIN(MAX(0,'Debt Payoff'!$D$24-SUM(Q340:R340)-SUMPRODUCT((I340:P340&lt;$S$9:$Z$9)*I340:P340+(I340:P340&gt;=$S$9:$Z$9)*$S$9:$Z$9)),I340-MIN($S$9,I340)))</f>
        <v>0</v>
      </c>
      <c r="T340" s="33">
        <f>IF($B340="","",MIN($T$9,J340)+MIN(MAX(0,'Debt Payoff'!$D$24-SUM(Q340:S340)-SUMPRODUCT((J340:P340&lt;$T$9:$Z$9)*J340:P340+(J340:P340&gt;=$T$9:$Z$9)*$T$9:$Z$9)),J340-MIN($T$9,J340)))</f>
        <v>0</v>
      </c>
      <c r="U340" s="33">
        <f>IF($B340="","",MIN($U$9,K340)+MIN(MAX(0,'Debt Payoff'!$D$24-SUM(Q340:T340)-SUMPRODUCT((K340:P340&lt;$U$9:$Z$9)*K340:P340+(K340:P340&gt;=$U$9:$Z$9)*$U$9:$Z$9)),K340-MIN($U$9,K340)))</f>
        <v>0</v>
      </c>
      <c r="V340" s="33">
        <f>IF($B340="","",MIN($V$9,L340)+MIN(MAX(0,'Debt Payoff'!$D$24-SUM(Q340:U340)-SUMPRODUCT((L340:P340&lt;$V$9:$Z$9)*L340:P340+(L340:P340&gt;=$V$9:$Z$9)*$V$9:$Z$9)),L340-MIN($V$9,L340)))</f>
        <v>0</v>
      </c>
      <c r="W340" s="33">
        <f>IF($B340="","",MIN($W$9,M340)+MIN(MAX(0,'Debt Payoff'!$D$24-SUM(Q340:V340)-SUMPRODUCT((M340:P340&lt;$W$9:$Z$9)*M340:P340+(M340:P340&gt;=$W$9:$Z$9)*$W$9:$Z$9)),M340-MIN($W$9,M340)))</f>
        <v>0</v>
      </c>
      <c r="X340" s="33">
        <f>IF($B340="","",MIN($X$9,N340)+MIN(MAX(0,'Debt Payoff'!$D$24-SUM(Q340:W340)-SUMPRODUCT((N340:P340&lt;$X$9:$Z$9)*N340:P340+(N340:P340&gt;=$X$9:$Z$9)*$X$9:$Z$9)),N340-MIN($X$9,N340)))</f>
        <v>0</v>
      </c>
      <c r="Y340" s="33">
        <f>IF($B340="","",MIN($Y$9,O340)+MIN(MAX(0,'Debt Payoff'!$D$24-SUM(Q340:X340)-SUMPRODUCT((O340:P340&lt;$Y$9:$Z$9)*O340:P340+(O340:P340&gt;=$Y$9:$Z$9)*$Y$9:$Z$9)),O340-MIN($Y$9,O340)))</f>
        <v>0</v>
      </c>
      <c r="Z340" s="33">
        <f>IF($B340="","",MIN($Z$9,P340)+MIN(MAX(0,'Debt Payoff'!$D$24-SUM(Q340:Y340)-SUMPRODUCT((P340:P340&lt;$Z$9:$Z$9)*P340:P340+(P340:P340&gt;=$Z$9:$Z$9)*$Z$9:$Z$9)),P340-MIN($Z$9,P340)))</f>
        <v>0</v>
      </c>
      <c r="AA340" s="33">
        <f>IF($B340="","",ROUND(G340-Q340,2))</f>
        <v>0</v>
      </c>
      <c r="AB340" s="33">
        <f>IF($B340="","",ROUND(H340-R340,2))</f>
        <v>0</v>
      </c>
      <c r="AC340" s="33">
        <f>IF($B340="","",ROUND(I340-S340,2))</f>
        <v>0</v>
      </c>
      <c r="AD340" s="33">
        <f>IF($B340="","",ROUND(J340-T340,2))</f>
        <v>0</v>
      </c>
      <c r="AE340" s="33">
        <f>IF($B340="","",ROUND(K340-U340,2))</f>
        <v>0</v>
      </c>
      <c r="AF340" s="33">
        <f>IF($B340="","",ROUND(L340-V340,2))</f>
        <v>0</v>
      </c>
      <c r="AG340" s="33">
        <f>IF($B340="","",ROUND(M340-W340,2))</f>
        <v>0</v>
      </c>
      <c r="AH340" s="33">
        <f>IF($B340="","",ROUND(N340-X340,2))</f>
        <v>0</v>
      </c>
      <c r="AI340" s="33">
        <f>IF($B340="","",ROUND(O340-Y340,2))</f>
        <v>0</v>
      </c>
      <c r="AJ340" s="33">
        <f>IF($B340="","",ROUND(P340-Z340,2))</f>
        <v>0</v>
      </c>
    </row>
    <row r="341" spans="2:36">
      <c r="B341" s="15">
        <f>IF(B340="","",IF(F340&gt;0.005,B340+1,""))</f>
        <v>0</v>
      </c>
      <c r="C341" s="46">
        <f>IF($B341="","",EDATE('Debt Payoff'!$D$23,$B341-1))</f>
        <v>0</v>
      </c>
      <c r="D341" s="47">
        <f>IF($B341="","",SUM(Q341:Z341))</f>
        <v>0</v>
      </c>
      <c r="E341" s="48">
        <f>IF($B341="","",SUM(G341:P341)-F340)</f>
        <v>0</v>
      </c>
      <c r="F341" s="47">
        <f>IF($B341="","",SUM(AA341:AJ341))</f>
        <v>0</v>
      </c>
      <c r="G341" s="48">
        <f>IF($B341="","",ROUND(N(AA340)*(1+$Q$8/12),2))</f>
        <v>0</v>
      </c>
      <c r="H341" s="48">
        <f>IF($B341="","",ROUND(N(AB340)*(1+$R$8/12),2))</f>
        <v>0</v>
      </c>
      <c r="I341" s="48">
        <f>IF($B341="","",ROUND(N(AC340)*(1+$S$8/12),2))</f>
        <v>0</v>
      </c>
      <c r="J341" s="48">
        <f>IF($B341="","",ROUND(N(AD340)*(1+$T$8/12),2))</f>
        <v>0</v>
      </c>
      <c r="K341" s="48">
        <f>IF($B341="","",ROUND(N(AE340)*(1+$U$8/12),2))</f>
        <v>0</v>
      </c>
      <c r="L341" s="48">
        <f>IF($B341="","",ROUND(N(AF340)*(1+$V$8/12),2))</f>
        <v>0</v>
      </c>
      <c r="M341" s="48">
        <f>IF($B341="","",ROUND(N(AG340)*(1+$W$8/12),2))</f>
        <v>0</v>
      </c>
      <c r="N341" s="48">
        <f>IF($B341="","",ROUND(N(AH340)*(1+$X$8/12),2))</f>
        <v>0</v>
      </c>
      <c r="O341" s="48">
        <f>IF($B341="","",ROUND(N(AI340)*(1+$Y$8/12),2))</f>
        <v>0</v>
      </c>
      <c r="P341" s="48">
        <f>IF($B341="","",ROUND(N(AJ340)*(1+$Z$8/12),2))</f>
        <v>0</v>
      </c>
      <c r="Q341" s="33">
        <f>IF($B341="","",MIN($Q$9,G341)+MIN(MAX(0,'Debt Payoff'!$D$24-0-SUMPRODUCT((G341:P341&lt;$Q$9:$Z$9)*G341:P341+(G341:P341&gt;=$Q$9:$Z$9)*$Q$9:$Z$9)),G341-MIN($Q$9,G341)))</f>
        <v>0</v>
      </c>
      <c r="R341" s="33">
        <f>IF($B341="","",MIN($R$9,H341)+MIN(MAX(0,'Debt Payoff'!$D$24-SUM(Q341:Q341)-SUMPRODUCT((H341:P341&lt;$R$9:$Z$9)*H341:P341+(H341:P341&gt;=$R$9:$Z$9)*$R$9:$Z$9)),H341-MIN($R$9,H341)))</f>
        <v>0</v>
      </c>
      <c r="S341" s="33">
        <f>IF($B341="","",MIN($S$9,I341)+MIN(MAX(0,'Debt Payoff'!$D$24-SUM(Q341:R341)-SUMPRODUCT((I341:P341&lt;$S$9:$Z$9)*I341:P341+(I341:P341&gt;=$S$9:$Z$9)*$S$9:$Z$9)),I341-MIN($S$9,I341)))</f>
        <v>0</v>
      </c>
      <c r="T341" s="33">
        <f>IF($B341="","",MIN($T$9,J341)+MIN(MAX(0,'Debt Payoff'!$D$24-SUM(Q341:S341)-SUMPRODUCT((J341:P341&lt;$T$9:$Z$9)*J341:P341+(J341:P341&gt;=$T$9:$Z$9)*$T$9:$Z$9)),J341-MIN($T$9,J341)))</f>
        <v>0</v>
      </c>
      <c r="U341" s="33">
        <f>IF($B341="","",MIN($U$9,K341)+MIN(MAX(0,'Debt Payoff'!$D$24-SUM(Q341:T341)-SUMPRODUCT((K341:P341&lt;$U$9:$Z$9)*K341:P341+(K341:P341&gt;=$U$9:$Z$9)*$U$9:$Z$9)),K341-MIN($U$9,K341)))</f>
        <v>0</v>
      </c>
      <c r="V341" s="33">
        <f>IF($B341="","",MIN($V$9,L341)+MIN(MAX(0,'Debt Payoff'!$D$24-SUM(Q341:U341)-SUMPRODUCT((L341:P341&lt;$V$9:$Z$9)*L341:P341+(L341:P341&gt;=$V$9:$Z$9)*$V$9:$Z$9)),L341-MIN($V$9,L341)))</f>
        <v>0</v>
      </c>
      <c r="W341" s="33">
        <f>IF($B341="","",MIN($W$9,M341)+MIN(MAX(0,'Debt Payoff'!$D$24-SUM(Q341:V341)-SUMPRODUCT((M341:P341&lt;$W$9:$Z$9)*M341:P341+(M341:P341&gt;=$W$9:$Z$9)*$W$9:$Z$9)),M341-MIN($W$9,M341)))</f>
        <v>0</v>
      </c>
      <c r="X341" s="33">
        <f>IF($B341="","",MIN($X$9,N341)+MIN(MAX(0,'Debt Payoff'!$D$24-SUM(Q341:W341)-SUMPRODUCT((N341:P341&lt;$X$9:$Z$9)*N341:P341+(N341:P341&gt;=$X$9:$Z$9)*$X$9:$Z$9)),N341-MIN($X$9,N341)))</f>
        <v>0</v>
      </c>
      <c r="Y341" s="33">
        <f>IF($B341="","",MIN($Y$9,O341)+MIN(MAX(0,'Debt Payoff'!$D$24-SUM(Q341:X341)-SUMPRODUCT((O341:P341&lt;$Y$9:$Z$9)*O341:P341+(O341:P341&gt;=$Y$9:$Z$9)*$Y$9:$Z$9)),O341-MIN($Y$9,O341)))</f>
        <v>0</v>
      </c>
      <c r="Z341" s="33">
        <f>IF($B341="","",MIN($Z$9,P341)+MIN(MAX(0,'Debt Payoff'!$D$24-SUM(Q341:Y341)-SUMPRODUCT((P341:P341&lt;$Z$9:$Z$9)*P341:P341+(P341:P341&gt;=$Z$9:$Z$9)*$Z$9:$Z$9)),P341-MIN($Z$9,P341)))</f>
        <v>0</v>
      </c>
      <c r="AA341" s="33">
        <f>IF($B341="","",ROUND(G341-Q341,2))</f>
        <v>0</v>
      </c>
      <c r="AB341" s="33">
        <f>IF($B341="","",ROUND(H341-R341,2))</f>
        <v>0</v>
      </c>
      <c r="AC341" s="33">
        <f>IF($B341="","",ROUND(I341-S341,2))</f>
        <v>0</v>
      </c>
      <c r="AD341" s="33">
        <f>IF($B341="","",ROUND(J341-T341,2))</f>
        <v>0</v>
      </c>
      <c r="AE341" s="33">
        <f>IF($B341="","",ROUND(K341-U341,2))</f>
        <v>0</v>
      </c>
      <c r="AF341" s="33">
        <f>IF($B341="","",ROUND(L341-V341,2))</f>
        <v>0</v>
      </c>
      <c r="AG341" s="33">
        <f>IF($B341="","",ROUND(M341-W341,2))</f>
        <v>0</v>
      </c>
      <c r="AH341" s="33">
        <f>IF($B341="","",ROUND(N341-X341,2))</f>
        <v>0</v>
      </c>
      <c r="AI341" s="33">
        <f>IF($B341="","",ROUND(O341-Y341,2))</f>
        <v>0</v>
      </c>
      <c r="AJ341" s="33">
        <f>IF($B341="","",ROUND(P341-Z341,2))</f>
        <v>0</v>
      </c>
    </row>
    <row r="342" spans="2:36">
      <c r="B342" s="15">
        <f>IF(B341="","",IF(F341&gt;0.005,B341+1,""))</f>
        <v>0</v>
      </c>
      <c r="C342" s="46">
        <f>IF($B342="","",EDATE('Debt Payoff'!$D$23,$B342-1))</f>
        <v>0</v>
      </c>
      <c r="D342" s="47">
        <f>IF($B342="","",SUM(Q342:Z342))</f>
        <v>0</v>
      </c>
      <c r="E342" s="48">
        <f>IF($B342="","",SUM(G342:P342)-F341)</f>
        <v>0</v>
      </c>
      <c r="F342" s="47">
        <f>IF($B342="","",SUM(AA342:AJ342))</f>
        <v>0</v>
      </c>
      <c r="G342" s="48">
        <f>IF($B342="","",ROUND(N(AA341)*(1+$Q$8/12),2))</f>
        <v>0</v>
      </c>
      <c r="H342" s="48">
        <f>IF($B342="","",ROUND(N(AB341)*(1+$R$8/12),2))</f>
        <v>0</v>
      </c>
      <c r="I342" s="48">
        <f>IF($B342="","",ROUND(N(AC341)*(1+$S$8/12),2))</f>
        <v>0</v>
      </c>
      <c r="J342" s="48">
        <f>IF($B342="","",ROUND(N(AD341)*(1+$T$8/12),2))</f>
        <v>0</v>
      </c>
      <c r="K342" s="48">
        <f>IF($B342="","",ROUND(N(AE341)*(1+$U$8/12),2))</f>
        <v>0</v>
      </c>
      <c r="L342" s="48">
        <f>IF($B342="","",ROUND(N(AF341)*(1+$V$8/12),2))</f>
        <v>0</v>
      </c>
      <c r="M342" s="48">
        <f>IF($B342="","",ROUND(N(AG341)*(1+$W$8/12),2))</f>
        <v>0</v>
      </c>
      <c r="N342" s="48">
        <f>IF($B342="","",ROUND(N(AH341)*(1+$X$8/12),2))</f>
        <v>0</v>
      </c>
      <c r="O342" s="48">
        <f>IF($B342="","",ROUND(N(AI341)*(1+$Y$8/12),2))</f>
        <v>0</v>
      </c>
      <c r="P342" s="48">
        <f>IF($B342="","",ROUND(N(AJ341)*(1+$Z$8/12),2))</f>
        <v>0</v>
      </c>
      <c r="Q342" s="33">
        <f>IF($B342="","",MIN($Q$9,G342)+MIN(MAX(0,'Debt Payoff'!$D$24-0-SUMPRODUCT((G342:P342&lt;$Q$9:$Z$9)*G342:P342+(G342:P342&gt;=$Q$9:$Z$9)*$Q$9:$Z$9)),G342-MIN($Q$9,G342)))</f>
        <v>0</v>
      </c>
      <c r="R342" s="33">
        <f>IF($B342="","",MIN($R$9,H342)+MIN(MAX(0,'Debt Payoff'!$D$24-SUM(Q342:Q342)-SUMPRODUCT((H342:P342&lt;$R$9:$Z$9)*H342:P342+(H342:P342&gt;=$R$9:$Z$9)*$R$9:$Z$9)),H342-MIN($R$9,H342)))</f>
        <v>0</v>
      </c>
      <c r="S342" s="33">
        <f>IF($B342="","",MIN($S$9,I342)+MIN(MAX(0,'Debt Payoff'!$D$24-SUM(Q342:R342)-SUMPRODUCT((I342:P342&lt;$S$9:$Z$9)*I342:P342+(I342:P342&gt;=$S$9:$Z$9)*$S$9:$Z$9)),I342-MIN($S$9,I342)))</f>
        <v>0</v>
      </c>
      <c r="T342" s="33">
        <f>IF($B342="","",MIN($T$9,J342)+MIN(MAX(0,'Debt Payoff'!$D$24-SUM(Q342:S342)-SUMPRODUCT((J342:P342&lt;$T$9:$Z$9)*J342:P342+(J342:P342&gt;=$T$9:$Z$9)*$T$9:$Z$9)),J342-MIN($T$9,J342)))</f>
        <v>0</v>
      </c>
      <c r="U342" s="33">
        <f>IF($B342="","",MIN($U$9,K342)+MIN(MAX(0,'Debt Payoff'!$D$24-SUM(Q342:T342)-SUMPRODUCT((K342:P342&lt;$U$9:$Z$9)*K342:P342+(K342:P342&gt;=$U$9:$Z$9)*$U$9:$Z$9)),K342-MIN($U$9,K342)))</f>
        <v>0</v>
      </c>
      <c r="V342" s="33">
        <f>IF($B342="","",MIN($V$9,L342)+MIN(MAX(0,'Debt Payoff'!$D$24-SUM(Q342:U342)-SUMPRODUCT((L342:P342&lt;$V$9:$Z$9)*L342:P342+(L342:P342&gt;=$V$9:$Z$9)*$V$9:$Z$9)),L342-MIN($V$9,L342)))</f>
        <v>0</v>
      </c>
      <c r="W342" s="33">
        <f>IF($B342="","",MIN($W$9,M342)+MIN(MAX(0,'Debt Payoff'!$D$24-SUM(Q342:V342)-SUMPRODUCT((M342:P342&lt;$W$9:$Z$9)*M342:P342+(M342:P342&gt;=$W$9:$Z$9)*$W$9:$Z$9)),M342-MIN($W$9,M342)))</f>
        <v>0</v>
      </c>
      <c r="X342" s="33">
        <f>IF($B342="","",MIN($X$9,N342)+MIN(MAX(0,'Debt Payoff'!$D$24-SUM(Q342:W342)-SUMPRODUCT((N342:P342&lt;$X$9:$Z$9)*N342:P342+(N342:P342&gt;=$X$9:$Z$9)*$X$9:$Z$9)),N342-MIN($X$9,N342)))</f>
        <v>0</v>
      </c>
      <c r="Y342" s="33">
        <f>IF($B342="","",MIN($Y$9,O342)+MIN(MAX(0,'Debt Payoff'!$D$24-SUM(Q342:X342)-SUMPRODUCT((O342:P342&lt;$Y$9:$Z$9)*O342:P342+(O342:P342&gt;=$Y$9:$Z$9)*$Y$9:$Z$9)),O342-MIN($Y$9,O342)))</f>
        <v>0</v>
      </c>
      <c r="Z342" s="33">
        <f>IF($B342="","",MIN($Z$9,P342)+MIN(MAX(0,'Debt Payoff'!$D$24-SUM(Q342:Y342)-SUMPRODUCT((P342:P342&lt;$Z$9:$Z$9)*P342:P342+(P342:P342&gt;=$Z$9:$Z$9)*$Z$9:$Z$9)),P342-MIN($Z$9,P342)))</f>
        <v>0</v>
      </c>
      <c r="AA342" s="33">
        <f>IF($B342="","",ROUND(G342-Q342,2))</f>
        <v>0</v>
      </c>
      <c r="AB342" s="33">
        <f>IF($B342="","",ROUND(H342-R342,2))</f>
        <v>0</v>
      </c>
      <c r="AC342" s="33">
        <f>IF($B342="","",ROUND(I342-S342,2))</f>
        <v>0</v>
      </c>
      <c r="AD342" s="33">
        <f>IF($B342="","",ROUND(J342-T342,2))</f>
        <v>0</v>
      </c>
      <c r="AE342" s="33">
        <f>IF($B342="","",ROUND(K342-U342,2))</f>
        <v>0</v>
      </c>
      <c r="AF342" s="33">
        <f>IF($B342="","",ROUND(L342-V342,2))</f>
        <v>0</v>
      </c>
      <c r="AG342" s="33">
        <f>IF($B342="","",ROUND(M342-W342,2))</f>
        <v>0</v>
      </c>
      <c r="AH342" s="33">
        <f>IF($B342="","",ROUND(N342-X342,2))</f>
        <v>0</v>
      </c>
      <c r="AI342" s="33">
        <f>IF($B342="","",ROUND(O342-Y342,2))</f>
        <v>0</v>
      </c>
      <c r="AJ342" s="33">
        <f>IF($B342="","",ROUND(P342-Z342,2))</f>
        <v>0</v>
      </c>
    </row>
    <row r="343" spans="2:36">
      <c r="B343" s="15">
        <f>IF(B342="","",IF(F342&gt;0.005,B342+1,""))</f>
        <v>0</v>
      </c>
      <c r="C343" s="46">
        <f>IF($B343="","",EDATE('Debt Payoff'!$D$23,$B343-1))</f>
        <v>0</v>
      </c>
      <c r="D343" s="47">
        <f>IF($B343="","",SUM(Q343:Z343))</f>
        <v>0</v>
      </c>
      <c r="E343" s="48">
        <f>IF($B343="","",SUM(G343:P343)-F342)</f>
        <v>0</v>
      </c>
      <c r="F343" s="47">
        <f>IF($B343="","",SUM(AA343:AJ343))</f>
        <v>0</v>
      </c>
      <c r="G343" s="48">
        <f>IF($B343="","",ROUND(N(AA342)*(1+$Q$8/12),2))</f>
        <v>0</v>
      </c>
      <c r="H343" s="48">
        <f>IF($B343="","",ROUND(N(AB342)*(1+$R$8/12),2))</f>
        <v>0</v>
      </c>
      <c r="I343" s="48">
        <f>IF($B343="","",ROUND(N(AC342)*(1+$S$8/12),2))</f>
        <v>0</v>
      </c>
      <c r="J343" s="48">
        <f>IF($B343="","",ROUND(N(AD342)*(1+$T$8/12),2))</f>
        <v>0</v>
      </c>
      <c r="K343" s="48">
        <f>IF($B343="","",ROUND(N(AE342)*(1+$U$8/12),2))</f>
        <v>0</v>
      </c>
      <c r="L343" s="48">
        <f>IF($B343="","",ROUND(N(AF342)*(1+$V$8/12),2))</f>
        <v>0</v>
      </c>
      <c r="M343" s="48">
        <f>IF($B343="","",ROUND(N(AG342)*(1+$W$8/12),2))</f>
        <v>0</v>
      </c>
      <c r="N343" s="48">
        <f>IF($B343="","",ROUND(N(AH342)*(1+$X$8/12),2))</f>
        <v>0</v>
      </c>
      <c r="O343" s="48">
        <f>IF($B343="","",ROUND(N(AI342)*(1+$Y$8/12),2))</f>
        <v>0</v>
      </c>
      <c r="P343" s="48">
        <f>IF($B343="","",ROUND(N(AJ342)*(1+$Z$8/12),2))</f>
        <v>0</v>
      </c>
      <c r="Q343" s="33">
        <f>IF($B343="","",MIN($Q$9,G343)+MIN(MAX(0,'Debt Payoff'!$D$24-0-SUMPRODUCT((G343:P343&lt;$Q$9:$Z$9)*G343:P343+(G343:P343&gt;=$Q$9:$Z$9)*$Q$9:$Z$9)),G343-MIN($Q$9,G343)))</f>
        <v>0</v>
      </c>
      <c r="R343" s="33">
        <f>IF($B343="","",MIN($R$9,H343)+MIN(MAX(0,'Debt Payoff'!$D$24-SUM(Q343:Q343)-SUMPRODUCT((H343:P343&lt;$R$9:$Z$9)*H343:P343+(H343:P343&gt;=$R$9:$Z$9)*$R$9:$Z$9)),H343-MIN($R$9,H343)))</f>
        <v>0</v>
      </c>
      <c r="S343" s="33">
        <f>IF($B343="","",MIN($S$9,I343)+MIN(MAX(0,'Debt Payoff'!$D$24-SUM(Q343:R343)-SUMPRODUCT((I343:P343&lt;$S$9:$Z$9)*I343:P343+(I343:P343&gt;=$S$9:$Z$9)*$S$9:$Z$9)),I343-MIN($S$9,I343)))</f>
        <v>0</v>
      </c>
      <c r="T343" s="33">
        <f>IF($B343="","",MIN($T$9,J343)+MIN(MAX(0,'Debt Payoff'!$D$24-SUM(Q343:S343)-SUMPRODUCT((J343:P343&lt;$T$9:$Z$9)*J343:P343+(J343:P343&gt;=$T$9:$Z$9)*$T$9:$Z$9)),J343-MIN($T$9,J343)))</f>
        <v>0</v>
      </c>
      <c r="U343" s="33">
        <f>IF($B343="","",MIN($U$9,K343)+MIN(MAX(0,'Debt Payoff'!$D$24-SUM(Q343:T343)-SUMPRODUCT((K343:P343&lt;$U$9:$Z$9)*K343:P343+(K343:P343&gt;=$U$9:$Z$9)*$U$9:$Z$9)),K343-MIN($U$9,K343)))</f>
        <v>0</v>
      </c>
      <c r="V343" s="33">
        <f>IF($B343="","",MIN($V$9,L343)+MIN(MAX(0,'Debt Payoff'!$D$24-SUM(Q343:U343)-SUMPRODUCT((L343:P343&lt;$V$9:$Z$9)*L343:P343+(L343:P343&gt;=$V$9:$Z$9)*$V$9:$Z$9)),L343-MIN($V$9,L343)))</f>
        <v>0</v>
      </c>
      <c r="W343" s="33">
        <f>IF($B343="","",MIN($W$9,M343)+MIN(MAX(0,'Debt Payoff'!$D$24-SUM(Q343:V343)-SUMPRODUCT((M343:P343&lt;$W$9:$Z$9)*M343:P343+(M343:P343&gt;=$W$9:$Z$9)*$W$9:$Z$9)),M343-MIN($W$9,M343)))</f>
        <v>0</v>
      </c>
      <c r="X343" s="33">
        <f>IF($B343="","",MIN($X$9,N343)+MIN(MAX(0,'Debt Payoff'!$D$24-SUM(Q343:W343)-SUMPRODUCT((N343:P343&lt;$X$9:$Z$9)*N343:P343+(N343:P343&gt;=$X$9:$Z$9)*$X$9:$Z$9)),N343-MIN($X$9,N343)))</f>
        <v>0</v>
      </c>
      <c r="Y343" s="33">
        <f>IF($B343="","",MIN($Y$9,O343)+MIN(MAX(0,'Debt Payoff'!$D$24-SUM(Q343:X343)-SUMPRODUCT((O343:P343&lt;$Y$9:$Z$9)*O343:P343+(O343:P343&gt;=$Y$9:$Z$9)*$Y$9:$Z$9)),O343-MIN($Y$9,O343)))</f>
        <v>0</v>
      </c>
      <c r="Z343" s="33">
        <f>IF($B343="","",MIN($Z$9,P343)+MIN(MAX(0,'Debt Payoff'!$D$24-SUM(Q343:Y343)-SUMPRODUCT((P343:P343&lt;$Z$9:$Z$9)*P343:P343+(P343:P343&gt;=$Z$9:$Z$9)*$Z$9:$Z$9)),P343-MIN($Z$9,P343)))</f>
        <v>0</v>
      </c>
      <c r="AA343" s="33">
        <f>IF($B343="","",ROUND(G343-Q343,2))</f>
        <v>0</v>
      </c>
      <c r="AB343" s="33">
        <f>IF($B343="","",ROUND(H343-R343,2))</f>
        <v>0</v>
      </c>
      <c r="AC343" s="33">
        <f>IF($B343="","",ROUND(I343-S343,2))</f>
        <v>0</v>
      </c>
      <c r="AD343" s="33">
        <f>IF($B343="","",ROUND(J343-T343,2))</f>
        <v>0</v>
      </c>
      <c r="AE343" s="33">
        <f>IF($B343="","",ROUND(K343-U343,2))</f>
        <v>0</v>
      </c>
      <c r="AF343" s="33">
        <f>IF($B343="","",ROUND(L343-V343,2))</f>
        <v>0</v>
      </c>
      <c r="AG343" s="33">
        <f>IF($B343="","",ROUND(M343-W343,2))</f>
        <v>0</v>
      </c>
      <c r="AH343" s="33">
        <f>IF($B343="","",ROUND(N343-X343,2))</f>
        <v>0</v>
      </c>
      <c r="AI343" s="33">
        <f>IF($B343="","",ROUND(O343-Y343,2))</f>
        <v>0</v>
      </c>
      <c r="AJ343" s="33">
        <f>IF($B343="","",ROUND(P343-Z343,2))</f>
        <v>0</v>
      </c>
    </row>
    <row r="344" spans="2:36">
      <c r="B344" s="15">
        <f>IF(B343="","",IF(F343&gt;0.005,B343+1,""))</f>
        <v>0</v>
      </c>
      <c r="C344" s="46">
        <f>IF($B344="","",EDATE('Debt Payoff'!$D$23,$B344-1))</f>
        <v>0</v>
      </c>
      <c r="D344" s="47">
        <f>IF($B344="","",SUM(Q344:Z344))</f>
        <v>0</v>
      </c>
      <c r="E344" s="48">
        <f>IF($B344="","",SUM(G344:P344)-F343)</f>
        <v>0</v>
      </c>
      <c r="F344" s="47">
        <f>IF($B344="","",SUM(AA344:AJ344))</f>
        <v>0</v>
      </c>
      <c r="G344" s="48">
        <f>IF($B344="","",ROUND(N(AA343)*(1+$Q$8/12),2))</f>
        <v>0</v>
      </c>
      <c r="H344" s="48">
        <f>IF($B344="","",ROUND(N(AB343)*(1+$R$8/12),2))</f>
        <v>0</v>
      </c>
      <c r="I344" s="48">
        <f>IF($B344="","",ROUND(N(AC343)*(1+$S$8/12),2))</f>
        <v>0</v>
      </c>
      <c r="J344" s="48">
        <f>IF($B344="","",ROUND(N(AD343)*(1+$T$8/12),2))</f>
        <v>0</v>
      </c>
      <c r="K344" s="48">
        <f>IF($B344="","",ROUND(N(AE343)*(1+$U$8/12),2))</f>
        <v>0</v>
      </c>
      <c r="L344" s="48">
        <f>IF($B344="","",ROUND(N(AF343)*(1+$V$8/12),2))</f>
        <v>0</v>
      </c>
      <c r="M344" s="48">
        <f>IF($B344="","",ROUND(N(AG343)*(1+$W$8/12),2))</f>
        <v>0</v>
      </c>
      <c r="N344" s="48">
        <f>IF($B344="","",ROUND(N(AH343)*(1+$X$8/12),2))</f>
        <v>0</v>
      </c>
      <c r="O344" s="48">
        <f>IF($B344="","",ROUND(N(AI343)*(1+$Y$8/12),2))</f>
        <v>0</v>
      </c>
      <c r="P344" s="48">
        <f>IF($B344="","",ROUND(N(AJ343)*(1+$Z$8/12),2))</f>
        <v>0</v>
      </c>
      <c r="Q344" s="33">
        <f>IF($B344="","",MIN($Q$9,G344)+MIN(MAX(0,'Debt Payoff'!$D$24-0-SUMPRODUCT((G344:P344&lt;$Q$9:$Z$9)*G344:P344+(G344:P344&gt;=$Q$9:$Z$9)*$Q$9:$Z$9)),G344-MIN($Q$9,G344)))</f>
        <v>0</v>
      </c>
      <c r="R344" s="33">
        <f>IF($B344="","",MIN($R$9,H344)+MIN(MAX(0,'Debt Payoff'!$D$24-SUM(Q344:Q344)-SUMPRODUCT((H344:P344&lt;$R$9:$Z$9)*H344:P344+(H344:P344&gt;=$R$9:$Z$9)*$R$9:$Z$9)),H344-MIN($R$9,H344)))</f>
        <v>0</v>
      </c>
      <c r="S344" s="33">
        <f>IF($B344="","",MIN($S$9,I344)+MIN(MAX(0,'Debt Payoff'!$D$24-SUM(Q344:R344)-SUMPRODUCT((I344:P344&lt;$S$9:$Z$9)*I344:P344+(I344:P344&gt;=$S$9:$Z$9)*$S$9:$Z$9)),I344-MIN($S$9,I344)))</f>
        <v>0</v>
      </c>
      <c r="T344" s="33">
        <f>IF($B344="","",MIN($T$9,J344)+MIN(MAX(0,'Debt Payoff'!$D$24-SUM(Q344:S344)-SUMPRODUCT((J344:P344&lt;$T$9:$Z$9)*J344:P344+(J344:P344&gt;=$T$9:$Z$9)*$T$9:$Z$9)),J344-MIN($T$9,J344)))</f>
        <v>0</v>
      </c>
      <c r="U344" s="33">
        <f>IF($B344="","",MIN($U$9,K344)+MIN(MAX(0,'Debt Payoff'!$D$24-SUM(Q344:T344)-SUMPRODUCT((K344:P344&lt;$U$9:$Z$9)*K344:P344+(K344:P344&gt;=$U$9:$Z$9)*$U$9:$Z$9)),K344-MIN($U$9,K344)))</f>
        <v>0</v>
      </c>
      <c r="V344" s="33">
        <f>IF($B344="","",MIN($V$9,L344)+MIN(MAX(0,'Debt Payoff'!$D$24-SUM(Q344:U344)-SUMPRODUCT((L344:P344&lt;$V$9:$Z$9)*L344:P344+(L344:P344&gt;=$V$9:$Z$9)*$V$9:$Z$9)),L344-MIN($V$9,L344)))</f>
        <v>0</v>
      </c>
      <c r="W344" s="33">
        <f>IF($B344="","",MIN($W$9,M344)+MIN(MAX(0,'Debt Payoff'!$D$24-SUM(Q344:V344)-SUMPRODUCT((M344:P344&lt;$W$9:$Z$9)*M344:P344+(M344:P344&gt;=$W$9:$Z$9)*$W$9:$Z$9)),M344-MIN($W$9,M344)))</f>
        <v>0</v>
      </c>
      <c r="X344" s="33">
        <f>IF($B344="","",MIN($X$9,N344)+MIN(MAX(0,'Debt Payoff'!$D$24-SUM(Q344:W344)-SUMPRODUCT((N344:P344&lt;$X$9:$Z$9)*N344:P344+(N344:P344&gt;=$X$9:$Z$9)*$X$9:$Z$9)),N344-MIN($X$9,N344)))</f>
        <v>0</v>
      </c>
      <c r="Y344" s="33">
        <f>IF($B344="","",MIN($Y$9,O344)+MIN(MAX(0,'Debt Payoff'!$D$24-SUM(Q344:X344)-SUMPRODUCT((O344:P344&lt;$Y$9:$Z$9)*O344:P344+(O344:P344&gt;=$Y$9:$Z$9)*$Y$9:$Z$9)),O344-MIN($Y$9,O344)))</f>
        <v>0</v>
      </c>
      <c r="Z344" s="33">
        <f>IF($B344="","",MIN($Z$9,P344)+MIN(MAX(0,'Debt Payoff'!$D$24-SUM(Q344:Y344)-SUMPRODUCT((P344:P344&lt;$Z$9:$Z$9)*P344:P344+(P344:P344&gt;=$Z$9:$Z$9)*$Z$9:$Z$9)),P344-MIN($Z$9,P344)))</f>
        <v>0</v>
      </c>
      <c r="AA344" s="33">
        <f>IF($B344="","",ROUND(G344-Q344,2))</f>
        <v>0</v>
      </c>
      <c r="AB344" s="33">
        <f>IF($B344="","",ROUND(H344-R344,2))</f>
        <v>0</v>
      </c>
      <c r="AC344" s="33">
        <f>IF($B344="","",ROUND(I344-S344,2))</f>
        <v>0</v>
      </c>
      <c r="AD344" s="33">
        <f>IF($B344="","",ROUND(J344-T344,2))</f>
        <v>0</v>
      </c>
      <c r="AE344" s="33">
        <f>IF($B344="","",ROUND(K344-U344,2))</f>
        <v>0</v>
      </c>
      <c r="AF344" s="33">
        <f>IF($B344="","",ROUND(L344-V344,2))</f>
        <v>0</v>
      </c>
      <c r="AG344" s="33">
        <f>IF($B344="","",ROUND(M344-W344,2))</f>
        <v>0</v>
      </c>
      <c r="AH344" s="33">
        <f>IF($B344="","",ROUND(N344-X344,2))</f>
        <v>0</v>
      </c>
      <c r="AI344" s="33">
        <f>IF($B344="","",ROUND(O344-Y344,2))</f>
        <v>0</v>
      </c>
      <c r="AJ344" s="33">
        <f>IF($B344="","",ROUND(P344-Z344,2))</f>
        <v>0</v>
      </c>
    </row>
    <row r="345" spans="2:36">
      <c r="B345" s="15">
        <f>IF(B344="","",IF(F344&gt;0.005,B344+1,""))</f>
        <v>0</v>
      </c>
      <c r="C345" s="46">
        <f>IF($B345="","",EDATE('Debt Payoff'!$D$23,$B345-1))</f>
        <v>0</v>
      </c>
      <c r="D345" s="47">
        <f>IF($B345="","",SUM(Q345:Z345))</f>
        <v>0</v>
      </c>
      <c r="E345" s="48">
        <f>IF($B345="","",SUM(G345:P345)-F344)</f>
        <v>0</v>
      </c>
      <c r="F345" s="47">
        <f>IF($B345="","",SUM(AA345:AJ345))</f>
        <v>0</v>
      </c>
      <c r="G345" s="48">
        <f>IF($B345="","",ROUND(N(AA344)*(1+$Q$8/12),2))</f>
        <v>0</v>
      </c>
      <c r="H345" s="48">
        <f>IF($B345="","",ROUND(N(AB344)*(1+$R$8/12),2))</f>
        <v>0</v>
      </c>
      <c r="I345" s="48">
        <f>IF($B345="","",ROUND(N(AC344)*(1+$S$8/12),2))</f>
        <v>0</v>
      </c>
      <c r="J345" s="48">
        <f>IF($B345="","",ROUND(N(AD344)*(1+$T$8/12),2))</f>
        <v>0</v>
      </c>
      <c r="K345" s="48">
        <f>IF($B345="","",ROUND(N(AE344)*(1+$U$8/12),2))</f>
        <v>0</v>
      </c>
      <c r="L345" s="48">
        <f>IF($B345="","",ROUND(N(AF344)*(1+$V$8/12),2))</f>
        <v>0</v>
      </c>
      <c r="M345" s="48">
        <f>IF($B345="","",ROUND(N(AG344)*(1+$W$8/12),2))</f>
        <v>0</v>
      </c>
      <c r="N345" s="48">
        <f>IF($B345="","",ROUND(N(AH344)*(1+$X$8/12),2))</f>
        <v>0</v>
      </c>
      <c r="O345" s="48">
        <f>IF($B345="","",ROUND(N(AI344)*(1+$Y$8/12),2))</f>
        <v>0</v>
      </c>
      <c r="P345" s="48">
        <f>IF($B345="","",ROUND(N(AJ344)*(1+$Z$8/12),2))</f>
        <v>0</v>
      </c>
      <c r="Q345" s="33">
        <f>IF($B345="","",MIN($Q$9,G345)+MIN(MAX(0,'Debt Payoff'!$D$24-0-SUMPRODUCT((G345:P345&lt;$Q$9:$Z$9)*G345:P345+(G345:P345&gt;=$Q$9:$Z$9)*$Q$9:$Z$9)),G345-MIN($Q$9,G345)))</f>
        <v>0</v>
      </c>
      <c r="R345" s="33">
        <f>IF($B345="","",MIN($R$9,H345)+MIN(MAX(0,'Debt Payoff'!$D$24-SUM(Q345:Q345)-SUMPRODUCT((H345:P345&lt;$R$9:$Z$9)*H345:P345+(H345:P345&gt;=$R$9:$Z$9)*$R$9:$Z$9)),H345-MIN($R$9,H345)))</f>
        <v>0</v>
      </c>
      <c r="S345" s="33">
        <f>IF($B345="","",MIN($S$9,I345)+MIN(MAX(0,'Debt Payoff'!$D$24-SUM(Q345:R345)-SUMPRODUCT((I345:P345&lt;$S$9:$Z$9)*I345:P345+(I345:P345&gt;=$S$9:$Z$9)*$S$9:$Z$9)),I345-MIN($S$9,I345)))</f>
        <v>0</v>
      </c>
      <c r="T345" s="33">
        <f>IF($B345="","",MIN($T$9,J345)+MIN(MAX(0,'Debt Payoff'!$D$24-SUM(Q345:S345)-SUMPRODUCT((J345:P345&lt;$T$9:$Z$9)*J345:P345+(J345:P345&gt;=$T$9:$Z$9)*$T$9:$Z$9)),J345-MIN($T$9,J345)))</f>
        <v>0</v>
      </c>
      <c r="U345" s="33">
        <f>IF($B345="","",MIN($U$9,K345)+MIN(MAX(0,'Debt Payoff'!$D$24-SUM(Q345:T345)-SUMPRODUCT((K345:P345&lt;$U$9:$Z$9)*K345:P345+(K345:P345&gt;=$U$9:$Z$9)*$U$9:$Z$9)),K345-MIN($U$9,K345)))</f>
        <v>0</v>
      </c>
      <c r="V345" s="33">
        <f>IF($B345="","",MIN($V$9,L345)+MIN(MAX(0,'Debt Payoff'!$D$24-SUM(Q345:U345)-SUMPRODUCT((L345:P345&lt;$V$9:$Z$9)*L345:P345+(L345:P345&gt;=$V$9:$Z$9)*$V$9:$Z$9)),L345-MIN($V$9,L345)))</f>
        <v>0</v>
      </c>
      <c r="W345" s="33">
        <f>IF($B345="","",MIN($W$9,M345)+MIN(MAX(0,'Debt Payoff'!$D$24-SUM(Q345:V345)-SUMPRODUCT((M345:P345&lt;$W$9:$Z$9)*M345:P345+(M345:P345&gt;=$W$9:$Z$9)*$W$9:$Z$9)),M345-MIN($W$9,M345)))</f>
        <v>0</v>
      </c>
      <c r="X345" s="33">
        <f>IF($B345="","",MIN($X$9,N345)+MIN(MAX(0,'Debt Payoff'!$D$24-SUM(Q345:W345)-SUMPRODUCT((N345:P345&lt;$X$9:$Z$9)*N345:P345+(N345:P345&gt;=$X$9:$Z$9)*$X$9:$Z$9)),N345-MIN($X$9,N345)))</f>
        <v>0</v>
      </c>
      <c r="Y345" s="33">
        <f>IF($B345="","",MIN($Y$9,O345)+MIN(MAX(0,'Debt Payoff'!$D$24-SUM(Q345:X345)-SUMPRODUCT((O345:P345&lt;$Y$9:$Z$9)*O345:P345+(O345:P345&gt;=$Y$9:$Z$9)*$Y$9:$Z$9)),O345-MIN($Y$9,O345)))</f>
        <v>0</v>
      </c>
      <c r="Z345" s="33">
        <f>IF($B345="","",MIN($Z$9,P345)+MIN(MAX(0,'Debt Payoff'!$D$24-SUM(Q345:Y345)-SUMPRODUCT((P345:P345&lt;$Z$9:$Z$9)*P345:P345+(P345:P345&gt;=$Z$9:$Z$9)*$Z$9:$Z$9)),P345-MIN($Z$9,P345)))</f>
        <v>0</v>
      </c>
      <c r="AA345" s="33">
        <f>IF($B345="","",ROUND(G345-Q345,2))</f>
        <v>0</v>
      </c>
      <c r="AB345" s="33">
        <f>IF($B345="","",ROUND(H345-R345,2))</f>
        <v>0</v>
      </c>
      <c r="AC345" s="33">
        <f>IF($B345="","",ROUND(I345-S345,2))</f>
        <v>0</v>
      </c>
      <c r="AD345" s="33">
        <f>IF($B345="","",ROUND(J345-T345,2))</f>
        <v>0</v>
      </c>
      <c r="AE345" s="33">
        <f>IF($B345="","",ROUND(K345-U345,2))</f>
        <v>0</v>
      </c>
      <c r="AF345" s="33">
        <f>IF($B345="","",ROUND(L345-V345,2))</f>
        <v>0</v>
      </c>
      <c r="AG345" s="33">
        <f>IF($B345="","",ROUND(M345-W345,2))</f>
        <v>0</v>
      </c>
      <c r="AH345" s="33">
        <f>IF($B345="","",ROUND(N345-X345,2))</f>
        <v>0</v>
      </c>
      <c r="AI345" s="33">
        <f>IF($B345="","",ROUND(O345-Y345,2))</f>
        <v>0</v>
      </c>
      <c r="AJ345" s="33">
        <f>IF($B345="","",ROUND(P345-Z345,2))</f>
        <v>0</v>
      </c>
    </row>
    <row r="346" spans="2:36">
      <c r="B346" s="15">
        <f>IF(B345="","",IF(F345&gt;0.005,B345+1,""))</f>
        <v>0</v>
      </c>
      <c r="C346" s="46">
        <f>IF($B346="","",EDATE('Debt Payoff'!$D$23,$B346-1))</f>
        <v>0</v>
      </c>
      <c r="D346" s="47">
        <f>IF($B346="","",SUM(Q346:Z346))</f>
        <v>0</v>
      </c>
      <c r="E346" s="48">
        <f>IF($B346="","",SUM(G346:P346)-F345)</f>
        <v>0</v>
      </c>
      <c r="F346" s="47">
        <f>IF($B346="","",SUM(AA346:AJ346))</f>
        <v>0</v>
      </c>
      <c r="G346" s="48">
        <f>IF($B346="","",ROUND(N(AA345)*(1+$Q$8/12),2))</f>
        <v>0</v>
      </c>
      <c r="H346" s="48">
        <f>IF($B346="","",ROUND(N(AB345)*(1+$R$8/12),2))</f>
        <v>0</v>
      </c>
      <c r="I346" s="48">
        <f>IF($B346="","",ROUND(N(AC345)*(1+$S$8/12),2))</f>
        <v>0</v>
      </c>
      <c r="J346" s="48">
        <f>IF($B346="","",ROUND(N(AD345)*(1+$T$8/12),2))</f>
        <v>0</v>
      </c>
      <c r="K346" s="48">
        <f>IF($B346="","",ROUND(N(AE345)*(1+$U$8/12),2))</f>
        <v>0</v>
      </c>
      <c r="L346" s="48">
        <f>IF($B346="","",ROUND(N(AF345)*(1+$V$8/12),2))</f>
        <v>0</v>
      </c>
      <c r="M346" s="48">
        <f>IF($B346="","",ROUND(N(AG345)*(1+$W$8/12),2))</f>
        <v>0</v>
      </c>
      <c r="N346" s="48">
        <f>IF($B346="","",ROUND(N(AH345)*(1+$X$8/12),2))</f>
        <v>0</v>
      </c>
      <c r="O346" s="48">
        <f>IF($B346="","",ROUND(N(AI345)*(1+$Y$8/12),2))</f>
        <v>0</v>
      </c>
      <c r="P346" s="48">
        <f>IF($B346="","",ROUND(N(AJ345)*(1+$Z$8/12),2))</f>
        <v>0</v>
      </c>
      <c r="Q346" s="33">
        <f>IF($B346="","",MIN($Q$9,G346)+MIN(MAX(0,'Debt Payoff'!$D$24-0-SUMPRODUCT((G346:P346&lt;$Q$9:$Z$9)*G346:P346+(G346:P346&gt;=$Q$9:$Z$9)*$Q$9:$Z$9)),G346-MIN($Q$9,G346)))</f>
        <v>0</v>
      </c>
      <c r="R346" s="33">
        <f>IF($B346="","",MIN($R$9,H346)+MIN(MAX(0,'Debt Payoff'!$D$24-SUM(Q346:Q346)-SUMPRODUCT((H346:P346&lt;$R$9:$Z$9)*H346:P346+(H346:P346&gt;=$R$9:$Z$9)*$R$9:$Z$9)),H346-MIN($R$9,H346)))</f>
        <v>0</v>
      </c>
      <c r="S346" s="33">
        <f>IF($B346="","",MIN($S$9,I346)+MIN(MAX(0,'Debt Payoff'!$D$24-SUM(Q346:R346)-SUMPRODUCT((I346:P346&lt;$S$9:$Z$9)*I346:P346+(I346:P346&gt;=$S$9:$Z$9)*$S$9:$Z$9)),I346-MIN($S$9,I346)))</f>
        <v>0</v>
      </c>
      <c r="T346" s="33">
        <f>IF($B346="","",MIN($T$9,J346)+MIN(MAX(0,'Debt Payoff'!$D$24-SUM(Q346:S346)-SUMPRODUCT((J346:P346&lt;$T$9:$Z$9)*J346:P346+(J346:P346&gt;=$T$9:$Z$9)*$T$9:$Z$9)),J346-MIN($T$9,J346)))</f>
        <v>0</v>
      </c>
      <c r="U346" s="33">
        <f>IF($B346="","",MIN($U$9,K346)+MIN(MAX(0,'Debt Payoff'!$D$24-SUM(Q346:T346)-SUMPRODUCT((K346:P346&lt;$U$9:$Z$9)*K346:P346+(K346:P346&gt;=$U$9:$Z$9)*$U$9:$Z$9)),K346-MIN($U$9,K346)))</f>
        <v>0</v>
      </c>
      <c r="V346" s="33">
        <f>IF($B346="","",MIN($V$9,L346)+MIN(MAX(0,'Debt Payoff'!$D$24-SUM(Q346:U346)-SUMPRODUCT((L346:P346&lt;$V$9:$Z$9)*L346:P346+(L346:P346&gt;=$V$9:$Z$9)*$V$9:$Z$9)),L346-MIN($V$9,L346)))</f>
        <v>0</v>
      </c>
      <c r="W346" s="33">
        <f>IF($B346="","",MIN($W$9,M346)+MIN(MAX(0,'Debt Payoff'!$D$24-SUM(Q346:V346)-SUMPRODUCT((M346:P346&lt;$W$9:$Z$9)*M346:P346+(M346:P346&gt;=$W$9:$Z$9)*$W$9:$Z$9)),M346-MIN($W$9,M346)))</f>
        <v>0</v>
      </c>
      <c r="X346" s="33">
        <f>IF($B346="","",MIN($X$9,N346)+MIN(MAX(0,'Debt Payoff'!$D$24-SUM(Q346:W346)-SUMPRODUCT((N346:P346&lt;$X$9:$Z$9)*N346:P346+(N346:P346&gt;=$X$9:$Z$9)*$X$9:$Z$9)),N346-MIN($X$9,N346)))</f>
        <v>0</v>
      </c>
      <c r="Y346" s="33">
        <f>IF($B346="","",MIN($Y$9,O346)+MIN(MAX(0,'Debt Payoff'!$D$24-SUM(Q346:X346)-SUMPRODUCT((O346:P346&lt;$Y$9:$Z$9)*O346:P346+(O346:P346&gt;=$Y$9:$Z$9)*$Y$9:$Z$9)),O346-MIN($Y$9,O346)))</f>
        <v>0</v>
      </c>
      <c r="Z346" s="33">
        <f>IF($B346="","",MIN($Z$9,P346)+MIN(MAX(0,'Debt Payoff'!$D$24-SUM(Q346:Y346)-SUMPRODUCT((P346:P346&lt;$Z$9:$Z$9)*P346:P346+(P346:P346&gt;=$Z$9:$Z$9)*$Z$9:$Z$9)),P346-MIN($Z$9,P346)))</f>
        <v>0</v>
      </c>
      <c r="AA346" s="33">
        <f>IF($B346="","",ROUND(G346-Q346,2))</f>
        <v>0</v>
      </c>
      <c r="AB346" s="33">
        <f>IF($B346="","",ROUND(H346-R346,2))</f>
        <v>0</v>
      </c>
      <c r="AC346" s="33">
        <f>IF($B346="","",ROUND(I346-S346,2))</f>
        <v>0</v>
      </c>
      <c r="AD346" s="33">
        <f>IF($B346="","",ROUND(J346-T346,2))</f>
        <v>0</v>
      </c>
      <c r="AE346" s="33">
        <f>IF($B346="","",ROUND(K346-U346,2))</f>
        <v>0</v>
      </c>
      <c r="AF346" s="33">
        <f>IF($B346="","",ROUND(L346-V346,2))</f>
        <v>0</v>
      </c>
      <c r="AG346" s="33">
        <f>IF($B346="","",ROUND(M346-W346,2))</f>
        <v>0</v>
      </c>
      <c r="AH346" s="33">
        <f>IF($B346="","",ROUND(N346-X346,2))</f>
        <v>0</v>
      </c>
      <c r="AI346" s="33">
        <f>IF($B346="","",ROUND(O346-Y346,2))</f>
        <v>0</v>
      </c>
      <c r="AJ346" s="33">
        <f>IF($B346="","",ROUND(P346-Z346,2))</f>
        <v>0</v>
      </c>
    </row>
    <row r="347" spans="2:36">
      <c r="B347" s="15">
        <f>IF(B346="","",IF(F346&gt;0.005,B346+1,""))</f>
        <v>0</v>
      </c>
      <c r="C347" s="46">
        <f>IF($B347="","",EDATE('Debt Payoff'!$D$23,$B347-1))</f>
        <v>0</v>
      </c>
      <c r="D347" s="47">
        <f>IF($B347="","",SUM(Q347:Z347))</f>
        <v>0</v>
      </c>
      <c r="E347" s="48">
        <f>IF($B347="","",SUM(G347:P347)-F346)</f>
        <v>0</v>
      </c>
      <c r="F347" s="47">
        <f>IF($B347="","",SUM(AA347:AJ347))</f>
        <v>0</v>
      </c>
      <c r="G347" s="48">
        <f>IF($B347="","",ROUND(N(AA346)*(1+$Q$8/12),2))</f>
        <v>0</v>
      </c>
      <c r="H347" s="48">
        <f>IF($B347="","",ROUND(N(AB346)*(1+$R$8/12),2))</f>
        <v>0</v>
      </c>
      <c r="I347" s="48">
        <f>IF($B347="","",ROUND(N(AC346)*(1+$S$8/12),2))</f>
        <v>0</v>
      </c>
      <c r="J347" s="48">
        <f>IF($B347="","",ROUND(N(AD346)*(1+$T$8/12),2))</f>
        <v>0</v>
      </c>
      <c r="K347" s="48">
        <f>IF($B347="","",ROUND(N(AE346)*(1+$U$8/12),2))</f>
        <v>0</v>
      </c>
      <c r="L347" s="48">
        <f>IF($B347="","",ROUND(N(AF346)*(1+$V$8/12),2))</f>
        <v>0</v>
      </c>
      <c r="M347" s="48">
        <f>IF($B347="","",ROUND(N(AG346)*(1+$W$8/12),2))</f>
        <v>0</v>
      </c>
      <c r="N347" s="48">
        <f>IF($B347="","",ROUND(N(AH346)*(1+$X$8/12),2))</f>
        <v>0</v>
      </c>
      <c r="O347" s="48">
        <f>IF($B347="","",ROUND(N(AI346)*(1+$Y$8/12),2))</f>
        <v>0</v>
      </c>
      <c r="P347" s="48">
        <f>IF($B347="","",ROUND(N(AJ346)*(1+$Z$8/12),2))</f>
        <v>0</v>
      </c>
      <c r="Q347" s="33">
        <f>IF($B347="","",MIN($Q$9,G347)+MIN(MAX(0,'Debt Payoff'!$D$24-0-SUMPRODUCT((G347:P347&lt;$Q$9:$Z$9)*G347:P347+(G347:P347&gt;=$Q$9:$Z$9)*$Q$9:$Z$9)),G347-MIN($Q$9,G347)))</f>
        <v>0</v>
      </c>
      <c r="R347" s="33">
        <f>IF($B347="","",MIN($R$9,H347)+MIN(MAX(0,'Debt Payoff'!$D$24-SUM(Q347:Q347)-SUMPRODUCT((H347:P347&lt;$R$9:$Z$9)*H347:P347+(H347:P347&gt;=$R$9:$Z$9)*$R$9:$Z$9)),H347-MIN($R$9,H347)))</f>
        <v>0</v>
      </c>
      <c r="S347" s="33">
        <f>IF($B347="","",MIN($S$9,I347)+MIN(MAX(0,'Debt Payoff'!$D$24-SUM(Q347:R347)-SUMPRODUCT((I347:P347&lt;$S$9:$Z$9)*I347:P347+(I347:P347&gt;=$S$9:$Z$9)*$S$9:$Z$9)),I347-MIN($S$9,I347)))</f>
        <v>0</v>
      </c>
      <c r="T347" s="33">
        <f>IF($B347="","",MIN($T$9,J347)+MIN(MAX(0,'Debt Payoff'!$D$24-SUM(Q347:S347)-SUMPRODUCT((J347:P347&lt;$T$9:$Z$9)*J347:P347+(J347:P347&gt;=$T$9:$Z$9)*$T$9:$Z$9)),J347-MIN($T$9,J347)))</f>
        <v>0</v>
      </c>
      <c r="U347" s="33">
        <f>IF($B347="","",MIN($U$9,K347)+MIN(MAX(0,'Debt Payoff'!$D$24-SUM(Q347:T347)-SUMPRODUCT((K347:P347&lt;$U$9:$Z$9)*K347:P347+(K347:P347&gt;=$U$9:$Z$9)*$U$9:$Z$9)),K347-MIN($U$9,K347)))</f>
        <v>0</v>
      </c>
      <c r="V347" s="33">
        <f>IF($B347="","",MIN($V$9,L347)+MIN(MAX(0,'Debt Payoff'!$D$24-SUM(Q347:U347)-SUMPRODUCT((L347:P347&lt;$V$9:$Z$9)*L347:P347+(L347:P347&gt;=$V$9:$Z$9)*$V$9:$Z$9)),L347-MIN($V$9,L347)))</f>
        <v>0</v>
      </c>
      <c r="W347" s="33">
        <f>IF($B347="","",MIN($W$9,M347)+MIN(MAX(0,'Debt Payoff'!$D$24-SUM(Q347:V347)-SUMPRODUCT((M347:P347&lt;$W$9:$Z$9)*M347:P347+(M347:P347&gt;=$W$9:$Z$9)*$W$9:$Z$9)),M347-MIN($W$9,M347)))</f>
        <v>0</v>
      </c>
      <c r="X347" s="33">
        <f>IF($B347="","",MIN($X$9,N347)+MIN(MAX(0,'Debt Payoff'!$D$24-SUM(Q347:W347)-SUMPRODUCT((N347:P347&lt;$X$9:$Z$9)*N347:P347+(N347:P347&gt;=$X$9:$Z$9)*$X$9:$Z$9)),N347-MIN($X$9,N347)))</f>
        <v>0</v>
      </c>
      <c r="Y347" s="33">
        <f>IF($B347="","",MIN($Y$9,O347)+MIN(MAX(0,'Debt Payoff'!$D$24-SUM(Q347:X347)-SUMPRODUCT((O347:P347&lt;$Y$9:$Z$9)*O347:P347+(O347:P347&gt;=$Y$9:$Z$9)*$Y$9:$Z$9)),O347-MIN($Y$9,O347)))</f>
        <v>0</v>
      </c>
      <c r="Z347" s="33">
        <f>IF($B347="","",MIN($Z$9,P347)+MIN(MAX(0,'Debt Payoff'!$D$24-SUM(Q347:Y347)-SUMPRODUCT((P347:P347&lt;$Z$9:$Z$9)*P347:P347+(P347:P347&gt;=$Z$9:$Z$9)*$Z$9:$Z$9)),P347-MIN($Z$9,P347)))</f>
        <v>0</v>
      </c>
      <c r="AA347" s="33">
        <f>IF($B347="","",ROUND(G347-Q347,2))</f>
        <v>0</v>
      </c>
      <c r="AB347" s="33">
        <f>IF($B347="","",ROUND(H347-R347,2))</f>
        <v>0</v>
      </c>
      <c r="AC347" s="33">
        <f>IF($B347="","",ROUND(I347-S347,2))</f>
        <v>0</v>
      </c>
      <c r="AD347" s="33">
        <f>IF($B347="","",ROUND(J347-T347,2))</f>
        <v>0</v>
      </c>
      <c r="AE347" s="33">
        <f>IF($B347="","",ROUND(K347-U347,2))</f>
        <v>0</v>
      </c>
      <c r="AF347" s="33">
        <f>IF($B347="","",ROUND(L347-V347,2))</f>
        <v>0</v>
      </c>
      <c r="AG347" s="33">
        <f>IF($B347="","",ROUND(M347-W347,2))</f>
        <v>0</v>
      </c>
      <c r="AH347" s="33">
        <f>IF($B347="","",ROUND(N347-X347,2))</f>
        <v>0</v>
      </c>
      <c r="AI347" s="33">
        <f>IF($B347="","",ROUND(O347-Y347,2))</f>
        <v>0</v>
      </c>
      <c r="AJ347" s="33">
        <f>IF($B347="","",ROUND(P347-Z347,2))</f>
        <v>0</v>
      </c>
    </row>
    <row r="348" spans="2:36">
      <c r="B348" s="15">
        <f>IF(B347="","",IF(F347&gt;0.005,B347+1,""))</f>
        <v>0</v>
      </c>
      <c r="C348" s="46">
        <f>IF($B348="","",EDATE('Debt Payoff'!$D$23,$B348-1))</f>
        <v>0</v>
      </c>
      <c r="D348" s="47">
        <f>IF($B348="","",SUM(Q348:Z348))</f>
        <v>0</v>
      </c>
      <c r="E348" s="48">
        <f>IF($B348="","",SUM(G348:P348)-F347)</f>
        <v>0</v>
      </c>
      <c r="F348" s="47">
        <f>IF($B348="","",SUM(AA348:AJ348))</f>
        <v>0</v>
      </c>
      <c r="G348" s="48">
        <f>IF($B348="","",ROUND(N(AA347)*(1+$Q$8/12),2))</f>
        <v>0</v>
      </c>
      <c r="H348" s="48">
        <f>IF($B348="","",ROUND(N(AB347)*(1+$R$8/12),2))</f>
        <v>0</v>
      </c>
      <c r="I348" s="48">
        <f>IF($B348="","",ROUND(N(AC347)*(1+$S$8/12),2))</f>
        <v>0</v>
      </c>
      <c r="J348" s="48">
        <f>IF($B348="","",ROUND(N(AD347)*(1+$T$8/12),2))</f>
        <v>0</v>
      </c>
      <c r="K348" s="48">
        <f>IF($B348="","",ROUND(N(AE347)*(1+$U$8/12),2))</f>
        <v>0</v>
      </c>
      <c r="L348" s="48">
        <f>IF($B348="","",ROUND(N(AF347)*(1+$V$8/12),2))</f>
        <v>0</v>
      </c>
      <c r="M348" s="48">
        <f>IF($B348="","",ROUND(N(AG347)*(1+$W$8/12),2))</f>
        <v>0</v>
      </c>
      <c r="N348" s="48">
        <f>IF($B348="","",ROUND(N(AH347)*(1+$X$8/12),2))</f>
        <v>0</v>
      </c>
      <c r="O348" s="48">
        <f>IF($B348="","",ROUND(N(AI347)*(1+$Y$8/12),2))</f>
        <v>0</v>
      </c>
      <c r="P348" s="48">
        <f>IF($B348="","",ROUND(N(AJ347)*(1+$Z$8/12),2))</f>
        <v>0</v>
      </c>
      <c r="Q348" s="33">
        <f>IF($B348="","",MIN($Q$9,G348)+MIN(MAX(0,'Debt Payoff'!$D$24-0-SUMPRODUCT((G348:P348&lt;$Q$9:$Z$9)*G348:P348+(G348:P348&gt;=$Q$9:$Z$9)*$Q$9:$Z$9)),G348-MIN($Q$9,G348)))</f>
        <v>0</v>
      </c>
      <c r="R348" s="33">
        <f>IF($B348="","",MIN($R$9,H348)+MIN(MAX(0,'Debt Payoff'!$D$24-SUM(Q348:Q348)-SUMPRODUCT((H348:P348&lt;$R$9:$Z$9)*H348:P348+(H348:P348&gt;=$R$9:$Z$9)*$R$9:$Z$9)),H348-MIN($R$9,H348)))</f>
        <v>0</v>
      </c>
      <c r="S348" s="33">
        <f>IF($B348="","",MIN($S$9,I348)+MIN(MAX(0,'Debt Payoff'!$D$24-SUM(Q348:R348)-SUMPRODUCT((I348:P348&lt;$S$9:$Z$9)*I348:P348+(I348:P348&gt;=$S$9:$Z$9)*$S$9:$Z$9)),I348-MIN($S$9,I348)))</f>
        <v>0</v>
      </c>
      <c r="T348" s="33">
        <f>IF($B348="","",MIN($T$9,J348)+MIN(MAX(0,'Debt Payoff'!$D$24-SUM(Q348:S348)-SUMPRODUCT((J348:P348&lt;$T$9:$Z$9)*J348:P348+(J348:P348&gt;=$T$9:$Z$9)*$T$9:$Z$9)),J348-MIN($T$9,J348)))</f>
        <v>0</v>
      </c>
      <c r="U348" s="33">
        <f>IF($B348="","",MIN($U$9,K348)+MIN(MAX(0,'Debt Payoff'!$D$24-SUM(Q348:T348)-SUMPRODUCT((K348:P348&lt;$U$9:$Z$9)*K348:P348+(K348:P348&gt;=$U$9:$Z$9)*$U$9:$Z$9)),K348-MIN($U$9,K348)))</f>
        <v>0</v>
      </c>
      <c r="V348" s="33">
        <f>IF($B348="","",MIN($V$9,L348)+MIN(MAX(0,'Debt Payoff'!$D$24-SUM(Q348:U348)-SUMPRODUCT((L348:P348&lt;$V$9:$Z$9)*L348:P348+(L348:P348&gt;=$V$9:$Z$9)*$V$9:$Z$9)),L348-MIN($V$9,L348)))</f>
        <v>0</v>
      </c>
      <c r="W348" s="33">
        <f>IF($B348="","",MIN($W$9,M348)+MIN(MAX(0,'Debt Payoff'!$D$24-SUM(Q348:V348)-SUMPRODUCT((M348:P348&lt;$W$9:$Z$9)*M348:P348+(M348:P348&gt;=$W$9:$Z$9)*$W$9:$Z$9)),M348-MIN($W$9,M348)))</f>
        <v>0</v>
      </c>
      <c r="X348" s="33">
        <f>IF($B348="","",MIN($X$9,N348)+MIN(MAX(0,'Debt Payoff'!$D$24-SUM(Q348:W348)-SUMPRODUCT((N348:P348&lt;$X$9:$Z$9)*N348:P348+(N348:P348&gt;=$X$9:$Z$9)*$X$9:$Z$9)),N348-MIN($X$9,N348)))</f>
        <v>0</v>
      </c>
      <c r="Y348" s="33">
        <f>IF($B348="","",MIN($Y$9,O348)+MIN(MAX(0,'Debt Payoff'!$D$24-SUM(Q348:X348)-SUMPRODUCT((O348:P348&lt;$Y$9:$Z$9)*O348:P348+(O348:P348&gt;=$Y$9:$Z$9)*$Y$9:$Z$9)),O348-MIN($Y$9,O348)))</f>
        <v>0</v>
      </c>
      <c r="Z348" s="33">
        <f>IF($B348="","",MIN($Z$9,P348)+MIN(MAX(0,'Debt Payoff'!$D$24-SUM(Q348:Y348)-SUMPRODUCT((P348:P348&lt;$Z$9:$Z$9)*P348:P348+(P348:P348&gt;=$Z$9:$Z$9)*$Z$9:$Z$9)),P348-MIN($Z$9,P348)))</f>
        <v>0</v>
      </c>
      <c r="AA348" s="33">
        <f>IF($B348="","",ROUND(G348-Q348,2))</f>
        <v>0</v>
      </c>
      <c r="AB348" s="33">
        <f>IF($B348="","",ROUND(H348-R348,2))</f>
        <v>0</v>
      </c>
      <c r="AC348" s="33">
        <f>IF($B348="","",ROUND(I348-S348,2))</f>
        <v>0</v>
      </c>
      <c r="AD348" s="33">
        <f>IF($B348="","",ROUND(J348-T348,2))</f>
        <v>0</v>
      </c>
      <c r="AE348" s="33">
        <f>IF($B348="","",ROUND(K348-U348,2))</f>
        <v>0</v>
      </c>
      <c r="AF348" s="33">
        <f>IF($B348="","",ROUND(L348-V348,2))</f>
        <v>0</v>
      </c>
      <c r="AG348" s="33">
        <f>IF($B348="","",ROUND(M348-W348,2))</f>
        <v>0</v>
      </c>
      <c r="AH348" s="33">
        <f>IF($B348="","",ROUND(N348-X348,2))</f>
        <v>0</v>
      </c>
      <c r="AI348" s="33">
        <f>IF($B348="","",ROUND(O348-Y348,2))</f>
        <v>0</v>
      </c>
      <c r="AJ348" s="33">
        <f>IF($B348="","",ROUND(P348-Z348,2))</f>
        <v>0</v>
      </c>
    </row>
    <row r="349" spans="2:36">
      <c r="B349" s="15">
        <f>IF(B348="","",IF(F348&gt;0.005,B348+1,""))</f>
        <v>0</v>
      </c>
      <c r="C349" s="46">
        <f>IF($B349="","",EDATE('Debt Payoff'!$D$23,$B349-1))</f>
        <v>0</v>
      </c>
      <c r="D349" s="47">
        <f>IF($B349="","",SUM(Q349:Z349))</f>
        <v>0</v>
      </c>
      <c r="E349" s="48">
        <f>IF($B349="","",SUM(G349:P349)-F348)</f>
        <v>0</v>
      </c>
      <c r="F349" s="47">
        <f>IF($B349="","",SUM(AA349:AJ349))</f>
        <v>0</v>
      </c>
      <c r="G349" s="48">
        <f>IF($B349="","",ROUND(N(AA348)*(1+$Q$8/12),2))</f>
        <v>0</v>
      </c>
      <c r="H349" s="48">
        <f>IF($B349="","",ROUND(N(AB348)*(1+$R$8/12),2))</f>
        <v>0</v>
      </c>
      <c r="I349" s="48">
        <f>IF($B349="","",ROUND(N(AC348)*(1+$S$8/12),2))</f>
        <v>0</v>
      </c>
      <c r="J349" s="48">
        <f>IF($B349="","",ROUND(N(AD348)*(1+$T$8/12),2))</f>
        <v>0</v>
      </c>
      <c r="K349" s="48">
        <f>IF($B349="","",ROUND(N(AE348)*(1+$U$8/12),2))</f>
        <v>0</v>
      </c>
      <c r="L349" s="48">
        <f>IF($B349="","",ROUND(N(AF348)*(1+$V$8/12),2))</f>
        <v>0</v>
      </c>
      <c r="M349" s="48">
        <f>IF($B349="","",ROUND(N(AG348)*(1+$W$8/12),2))</f>
        <v>0</v>
      </c>
      <c r="N349" s="48">
        <f>IF($B349="","",ROUND(N(AH348)*(1+$X$8/12),2))</f>
        <v>0</v>
      </c>
      <c r="O349" s="48">
        <f>IF($B349="","",ROUND(N(AI348)*(1+$Y$8/12),2))</f>
        <v>0</v>
      </c>
      <c r="P349" s="48">
        <f>IF($B349="","",ROUND(N(AJ348)*(1+$Z$8/12),2))</f>
        <v>0</v>
      </c>
      <c r="Q349" s="33">
        <f>IF($B349="","",MIN($Q$9,G349)+MIN(MAX(0,'Debt Payoff'!$D$24-0-SUMPRODUCT((G349:P349&lt;$Q$9:$Z$9)*G349:P349+(G349:P349&gt;=$Q$9:$Z$9)*$Q$9:$Z$9)),G349-MIN($Q$9,G349)))</f>
        <v>0</v>
      </c>
      <c r="R349" s="33">
        <f>IF($B349="","",MIN($R$9,H349)+MIN(MAX(0,'Debt Payoff'!$D$24-SUM(Q349:Q349)-SUMPRODUCT((H349:P349&lt;$R$9:$Z$9)*H349:P349+(H349:P349&gt;=$R$9:$Z$9)*$R$9:$Z$9)),H349-MIN($R$9,H349)))</f>
        <v>0</v>
      </c>
      <c r="S349" s="33">
        <f>IF($B349="","",MIN($S$9,I349)+MIN(MAX(0,'Debt Payoff'!$D$24-SUM(Q349:R349)-SUMPRODUCT((I349:P349&lt;$S$9:$Z$9)*I349:P349+(I349:P349&gt;=$S$9:$Z$9)*$S$9:$Z$9)),I349-MIN($S$9,I349)))</f>
        <v>0</v>
      </c>
      <c r="T349" s="33">
        <f>IF($B349="","",MIN($T$9,J349)+MIN(MAX(0,'Debt Payoff'!$D$24-SUM(Q349:S349)-SUMPRODUCT((J349:P349&lt;$T$9:$Z$9)*J349:P349+(J349:P349&gt;=$T$9:$Z$9)*$T$9:$Z$9)),J349-MIN($T$9,J349)))</f>
        <v>0</v>
      </c>
      <c r="U349" s="33">
        <f>IF($B349="","",MIN($U$9,K349)+MIN(MAX(0,'Debt Payoff'!$D$24-SUM(Q349:T349)-SUMPRODUCT((K349:P349&lt;$U$9:$Z$9)*K349:P349+(K349:P349&gt;=$U$9:$Z$9)*$U$9:$Z$9)),K349-MIN($U$9,K349)))</f>
        <v>0</v>
      </c>
      <c r="V349" s="33">
        <f>IF($B349="","",MIN($V$9,L349)+MIN(MAX(0,'Debt Payoff'!$D$24-SUM(Q349:U349)-SUMPRODUCT((L349:P349&lt;$V$9:$Z$9)*L349:P349+(L349:P349&gt;=$V$9:$Z$9)*$V$9:$Z$9)),L349-MIN($V$9,L349)))</f>
        <v>0</v>
      </c>
      <c r="W349" s="33">
        <f>IF($B349="","",MIN($W$9,M349)+MIN(MAX(0,'Debt Payoff'!$D$24-SUM(Q349:V349)-SUMPRODUCT((M349:P349&lt;$W$9:$Z$9)*M349:P349+(M349:P349&gt;=$W$9:$Z$9)*$W$9:$Z$9)),M349-MIN($W$9,M349)))</f>
        <v>0</v>
      </c>
      <c r="X349" s="33">
        <f>IF($B349="","",MIN($X$9,N349)+MIN(MAX(0,'Debt Payoff'!$D$24-SUM(Q349:W349)-SUMPRODUCT((N349:P349&lt;$X$9:$Z$9)*N349:P349+(N349:P349&gt;=$X$9:$Z$9)*$X$9:$Z$9)),N349-MIN($X$9,N349)))</f>
        <v>0</v>
      </c>
      <c r="Y349" s="33">
        <f>IF($B349="","",MIN($Y$9,O349)+MIN(MAX(0,'Debt Payoff'!$D$24-SUM(Q349:X349)-SUMPRODUCT((O349:P349&lt;$Y$9:$Z$9)*O349:P349+(O349:P349&gt;=$Y$9:$Z$9)*$Y$9:$Z$9)),O349-MIN($Y$9,O349)))</f>
        <v>0</v>
      </c>
      <c r="Z349" s="33">
        <f>IF($B349="","",MIN($Z$9,P349)+MIN(MAX(0,'Debt Payoff'!$D$24-SUM(Q349:Y349)-SUMPRODUCT((P349:P349&lt;$Z$9:$Z$9)*P349:P349+(P349:P349&gt;=$Z$9:$Z$9)*$Z$9:$Z$9)),P349-MIN($Z$9,P349)))</f>
        <v>0</v>
      </c>
      <c r="AA349" s="33">
        <f>IF($B349="","",ROUND(G349-Q349,2))</f>
        <v>0</v>
      </c>
      <c r="AB349" s="33">
        <f>IF($B349="","",ROUND(H349-R349,2))</f>
        <v>0</v>
      </c>
      <c r="AC349" s="33">
        <f>IF($B349="","",ROUND(I349-S349,2))</f>
        <v>0</v>
      </c>
      <c r="AD349" s="33">
        <f>IF($B349="","",ROUND(J349-T349,2))</f>
        <v>0</v>
      </c>
      <c r="AE349" s="33">
        <f>IF($B349="","",ROUND(K349-U349,2))</f>
        <v>0</v>
      </c>
      <c r="AF349" s="33">
        <f>IF($B349="","",ROUND(L349-V349,2))</f>
        <v>0</v>
      </c>
      <c r="AG349" s="33">
        <f>IF($B349="","",ROUND(M349-W349,2))</f>
        <v>0</v>
      </c>
      <c r="AH349" s="33">
        <f>IF($B349="","",ROUND(N349-X349,2))</f>
        <v>0</v>
      </c>
      <c r="AI349" s="33">
        <f>IF($B349="","",ROUND(O349-Y349,2))</f>
        <v>0</v>
      </c>
      <c r="AJ349" s="33">
        <f>IF($B349="","",ROUND(P349-Z349,2))</f>
        <v>0</v>
      </c>
    </row>
    <row r="350" spans="2:36">
      <c r="B350" s="15">
        <f>IF(B349="","",IF(F349&gt;0.005,B349+1,""))</f>
        <v>0</v>
      </c>
      <c r="C350" s="46">
        <f>IF($B350="","",EDATE('Debt Payoff'!$D$23,$B350-1))</f>
        <v>0</v>
      </c>
      <c r="D350" s="47">
        <f>IF($B350="","",SUM(Q350:Z350))</f>
        <v>0</v>
      </c>
      <c r="E350" s="48">
        <f>IF($B350="","",SUM(G350:P350)-F349)</f>
        <v>0</v>
      </c>
      <c r="F350" s="47">
        <f>IF($B350="","",SUM(AA350:AJ350))</f>
        <v>0</v>
      </c>
      <c r="G350" s="48">
        <f>IF($B350="","",ROUND(N(AA349)*(1+$Q$8/12),2))</f>
        <v>0</v>
      </c>
      <c r="H350" s="48">
        <f>IF($B350="","",ROUND(N(AB349)*(1+$R$8/12),2))</f>
        <v>0</v>
      </c>
      <c r="I350" s="48">
        <f>IF($B350="","",ROUND(N(AC349)*(1+$S$8/12),2))</f>
        <v>0</v>
      </c>
      <c r="J350" s="48">
        <f>IF($B350="","",ROUND(N(AD349)*(1+$T$8/12),2))</f>
        <v>0</v>
      </c>
      <c r="K350" s="48">
        <f>IF($B350="","",ROUND(N(AE349)*(1+$U$8/12),2))</f>
        <v>0</v>
      </c>
      <c r="L350" s="48">
        <f>IF($B350="","",ROUND(N(AF349)*(1+$V$8/12),2))</f>
        <v>0</v>
      </c>
      <c r="M350" s="48">
        <f>IF($B350="","",ROUND(N(AG349)*(1+$W$8/12),2))</f>
        <v>0</v>
      </c>
      <c r="N350" s="48">
        <f>IF($B350="","",ROUND(N(AH349)*(1+$X$8/12),2))</f>
        <v>0</v>
      </c>
      <c r="O350" s="48">
        <f>IF($B350="","",ROUND(N(AI349)*(1+$Y$8/12),2))</f>
        <v>0</v>
      </c>
      <c r="P350" s="48">
        <f>IF($B350="","",ROUND(N(AJ349)*(1+$Z$8/12),2))</f>
        <v>0</v>
      </c>
      <c r="Q350" s="33">
        <f>IF($B350="","",MIN($Q$9,G350)+MIN(MAX(0,'Debt Payoff'!$D$24-0-SUMPRODUCT((G350:P350&lt;$Q$9:$Z$9)*G350:P350+(G350:P350&gt;=$Q$9:$Z$9)*$Q$9:$Z$9)),G350-MIN($Q$9,G350)))</f>
        <v>0</v>
      </c>
      <c r="R350" s="33">
        <f>IF($B350="","",MIN($R$9,H350)+MIN(MAX(0,'Debt Payoff'!$D$24-SUM(Q350:Q350)-SUMPRODUCT((H350:P350&lt;$R$9:$Z$9)*H350:P350+(H350:P350&gt;=$R$9:$Z$9)*$R$9:$Z$9)),H350-MIN($R$9,H350)))</f>
        <v>0</v>
      </c>
      <c r="S350" s="33">
        <f>IF($B350="","",MIN($S$9,I350)+MIN(MAX(0,'Debt Payoff'!$D$24-SUM(Q350:R350)-SUMPRODUCT((I350:P350&lt;$S$9:$Z$9)*I350:P350+(I350:P350&gt;=$S$9:$Z$9)*$S$9:$Z$9)),I350-MIN($S$9,I350)))</f>
        <v>0</v>
      </c>
      <c r="T350" s="33">
        <f>IF($B350="","",MIN($T$9,J350)+MIN(MAX(0,'Debt Payoff'!$D$24-SUM(Q350:S350)-SUMPRODUCT((J350:P350&lt;$T$9:$Z$9)*J350:P350+(J350:P350&gt;=$T$9:$Z$9)*$T$9:$Z$9)),J350-MIN($T$9,J350)))</f>
        <v>0</v>
      </c>
      <c r="U350" s="33">
        <f>IF($B350="","",MIN($U$9,K350)+MIN(MAX(0,'Debt Payoff'!$D$24-SUM(Q350:T350)-SUMPRODUCT((K350:P350&lt;$U$9:$Z$9)*K350:P350+(K350:P350&gt;=$U$9:$Z$9)*$U$9:$Z$9)),K350-MIN($U$9,K350)))</f>
        <v>0</v>
      </c>
      <c r="V350" s="33">
        <f>IF($B350="","",MIN($V$9,L350)+MIN(MAX(0,'Debt Payoff'!$D$24-SUM(Q350:U350)-SUMPRODUCT((L350:P350&lt;$V$9:$Z$9)*L350:P350+(L350:P350&gt;=$V$9:$Z$9)*$V$9:$Z$9)),L350-MIN($V$9,L350)))</f>
        <v>0</v>
      </c>
      <c r="W350" s="33">
        <f>IF($B350="","",MIN($W$9,M350)+MIN(MAX(0,'Debt Payoff'!$D$24-SUM(Q350:V350)-SUMPRODUCT((M350:P350&lt;$W$9:$Z$9)*M350:P350+(M350:P350&gt;=$W$9:$Z$9)*$W$9:$Z$9)),M350-MIN($W$9,M350)))</f>
        <v>0</v>
      </c>
      <c r="X350" s="33">
        <f>IF($B350="","",MIN($X$9,N350)+MIN(MAX(0,'Debt Payoff'!$D$24-SUM(Q350:W350)-SUMPRODUCT((N350:P350&lt;$X$9:$Z$9)*N350:P350+(N350:P350&gt;=$X$9:$Z$9)*$X$9:$Z$9)),N350-MIN($X$9,N350)))</f>
        <v>0</v>
      </c>
      <c r="Y350" s="33">
        <f>IF($B350="","",MIN($Y$9,O350)+MIN(MAX(0,'Debt Payoff'!$D$24-SUM(Q350:X350)-SUMPRODUCT((O350:P350&lt;$Y$9:$Z$9)*O350:P350+(O350:P350&gt;=$Y$9:$Z$9)*$Y$9:$Z$9)),O350-MIN($Y$9,O350)))</f>
        <v>0</v>
      </c>
      <c r="Z350" s="33">
        <f>IF($B350="","",MIN($Z$9,P350)+MIN(MAX(0,'Debt Payoff'!$D$24-SUM(Q350:Y350)-SUMPRODUCT((P350:P350&lt;$Z$9:$Z$9)*P350:P350+(P350:P350&gt;=$Z$9:$Z$9)*$Z$9:$Z$9)),P350-MIN($Z$9,P350)))</f>
        <v>0</v>
      </c>
      <c r="AA350" s="33">
        <f>IF($B350="","",ROUND(G350-Q350,2))</f>
        <v>0</v>
      </c>
      <c r="AB350" s="33">
        <f>IF($B350="","",ROUND(H350-R350,2))</f>
        <v>0</v>
      </c>
      <c r="AC350" s="33">
        <f>IF($B350="","",ROUND(I350-S350,2))</f>
        <v>0</v>
      </c>
      <c r="AD350" s="33">
        <f>IF($B350="","",ROUND(J350-T350,2))</f>
        <v>0</v>
      </c>
      <c r="AE350" s="33">
        <f>IF($B350="","",ROUND(K350-U350,2))</f>
        <v>0</v>
      </c>
      <c r="AF350" s="33">
        <f>IF($B350="","",ROUND(L350-V350,2))</f>
        <v>0</v>
      </c>
      <c r="AG350" s="33">
        <f>IF($B350="","",ROUND(M350-W350,2))</f>
        <v>0</v>
      </c>
      <c r="AH350" s="33">
        <f>IF($B350="","",ROUND(N350-X350,2))</f>
        <v>0</v>
      </c>
      <c r="AI350" s="33">
        <f>IF($B350="","",ROUND(O350-Y350,2))</f>
        <v>0</v>
      </c>
      <c r="AJ350" s="33">
        <f>IF($B350="","",ROUND(P350-Z350,2))</f>
        <v>0</v>
      </c>
    </row>
    <row r="351" spans="2:36">
      <c r="B351" s="15">
        <f>IF(B350="","",IF(F350&gt;0.005,B350+1,""))</f>
        <v>0</v>
      </c>
      <c r="C351" s="46">
        <f>IF($B351="","",EDATE('Debt Payoff'!$D$23,$B351-1))</f>
        <v>0</v>
      </c>
      <c r="D351" s="47">
        <f>IF($B351="","",SUM(Q351:Z351))</f>
        <v>0</v>
      </c>
      <c r="E351" s="48">
        <f>IF($B351="","",SUM(G351:P351)-F350)</f>
        <v>0</v>
      </c>
      <c r="F351" s="47">
        <f>IF($B351="","",SUM(AA351:AJ351))</f>
        <v>0</v>
      </c>
      <c r="G351" s="48">
        <f>IF($B351="","",ROUND(N(AA350)*(1+$Q$8/12),2))</f>
        <v>0</v>
      </c>
      <c r="H351" s="48">
        <f>IF($B351="","",ROUND(N(AB350)*(1+$R$8/12),2))</f>
        <v>0</v>
      </c>
      <c r="I351" s="48">
        <f>IF($B351="","",ROUND(N(AC350)*(1+$S$8/12),2))</f>
        <v>0</v>
      </c>
      <c r="J351" s="48">
        <f>IF($B351="","",ROUND(N(AD350)*(1+$T$8/12),2))</f>
        <v>0</v>
      </c>
      <c r="K351" s="48">
        <f>IF($B351="","",ROUND(N(AE350)*(1+$U$8/12),2))</f>
        <v>0</v>
      </c>
      <c r="L351" s="48">
        <f>IF($B351="","",ROUND(N(AF350)*(1+$V$8/12),2))</f>
        <v>0</v>
      </c>
      <c r="M351" s="48">
        <f>IF($B351="","",ROUND(N(AG350)*(1+$W$8/12),2))</f>
        <v>0</v>
      </c>
      <c r="N351" s="48">
        <f>IF($B351="","",ROUND(N(AH350)*(1+$X$8/12),2))</f>
        <v>0</v>
      </c>
      <c r="O351" s="48">
        <f>IF($B351="","",ROUND(N(AI350)*(1+$Y$8/12),2))</f>
        <v>0</v>
      </c>
      <c r="P351" s="48">
        <f>IF($B351="","",ROUND(N(AJ350)*(1+$Z$8/12),2))</f>
        <v>0</v>
      </c>
      <c r="Q351" s="33">
        <f>IF($B351="","",MIN($Q$9,G351)+MIN(MAX(0,'Debt Payoff'!$D$24-0-SUMPRODUCT((G351:P351&lt;$Q$9:$Z$9)*G351:P351+(G351:P351&gt;=$Q$9:$Z$9)*$Q$9:$Z$9)),G351-MIN($Q$9,G351)))</f>
        <v>0</v>
      </c>
      <c r="R351" s="33">
        <f>IF($B351="","",MIN($R$9,H351)+MIN(MAX(0,'Debt Payoff'!$D$24-SUM(Q351:Q351)-SUMPRODUCT((H351:P351&lt;$R$9:$Z$9)*H351:P351+(H351:P351&gt;=$R$9:$Z$9)*$R$9:$Z$9)),H351-MIN($R$9,H351)))</f>
        <v>0</v>
      </c>
      <c r="S351" s="33">
        <f>IF($B351="","",MIN($S$9,I351)+MIN(MAX(0,'Debt Payoff'!$D$24-SUM(Q351:R351)-SUMPRODUCT((I351:P351&lt;$S$9:$Z$9)*I351:P351+(I351:P351&gt;=$S$9:$Z$9)*$S$9:$Z$9)),I351-MIN($S$9,I351)))</f>
        <v>0</v>
      </c>
      <c r="T351" s="33">
        <f>IF($B351="","",MIN($T$9,J351)+MIN(MAX(0,'Debt Payoff'!$D$24-SUM(Q351:S351)-SUMPRODUCT((J351:P351&lt;$T$9:$Z$9)*J351:P351+(J351:P351&gt;=$T$9:$Z$9)*$T$9:$Z$9)),J351-MIN($T$9,J351)))</f>
        <v>0</v>
      </c>
      <c r="U351" s="33">
        <f>IF($B351="","",MIN($U$9,K351)+MIN(MAX(0,'Debt Payoff'!$D$24-SUM(Q351:T351)-SUMPRODUCT((K351:P351&lt;$U$9:$Z$9)*K351:P351+(K351:P351&gt;=$U$9:$Z$9)*$U$9:$Z$9)),K351-MIN($U$9,K351)))</f>
        <v>0</v>
      </c>
      <c r="V351" s="33">
        <f>IF($B351="","",MIN($V$9,L351)+MIN(MAX(0,'Debt Payoff'!$D$24-SUM(Q351:U351)-SUMPRODUCT((L351:P351&lt;$V$9:$Z$9)*L351:P351+(L351:P351&gt;=$V$9:$Z$9)*$V$9:$Z$9)),L351-MIN($V$9,L351)))</f>
        <v>0</v>
      </c>
      <c r="W351" s="33">
        <f>IF($B351="","",MIN($W$9,M351)+MIN(MAX(0,'Debt Payoff'!$D$24-SUM(Q351:V351)-SUMPRODUCT((M351:P351&lt;$W$9:$Z$9)*M351:P351+(M351:P351&gt;=$W$9:$Z$9)*$W$9:$Z$9)),M351-MIN($W$9,M351)))</f>
        <v>0</v>
      </c>
      <c r="X351" s="33">
        <f>IF($B351="","",MIN($X$9,N351)+MIN(MAX(0,'Debt Payoff'!$D$24-SUM(Q351:W351)-SUMPRODUCT((N351:P351&lt;$X$9:$Z$9)*N351:P351+(N351:P351&gt;=$X$9:$Z$9)*$X$9:$Z$9)),N351-MIN($X$9,N351)))</f>
        <v>0</v>
      </c>
      <c r="Y351" s="33">
        <f>IF($B351="","",MIN($Y$9,O351)+MIN(MAX(0,'Debt Payoff'!$D$24-SUM(Q351:X351)-SUMPRODUCT((O351:P351&lt;$Y$9:$Z$9)*O351:P351+(O351:P351&gt;=$Y$9:$Z$9)*$Y$9:$Z$9)),O351-MIN($Y$9,O351)))</f>
        <v>0</v>
      </c>
      <c r="Z351" s="33">
        <f>IF($B351="","",MIN($Z$9,P351)+MIN(MAX(0,'Debt Payoff'!$D$24-SUM(Q351:Y351)-SUMPRODUCT((P351:P351&lt;$Z$9:$Z$9)*P351:P351+(P351:P351&gt;=$Z$9:$Z$9)*$Z$9:$Z$9)),P351-MIN($Z$9,P351)))</f>
        <v>0</v>
      </c>
      <c r="AA351" s="33">
        <f>IF($B351="","",ROUND(G351-Q351,2))</f>
        <v>0</v>
      </c>
      <c r="AB351" s="33">
        <f>IF($B351="","",ROUND(H351-R351,2))</f>
        <v>0</v>
      </c>
      <c r="AC351" s="33">
        <f>IF($B351="","",ROUND(I351-S351,2))</f>
        <v>0</v>
      </c>
      <c r="AD351" s="33">
        <f>IF($B351="","",ROUND(J351-T351,2))</f>
        <v>0</v>
      </c>
      <c r="AE351" s="33">
        <f>IF($B351="","",ROUND(K351-U351,2))</f>
        <v>0</v>
      </c>
      <c r="AF351" s="33">
        <f>IF($B351="","",ROUND(L351-V351,2))</f>
        <v>0</v>
      </c>
      <c r="AG351" s="33">
        <f>IF($B351="","",ROUND(M351-W351,2))</f>
        <v>0</v>
      </c>
      <c r="AH351" s="33">
        <f>IF($B351="","",ROUND(N351-X351,2))</f>
        <v>0</v>
      </c>
      <c r="AI351" s="33">
        <f>IF($B351="","",ROUND(O351-Y351,2))</f>
        <v>0</v>
      </c>
      <c r="AJ351" s="33">
        <f>IF($B351="","",ROUND(P351-Z351,2))</f>
        <v>0</v>
      </c>
    </row>
    <row r="352" spans="2:36">
      <c r="B352" s="15">
        <f>IF(B351="","",IF(F351&gt;0.005,B351+1,""))</f>
        <v>0</v>
      </c>
      <c r="C352" s="46">
        <f>IF($B352="","",EDATE('Debt Payoff'!$D$23,$B352-1))</f>
        <v>0</v>
      </c>
      <c r="D352" s="47">
        <f>IF($B352="","",SUM(Q352:Z352))</f>
        <v>0</v>
      </c>
      <c r="E352" s="48">
        <f>IF($B352="","",SUM(G352:P352)-F351)</f>
        <v>0</v>
      </c>
      <c r="F352" s="47">
        <f>IF($B352="","",SUM(AA352:AJ352))</f>
        <v>0</v>
      </c>
      <c r="G352" s="48">
        <f>IF($B352="","",ROUND(N(AA351)*(1+$Q$8/12),2))</f>
        <v>0</v>
      </c>
      <c r="H352" s="48">
        <f>IF($B352="","",ROUND(N(AB351)*(1+$R$8/12),2))</f>
        <v>0</v>
      </c>
      <c r="I352" s="48">
        <f>IF($B352="","",ROUND(N(AC351)*(1+$S$8/12),2))</f>
        <v>0</v>
      </c>
      <c r="J352" s="48">
        <f>IF($B352="","",ROUND(N(AD351)*(1+$T$8/12),2))</f>
        <v>0</v>
      </c>
      <c r="K352" s="48">
        <f>IF($B352="","",ROUND(N(AE351)*(1+$U$8/12),2))</f>
        <v>0</v>
      </c>
      <c r="L352" s="48">
        <f>IF($B352="","",ROUND(N(AF351)*(1+$V$8/12),2))</f>
        <v>0</v>
      </c>
      <c r="M352" s="48">
        <f>IF($B352="","",ROUND(N(AG351)*(1+$W$8/12),2))</f>
        <v>0</v>
      </c>
      <c r="N352" s="48">
        <f>IF($B352="","",ROUND(N(AH351)*(1+$X$8/12),2))</f>
        <v>0</v>
      </c>
      <c r="O352" s="48">
        <f>IF($B352="","",ROUND(N(AI351)*(1+$Y$8/12),2))</f>
        <v>0</v>
      </c>
      <c r="P352" s="48">
        <f>IF($B352="","",ROUND(N(AJ351)*(1+$Z$8/12),2))</f>
        <v>0</v>
      </c>
      <c r="Q352" s="33">
        <f>IF($B352="","",MIN($Q$9,G352)+MIN(MAX(0,'Debt Payoff'!$D$24-0-SUMPRODUCT((G352:P352&lt;$Q$9:$Z$9)*G352:P352+(G352:P352&gt;=$Q$9:$Z$9)*$Q$9:$Z$9)),G352-MIN($Q$9,G352)))</f>
        <v>0</v>
      </c>
      <c r="R352" s="33">
        <f>IF($B352="","",MIN($R$9,H352)+MIN(MAX(0,'Debt Payoff'!$D$24-SUM(Q352:Q352)-SUMPRODUCT((H352:P352&lt;$R$9:$Z$9)*H352:P352+(H352:P352&gt;=$R$9:$Z$9)*$R$9:$Z$9)),H352-MIN($R$9,H352)))</f>
        <v>0</v>
      </c>
      <c r="S352" s="33">
        <f>IF($B352="","",MIN($S$9,I352)+MIN(MAX(0,'Debt Payoff'!$D$24-SUM(Q352:R352)-SUMPRODUCT((I352:P352&lt;$S$9:$Z$9)*I352:P352+(I352:P352&gt;=$S$9:$Z$9)*$S$9:$Z$9)),I352-MIN($S$9,I352)))</f>
        <v>0</v>
      </c>
      <c r="T352" s="33">
        <f>IF($B352="","",MIN($T$9,J352)+MIN(MAX(0,'Debt Payoff'!$D$24-SUM(Q352:S352)-SUMPRODUCT((J352:P352&lt;$T$9:$Z$9)*J352:P352+(J352:P352&gt;=$T$9:$Z$9)*$T$9:$Z$9)),J352-MIN($T$9,J352)))</f>
        <v>0</v>
      </c>
      <c r="U352" s="33">
        <f>IF($B352="","",MIN($U$9,K352)+MIN(MAX(0,'Debt Payoff'!$D$24-SUM(Q352:T352)-SUMPRODUCT((K352:P352&lt;$U$9:$Z$9)*K352:P352+(K352:P352&gt;=$U$9:$Z$9)*$U$9:$Z$9)),K352-MIN($U$9,K352)))</f>
        <v>0</v>
      </c>
      <c r="V352" s="33">
        <f>IF($B352="","",MIN($V$9,L352)+MIN(MAX(0,'Debt Payoff'!$D$24-SUM(Q352:U352)-SUMPRODUCT((L352:P352&lt;$V$9:$Z$9)*L352:P352+(L352:P352&gt;=$V$9:$Z$9)*$V$9:$Z$9)),L352-MIN($V$9,L352)))</f>
        <v>0</v>
      </c>
      <c r="W352" s="33">
        <f>IF($B352="","",MIN($W$9,M352)+MIN(MAX(0,'Debt Payoff'!$D$24-SUM(Q352:V352)-SUMPRODUCT((M352:P352&lt;$W$9:$Z$9)*M352:P352+(M352:P352&gt;=$W$9:$Z$9)*$W$9:$Z$9)),M352-MIN($W$9,M352)))</f>
        <v>0</v>
      </c>
      <c r="X352" s="33">
        <f>IF($B352="","",MIN($X$9,N352)+MIN(MAX(0,'Debt Payoff'!$D$24-SUM(Q352:W352)-SUMPRODUCT((N352:P352&lt;$X$9:$Z$9)*N352:P352+(N352:P352&gt;=$X$9:$Z$9)*$X$9:$Z$9)),N352-MIN($X$9,N352)))</f>
        <v>0</v>
      </c>
      <c r="Y352" s="33">
        <f>IF($B352="","",MIN($Y$9,O352)+MIN(MAX(0,'Debt Payoff'!$D$24-SUM(Q352:X352)-SUMPRODUCT((O352:P352&lt;$Y$9:$Z$9)*O352:P352+(O352:P352&gt;=$Y$9:$Z$9)*$Y$9:$Z$9)),O352-MIN($Y$9,O352)))</f>
        <v>0</v>
      </c>
      <c r="Z352" s="33">
        <f>IF($B352="","",MIN($Z$9,P352)+MIN(MAX(0,'Debt Payoff'!$D$24-SUM(Q352:Y352)-SUMPRODUCT((P352:P352&lt;$Z$9:$Z$9)*P352:P352+(P352:P352&gt;=$Z$9:$Z$9)*$Z$9:$Z$9)),P352-MIN($Z$9,P352)))</f>
        <v>0</v>
      </c>
      <c r="AA352" s="33">
        <f>IF($B352="","",ROUND(G352-Q352,2))</f>
        <v>0</v>
      </c>
      <c r="AB352" s="33">
        <f>IF($B352="","",ROUND(H352-R352,2))</f>
        <v>0</v>
      </c>
      <c r="AC352" s="33">
        <f>IF($B352="","",ROUND(I352-S352,2))</f>
        <v>0</v>
      </c>
      <c r="AD352" s="33">
        <f>IF($B352="","",ROUND(J352-T352,2))</f>
        <v>0</v>
      </c>
      <c r="AE352" s="33">
        <f>IF($B352="","",ROUND(K352-U352,2))</f>
        <v>0</v>
      </c>
      <c r="AF352" s="33">
        <f>IF($B352="","",ROUND(L352-V352,2))</f>
        <v>0</v>
      </c>
      <c r="AG352" s="33">
        <f>IF($B352="","",ROUND(M352-W352,2))</f>
        <v>0</v>
      </c>
      <c r="AH352" s="33">
        <f>IF($B352="","",ROUND(N352-X352,2))</f>
        <v>0</v>
      </c>
      <c r="AI352" s="33">
        <f>IF($B352="","",ROUND(O352-Y352,2))</f>
        <v>0</v>
      </c>
      <c r="AJ352" s="33">
        <f>IF($B352="","",ROUND(P352-Z352,2))</f>
        <v>0</v>
      </c>
    </row>
    <row r="353" spans="2:36">
      <c r="B353" s="15">
        <f>IF(B352="","",IF(F352&gt;0.005,B352+1,""))</f>
        <v>0</v>
      </c>
      <c r="C353" s="46">
        <f>IF($B353="","",EDATE('Debt Payoff'!$D$23,$B353-1))</f>
        <v>0</v>
      </c>
      <c r="D353" s="47">
        <f>IF($B353="","",SUM(Q353:Z353))</f>
        <v>0</v>
      </c>
      <c r="E353" s="48">
        <f>IF($B353="","",SUM(G353:P353)-F352)</f>
        <v>0</v>
      </c>
      <c r="F353" s="47">
        <f>IF($B353="","",SUM(AA353:AJ353))</f>
        <v>0</v>
      </c>
      <c r="G353" s="48">
        <f>IF($B353="","",ROUND(N(AA352)*(1+$Q$8/12),2))</f>
        <v>0</v>
      </c>
      <c r="H353" s="48">
        <f>IF($B353="","",ROUND(N(AB352)*(1+$R$8/12),2))</f>
        <v>0</v>
      </c>
      <c r="I353" s="48">
        <f>IF($B353="","",ROUND(N(AC352)*(1+$S$8/12),2))</f>
        <v>0</v>
      </c>
      <c r="J353" s="48">
        <f>IF($B353="","",ROUND(N(AD352)*(1+$T$8/12),2))</f>
        <v>0</v>
      </c>
      <c r="K353" s="48">
        <f>IF($B353="","",ROUND(N(AE352)*(1+$U$8/12),2))</f>
        <v>0</v>
      </c>
      <c r="L353" s="48">
        <f>IF($B353="","",ROUND(N(AF352)*(1+$V$8/12),2))</f>
        <v>0</v>
      </c>
      <c r="M353" s="48">
        <f>IF($B353="","",ROUND(N(AG352)*(1+$W$8/12),2))</f>
        <v>0</v>
      </c>
      <c r="N353" s="48">
        <f>IF($B353="","",ROUND(N(AH352)*(1+$X$8/12),2))</f>
        <v>0</v>
      </c>
      <c r="O353" s="48">
        <f>IF($B353="","",ROUND(N(AI352)*(1+$Y$8/12),2))</f>
        <v>0</v>
      </c>
      <c r="P353" s="48">
        <f>IF($B353="","",ROUND(N(AJ352)*(1+$Z$8/12),2))</f>
        <v>0</v>
      </c>
      <c r="Q353" s="33">
        <f>IF($B353="","",MIN($Q$9,G353)+MIN(MAX(0,'Debt Payoff'!$D$24-0-SUMPRODUCT((G353:P353&lt;$Q$9:$Z$9)*G353:P353+(G353:P353&gt;=$Q$9:$Z$9)*$Q$9:$Z$9)),G353-MIN($Q$9,G353)))</f>
        <v>0</v>
      </c>
      <c r="R353" s="33">
        <f>IF($B353="","",MIN($R$9,H353)+MIN(MAX(0,'Debt Payoff'!$D$24-SUM(Q353:Q353)-SUMPRODUCT((H353:P353&lt;$R$9:$Z$9)*H353:P353+(H353:P353&gt;=$R$9:$Z$9)*$R$9:$Z$9)),H353-MIN($R$9,H353)))</f>
        <v>0</v>
      </c>
      <c r="S353" s="33">
        <f>IF($B353="","",MIN($S$9,I353)+MIN(MAX(0,'Debt Payoff'!$D$24-SUM(Q353:R353)-SUMPRODUCT((I353:P353&lt;$S$9:$Z$9)*I353:P353+(I353:P353&gt;=$S$9:$Z$9)*$S$9:$Z$9)),I353-MIN($S$9,I353)))</f>
        <v>0</v>
      </c>
      <c r="T353" s="33">
        <f>IF($B353="","",MIN($T$9,J353)+MIN(MAX(0,'Debt Payoff'!$D$24-SUM(Q353:S353)-SUMPRODUCT((J353:P353&lt;$T$9:$Z$9)*J353:P353+(J353:P353&gt;=$T$9:$Z$9)*$T$9:$Z$9)),J353-MIN($T$9,J353)))</f>
        <v>0</v>
      </c>
      <c r="U353" s="33">
        <f>IF($B353="","",MIN($U$9,K353)+MIN(MAX(0,'Debt Payoff'!$D$24-SUM(Q353:T353)-SUMPRODUCT((K353:P353&lt;$U$9:$Z$9)*K353:P353+(K353:P353&gt;=$U$9:$Z$9)*$U$9:$Z$9)),K353-MIN($U$9,K353)))</f>
        <v>0</v>
      </c>
      <c r="V353" s="33">
        <f>IF($B353="","",MIN($V$9,L353)+MIN(MAX(0,'Debt Payoff'!$D$24-SUM(Q353:U353)-SUMPRODUCT((L353:P353&lt;$V$9:$Z$9)*L353:P353+(L353:P353&gt;=$V$9:$Z$9)*$V$9:$Z$9)),L353-MIN($V$9,L353)))</f>
        <v>0</v>
      </c>
      <c r="W353" s="33">
        <f>IF($B353="","",MIN($W$9,M353)+MIN(MAX(0,'Debt Payoff'!$D$24-SUM(Q353:V353)-SUMPRODUCT((M353:P353&lt;$W$9:$Z$9)*M353:P353+(M353:P353&gt;=$W$9:$Z$9)*$W$9:$Z$9)),M353-MIN($W$9,M353)))</f>
        <v>0</v>
      </c>
      <c r="X353" s="33">
        <f>IF($B353="","",MIN($X$9,N353)+MIN(MAX(0,'Debt Payoff'!$D$24-SUM(Q353:W353)-SUMPRODUCT((N353:P353&lt;$X$9:$Z$9)*N353:P353+(N353:P353&gt;=$X$9:$Z$9)*$X$9:$Z$9)),N353-MIN($X$9,N353)))</f>
        <v>0</v>
      </c>
      <c r="Y353" s="33">
        <f>IF($B353="","",MIN($Y$9,O353)+MIN(MAX(0,'Debt Payoff'!$D$24-SUM(Q353:X353)-SUMPRODUCT((O353:P353&lt;$Y$9:$Z$9)*O353:P353+(O353:P353&gt;=$Y$9:$Z$9)*$Y$9:$Z$9)),O353-MIN($Y$9,O353)))</f>
        <v>0</v>
      </c>
      <c r="Z353" s="33">
        <f>IF($B353="","",MIN($Z$9,P353)+MIN(MAX(0,'Debt Payoff'!$D$24-SUM(Q353:Y353)-SUMPRODUCT((P353:P353&lt;$Z$9:$Z$9)*P353:P353+(P353:P353&gt;=$Z$9:$Z$9)*$Z$9:$Z$9)),P353-MIN($Z$9,P353)))</f>
        <v>0</v>
      </c>
      <c r="AA353" s="33">
        <f>IF($B353="","",ROUND(G353-Q353,2))</f>
        <v>0</v>
      </c>
      <c r="AB353" s="33">
        <f>IF($B353="","",ROUND(H353-R353,2))</f>
        <v>0</v>
      </c>
      <c r="AC353" s="33">
        <f>IF($B353="","",ROUND(I353-S353,2))</f>
        <v>0</v>
      </c>
      <c r="AD353" s="33">
        <f>IF($B353="","",ROUND(J353-T353,2))</f>
        <v>0</v>
      </c>
      <c r="AE353" s="33">
        <f>IF($B353="","",ROUND(K353-U353,2))</f>
        <v>0</v>
      </c>
      <c r="AF353" s="33">
        <f>IF($B353="","",ROUND(L353-V353,2))</f>
        <v>0</v>
      </c>
      <c r="AG353" s="33">
        <f>IF($B353="","",ROUND(M353-W353,2))</f>
        <v>0</v>
      </c>
      <c r="AH353" s="33">
        <f>IF($B353="","",ROUND(N353-X353,2))</f>
        <v>0</v>
      </c>
      <c r="AI353" s="33">
        <f>IF($B353="","",ROUND(O353-Y353,2))</f>
        <v>0</v>
      </c>
      <c r="AJ353" s="33">
        <f>IF($B353="","",ROUND(P353-Z353,2))</f>
        <v>0</v>
      </c>
    </row>
    <row r="354" spans="2:36">
      <c r="B354" s="15">
        <f>IF(B353="","",IF(F353&gt;0.005,B353+1,""))</f>
        <v>0</v>
      </c>
      <c r="C354" s="46">
        <f>IF($B354="","",EDATE('Debt Payoff'!$D$23,$B354-1))</f>
        <v>0</v>
      </c>
      <c r="D354" s="47">
        <f>IF($B354="","",SUM(Q354:Z354))</f>
        <v>0</v>
      </c>
      <c r="E354" s="48">
        <f>IF($B354="","",SUM(G354:P354)-F353)</f>
        <v>0</v>
      </c>
      <c r="F354" s="47">
        <f>IF($B354="","",SUM(AA354:AJ354))</f>
        <v>0</v>
      </c>
      <c r="G354" s="48">
        <f>IF($B354="","",ROUND(N(AA353)*(1+$Q$8/12),2))</f>
        <v>0</v>
      </c>
      <c r="H354" s="48">
        <f>IF($B354="","",ROUND(N(AB353)*(1+$R$8/12),2))</f>
        <v>0</v>
      </c>
      <c r="I354" s="48">
        <f>IF($B354="","",ROUND(N(AC353)*(1+$S$8/12),2))</f>
        <v>0</v>
      </c>
      <c r="J354" s="48">
        <f>IF($B354="","",ROUND(N(AD353)*(1+$T$8/12),2))</f>
        <v>0</v>
      </c>
      <c r="K354" s="48">
        <f>IF($B354="","",ROUND(N(AE353)*(1+$U$8/12),2))</f>
        <v>0</v>
      </c>
      <c r="L354" s="48">
        <f>IF($B354="","",ROUND(N(AF353)*(1+$V$8/12),2))</f>
        <v>0</v>
      </c>
      <c r="M354" s="48">
        <f>IF($B354="","",ROUND(N(AG353)*(1+$W$8/12),2))</f>
        <v>0</v>
      </c>
      <c r="N354" s="48">
        <f>IF($B354="","",ROUND(N(AH353)*(1+$X$8/12),2))</f>
        <v>0</v>
      </c>
      <c r="O354" s="48">
        <f>IF($B354="","",ROUND(N(AI353)*(1+$Y$8/12),2))</f>
        <v>0</v>
      </c>
      <c r="P354" s="48">
        <f>IF($B354="","",ROUND(N(AJ353)*(1+$Z$8/12),2))</f>
        <v>0</v>
      </c>
      <c r="Q354" s="33">
        <f>IF($B354="","",MIN($Q$9,G354)+MIN(MAX(0,'Debt Payoff'!$D$24-0-SUMPRODUCT((G354:P354&lt;$Q$9:$Z$9)*G354:P354+(G354:P354&gt;=$Q$9:$Z$9)*$Q$9:$Z$9)),G354-MIN($Q$9,G354)))</f>
        <v>0</v>
      </c>
      <c r="R354" s="33">
        <f>IF($B354="","",MIN($R$9,H354)+MIN(MAX(0,'Debt Payoff'!$D$24-SUM(Q354:Q354)-SUMPRODUCT((H354:P354&lt;$R$9:$Z$9)*H354:P354+(H354:P354&gt;=$R$9:$Z$9)*$R$9:$Z$9)),H354-MIN($R$9,H354)))</f>
        <v>0</v>
      </c>
      <c r="S354" s="33">
        <f>IF($B354="","",MIN($S$9,I354)+MIN(MAX(0,'Debt Payoff'!$D$24-SUM(Q354:R354)-SUMPRODUCT((I354:P354&lt;$S$9:$Z$9)*I354:P354+(I354:P354&gt;=$S$9:$Z$9)*$S$9:$Z$9)),I354-MIN($S$9,I354)))</f>
        <v>0</v>
      </c>
      <c r="T354" s="33">
        <f>IF($B354="","",MIN($T$9,J354)+MIN(MAX(0,'Debt Payoff'!$D$24-SUM(Q354:S354)-SUMPRODUCT((J354:P354&lt;$T$9:$Z$9)*J354:P354+(J354:P354&gt;=$T$9:$Z$9)*$T$9:$Z$9)),J354-MIN($T$9,J354)))</f>
        <v>0</v>
      </c>
      <c r="U354" s="33">
        <f>IF($B354="","",MIN($U$9,K354)+MIN(MAX(0,'Debt Payoff'!$D$24-SUM(Q354:T354)-SUMPRODUCT((K354:P354&lt;$U$9:$Z$9)*K354:P354+(K354:P354&gt;=$U$9:$Z$9)*$U$9:$Z$9)),K354-MIN($U$9,K354)))</f>
        <v>0</v>
      </c>
      <c r="V354" s="33">
        <f>IF($B354="","",MIN($V$9,L354)+MIN(MAX(0,'Debt Payoff'!$D$24-SUM(Q354:U354)-SUMPRODUCT((L354:P354&lt;$V$9:$Z$9)*L354:P354+(L354:P354&gt;=$V$9:$Z$9)*$V$9:$Z$9)),L354-MIN($V$9,L354)))</f>
        <v>0</v>
      </c>
      <c r="W354" s="33">
        <f>IF($B354="","",MIN($W$9,M354)+MIN(MAX(0,'Debt Payoff'!$D$24-SUM(Q354:V354)-SUMPRODUCT((M354:P354&lt;$W$9:$Z$9)*M354:P354+(M354:P354&gt;=$W$9:$Z$9)*$W$9:$Z$9)),M354-MIN($W$9,M354)))</f>
        <v>0</v>
      </c>
      <c r="X354" s="33">
        <f>IF($B354="","",MIN($X$9,N354)+MIN(MAX(0,'Debt Payoff'!$D$24-SUM(Q354:W354)-SUMPRODUCT((N354:P354&lt;$X$9:$Z$9)*N354:P354+(N354:P354&gt;=$X$9:$Z$9)*$X$9:$Z$9)),N354-MIN($X$9,N354)))</f>
        <v>0</v>
      </c>
      <c r="Y354" s="33">
        <f>IF($B354="","",MIN($Y$9,O354)+MIN(MAX(0,'Debt Payoff'!$D$24-SUM(Q354:X354)-SUMPRODUCT((O354:P354&lt;$Y$9:$Z$9)*O354:P354+(O354:P354&gt;=$Y$9:$Z$9)*$Y$9:$Z$9)),O354-MIN($Y$9,O354)))</f>
        <v>0</v>
      </c>
      <c r="Z354" s="33">
        <f>IF($B354="","",MIN($Z$9,P354)+MIN(MAX(0,'Debt Payoff'!$D$24-SUM(Q354:Y354)-SUMPRODUCT((P354:P354&lt;$Z$9:$Z$9)*P354:P354+(P354:P354&gt;=$Z$9:$Z$9)*$Z$9:$Z$9)),P354-MIN($Z$9,P354)))</f>
        <v>0</v>
      </c>
      <c r="AA354" s="33">
        <f>IF($B354="","",ROUND(G354-Q354,2))</f>
        <v>0</v>
      </c>
      <c r="AB354" s="33">
        <f>IF($B354="","",ROUND(H354-R354,2))</f>
        <v>0</v>
      </c>
      <c r="AC354" s="33">
        <f>IF($B354="","",ROUND(I354-S354,2))</f>
        <v>0</v>
      </c>
      <c r="AD354" s="33">
        <f>IF($B354="","",ROUND(J354-T354,2))</f>
        <v>0</v>
      </c>
      <c r="AE354" s="33">
        <f>IF($B354="","",ROUND(K354-U354,2))</f>
        <v>0</v>
      </c>
      <c r="AF354" s="33">
        <f>IF($B354="","",ROUND(L354-V354,2))</f>
        <v>0</v>
      </c>
      <c r="AG354" s="33">
        <f>IF($B354="","",ROUND(M354-W354,2))</f>
        <v>0</v>
      </c>
      <c r="AH354" s="33">
        <f>IF($B354="","",ROUND(N354-X354,2))</f>
        <v>0</v>
      </c>
      <c r="AI354" s="33">
        <f>IF($B354="","",ROUND(O354-Y354,2))</f>
        <v>0</v>
      </c>
      <c r="AJ354" s="33">
        <f>IF($B354="","",ROUND(P354-Z354,2))</f>
        <v>0</v>
      </c>
    </row>
    <row r="355" spans="2:36">
      <c r="B355" s="15">
        <f>IF(B354="","",IF(F354&gt;0.005,B354+1,""))</f>
        <v>0</v>
      </c>
      <c r="C355" s="46">
        <f>IF($B355="","",EDATE('Debt Payoff'!$D$23,$B355-1))</f>
        <v>0</v>
      </c>
      <c r="D355" s="47">
        <f>IF($B355="","",SUM(Q355:Z355))</f>
        <v>0</v>
      </c>
      <c r="E355" s="48">
        <f>IF($B355="","",SUM(G355:P355)-F354)</f>
        <v>0</v>
      </c>
      <c r="F355" s="47">
        <f>IF($B355="","",SUM(AA355:AJ355))</f>
        <v>0</v>
      </c>
      <c r="G355" s="48">
        <f>IF($B355="","",ROUND(N(AA354)*(1+$Q$8/12),2))</f>
        <v>0</v>
      </c>
      <c r="H355" s="48">
        <f>IF($B355="","",ROUND(N(AB354)*(1+$R$8/12),2))</f>
        <v>0</v>
      </c>
      <c r="I355" s="48">
        <f>IF($B355="","",ROUND(N(AC354)*(1+$S$8/12),2))</f>
        <v>0</v>
      </c>
      <c r="J355" s="48">
        <f>IF($B355="","",ROUND(N(AD354)*(1+$T$8/12),2))</f>
        <v>0</v>
      </c>
      <c r="K355" s="48">
        <f>IF($B355="","",ROUND(N(AE354)*(1+$U$8/12),2))</f>
        <v>0</v>
      </c>
      <c r="L355" s="48">
        <f>IF($B355="","",ROUND(N(AF354)*(1+$V$8/12),2))</f>
        <v>0</v>
      </c>
      <c r="M355" s="48">
        <f>IF($B355="","",ROUND(N(AG354)*(1+$W$8/12),2))</f>
        <v>0</v>
      </c>
      <c r="N355" s="48">
        <f>IF($B355="","",ROUND(N(AH354)*(1+$X$8/12),2))</f>
        <v>0</v>
      </c>
      <c r="O355" s="48">
        <f>IF($B355="","",ROUND(N(AI354)*(1+$Y$8/12),2))</f>
        <v>0</v>
      </c>
      <c r="P355" s="48">
        <f>IF($B355="","",ROUND(N(AJ354)*(1+$Z$8/12),2))</f>
        <v>0</v>
      </c>
      <c r="Q355" s="33">
        <f>IF($B355="","",MIN($Q$9,G355)+MIN(MAX(0,'Debt Payoff'!$D$24-0-SUMPRODUCT((G355:P355&lt;$Q$9:$Z$9)*G355:P355+(G355:P355&gt;=$Q$9:$Z$9)*$Q$9:$Z$9)),G355-MIN($Q$9,G355)))</f>
        <v>0</v>
      </c>
      <c r="R355" s="33">
        <f>IF($B355="","",MIN($R$9,H355)+MIN(MAX(0,'Debt Payoff'!$D$24-SUM(Q355:Q355)-SUMPRODUCT((H355:P355&lt;$R$9:$Z$9)*H355:P355+(H355:P355&gt;=$R$9:$Z$9)*$R$9:$Z$9)),H355-MIN($R$9,H355)))</f>
        <v>0</v>
      </c>
      <c r="S355" s="33">
        <f>IF($B355="","",MIN($S$9,I355)+MIN(MAX(0,'Debt Payoff'!$D$24-SUM(Q355:R355)-SUMPRODUCT((I355:P355&lt;$S$9:$Z$9)*I355:P355+(I355:P355&gt;=$S$9:$Z$9)*$S$9:$Z$9)),I355-MIN($S$9,I355)))</f>
        <v>0</v>
      </c>
      <c r="T355" s="33">
        <f>IF($B355="","",MIN($T$9,J355)+MIN(MAX(0,'Debt Payoff'!$D$24-SUM(Q355:S355)-SUMPRODUCT((J355:P355&lt;$T$9:$Z$9)*J355:P355+(J355:P355&gt;=$T$9:$Z$9)*$T$9:$Z$9)),J355-MIN($T$9,J355)))</f>
        <v>0</v>
      </c>
      <c r="U355" s="33">
        <f>IF($B355="","",MIN($U$9,K355)+MIN(MAX(0,'Debt Payoff'!$D$24-SUM(Q355:T355)-SUMPRODUCT((K355:P355&lt;$U$9:$Z$9)*K355:P355+(K355:P355&gt;=$U$9:$Z$9)*$U$9:$Z$9)),K355-MIN($U$9,K355)))</f>
        <v>0</v>
      </c>
      <c r="V355" s="33">
        <f>IF($B355="","",MIN($V$9,L355)+MIN(MAX(0,'Debt Payoff'!$D$24-SUM(Q355:U355)-SUMPRODUCT((L355:P355&lt;$V$9:$Z$9)*L355:P355+(L355:P355&gt;=$V$9:$Z$9)*$V$9:$Z$9)),L355-MIN($V$9,L355)))</f>
        <v>0</v>
      </c>
      <c r="W355" s="33">
        <f>IF($B355="","",MIN($W$9,M355)+MIN(MAX(0,'Debt Payoff'!$D$24-SUM(Q355:V355)-SUMPRODUCT((M355:P355&lt;$W$9:$Z$9)*M355:P355+(M355:P355&gt;=$W$9:$Z$9)*$W$9:$Z$9)),M355-MIN($W$9,M355)))</f>
        <v>0</v>
      </c>
      <c r="X355" s="33">
        <f>IF($B355="","",MIN($X$9,N355)+MIN(MAX(0,'Debt Payoff'!$D$24-SUM(Q355:W355)-SUMPRODUCT((N355:P355&lt;$X$9:$Z$9)*N355:P355+(N355:P355&gt;=$X$9:$Z$9)*$X$9:$Z$9)),N355-MIN($X$9,N355)))</f>
        <v>0</v>
      </c>
      <c r="Y355" s="33">
        <f>IF($B355="","",MIN($Y$9,O355)+MIN(MAX(0,'Debt Payoff'!$D$24-SUM(Q355:X355)-SUMPRODUCT((O355:P355&lt;$Y$9:$Z$9)*O355:P355+(O355:P355&gt;=$Y$9:$Z$9)*$Y$9:$Z$9)),O355-MIN($Y$9,O355)))</f>
        <v>0</v>
      </c>
      <c r="Z355" s="33">
        <f>IF($B355="","",MIN($Z$9,P355)+MIN(MAX(0,'Debt Payoff'!$D$24-SUM(Q355:Y355)-SUMPRODUCT((P355:P355&lt;$Z$9:$Z$9)*P355:P355+(P355:P355&gt;=$Z$9:$Z$9)*$Z$9:$Z$9)),P355-MIN($Z$9,P355)))</f>
        <v>0</v>
      </c>
      <c r="AA355" s="33">
        <f>IF($B355="","",ROUND(G355-Q355,2))</f>
        <v>0</v>
      </c>
      <c r="AB355" s="33">
        <f>IF($B355="","",ROUND(H355-R355,2))</f>
        <v>0</v>
      </c>
      <c r="AC355" s="33">
        <f>IF($B355="","",ROUND(I355-S355,2))</f>
        <v>0</v>
      </c>
      <c r="AD355" s="33">
        <f>IF($B355="","",ROUND(J355-T355,2))</f>
        <v>0</v>
      </c>
      <c r="AE355" s="33">
        <f>IF($B355="","",ROUND(K355-U355,2))</f>
        <v>0</v>
      </c>
      <c r="AF355" s="33">
        <f>IF($B355="","",ROUND(L355-V355,2))</f>
        <v>0</v>
      </c>
      <c r="AG355" s="33">
        <f>IF($B355="","",ROUND(M355-W355,2))</f>
        <v>0</v>
      </c>
      <c r="AH355" s="33">
        <f>IF($B355="","",ROUND(N355-X355,2))</f>
        <v>0</v>
      </c>
      <c r="AI355" s="33">
        <f>IF($B355="","",ROUND(O355-Y355,2))</f>
        <v>0</v>
      </c>
      <c r="AJ355" s="33">
        <f>IF($B355="","",ROUND(P355-Z355,2))</f>
        <v>0</v>
      </c>
    </row>
    <row r="356" spans="2:36">
      <c r="B356" s="15">
        <f>IF(B355="","",IF(F355&gt;0.005,B355+1,""))</f>
        <v>0</v>
      </c>
      <c r="C356" s="46">
        <f>IF($B356="","",EDATE('Debt Payoff'!$D$23,$B356-1))</f>
        <v>0</v>
      </c>
      <c r="D356" s="47">
        <f>IF($B356="","",SUM(Q356:Z356))</f>
        <v>0</v>
      </c>
      <c r="E356" s="48">
        <f>IF($B356="","",SUM(G356:P356)-F355)</f>
        <v>0</v>
      </c>
      <c r="F356" s="47">
        <f>IF($B356="","",SUM(AA356:AJ356))</f>
        <v>0</v>
      </c>
      <c r="G356" s="48">
        <f>IF($B356="","",ROUND(N(AA355)*(1+$Q$8/12),2))</f>
        <v>0</v>
      </c>
      <c r="H356" s="48">
        <f>IF($B356="","",ROUND(N(AB355)*(1+$R$8/12),2))</f>
        <v>0</v>
      </c>
      <c r="I356" s="48">
        <f>IF($B356="","",ROUND(N(AC355)*(1+$S$8/12),2))</f>
        <v>0</v>
      </c>
      <c r="J356" s="48">
        <f>IF($B356="","",ROUND(N(AD355)*(1+$T$8/12),2))</f>
        <v>0</v>
      </c>
      <c r="K356" s="48">
        <f>IF($B356="","",ROUND(N(AE355)*(1+$U$8/12),2))</f>
        <v>0</v>
      </c>
      <c r="L356" s="48">
        <f>IF($B356="","",ROUND(N(AF355)*(1+$V$8/12),2))</f>
        <v>0</v>
      </c>
      <c r="M356" s="48">
        <f>IF($B356="","",ROUND(N(AG355)*(1+$W$8/12),2))</f>
        <v>0</v>
      </c>
      <c r="N356" s="48">
        <f>IF($B356="","",ROUND(N(AH355)*(1+$X$8/12),2))</f>
        <v>0</v>
      </c>
      <c r="O356" s="48">
        <f>IF($B356="","",ROUND(N(AI355)*(1+$Y$8/12),2))</f>
        <v>0</v>
      </c>
      <c r="P356" s="48">
        <f>IF($B356="","",ROUND(N(AJ355)*(1+$Z$8/12),2))</f>
        <v>0</v>
      </c>
      <c r="Q356" s="33">
        <f>IF($B356="","",MIN($Q$9,G356)+MIN(MAX(0,'Debt Payoff'!$D$24-0-SUMPRODUCT((G356:P356&lt;$Q$9:$Z$9)*G356:P356+(G356:P356&gt;=$Q$9:$Z$9)*$Q$9:$Z$9)),G356-MIN($Q$9,G356)))</f>
        <v>0</v>
      </c>
      <c r="R356" s="33">
        <f>IF($B356="","",MIN($R$9,H356)+MIN(MAX(0,'Debt Payoff'!$D$24-SUM(Q356:Q356)-SUMPRODUCT((H356:P356&lt;$R$9:$Z$9)*H356:P356+(H356:P356&gt;=$R$9:$Z$9)*$R$9:$Z$9)),H356-MIN($R$9,H356)))</f>
        <v>0</v>
      </c>
      <c r="S356" s="33">
        <f>IF($B356="","",MIN($S$9,I356)+MIN(MAX(0,'Debt Payoff'!$D$24-SUM(Q356:R356)-SUMPRODUCT((I356:P356&lt;$S$9:$Z$9)*I356:P356+(I356:P356&gt;=$S$9:$Z$9)*$S$9:$Z$9)),I356-MIN($S$9,I356)))</f>
        <v>0</v>
      </c>
      <c r="T356" s="33">
        <f>IF($B356="","",MIN($T$9,J356)+MIN(MAX(0,'Debt Payoff'!$D$24-SUM(Q356:S356)-SUMPRODUCT((J356:P356&lt;$T$9:$Z$9)*J356:P356+(J356:P356&gt;=$T$9:$Z$9)*$T$9:$Z$9)),J356-MIN($T$9,J356)))</f>
        <v>0</v>
      </c>
      <c r="U356" s="33">
        <f>IF($B356="","",MIN($U$9,K356)+MIN(MAX(0,'Debt Payoff'!$D$24-SUM(Q356:T356)-SUMPRODUCT((K356:P356&lt;$U$9:$Z$9)*K356:P356+(K356:P356&gt;=$U$9:$Z$9)*$U$9:$Z$9)),K356-MIN($U$9,K356)))</f>
        <v>0</v>
      </c>
      <c r="V356" s="33">
        <f>IF($B356="","",MIN($V$9,L356)+MIN(MAX(0,'Debt Payoff'!$D$24-SUM(Q356:U356)-SUMPRODUCT((L356:P356&lt;$V$9:$Z$9)*L356:P356+(L356:P356&gt;=$V$9:$Z$9)*$V$9:$Z$9)),L356-MIN($V$9,L356)))</f>
        <v>0</v>
      </c>
      <c r="W356" s="33">
        <f>IF($B356="","",MIN($W$9,M356)+MIN(MAX(0,'Debt Payoff'!$D$24-SUM(Q356:V356)-SUMPRODUCT((M356:P356&lt;$W$9:$Z$9)*M356:P356+(M356:P356&gt;=$W$9:$Z$9)*$W$9:$Z$9)),M356-MIN($W$9,M356)))</f>
        <v>0</v>
      </c>
      <c r="X356" s="33">
        <f>IF($B356="","",MIN($X$9,N356)+MIN(MAX(0,'Debt Payoff'!$D$24-SUM(Q356:W356)-SUMPRODUCT((N356:P356&lt;$X$9:$Z$9)*N356:P356+(N356:P356&gt;=$X$9:$Z$9)*$X$9:$Z$9)),N356-MIN($X$9,N356)))</f>
        <v>0</v>
      </c>
      <c r="Y356" s="33">
        <f>IF($B356="","",MIN($Y$9,O356)+MIN(MAX(0,'Debt Payoff'!$D$24-SUM(Q356:X356)-SUMPRODUCT((O356:P356&lt;$Y$9:$Z$9)*O356:P356+(O356:P356&gt;=$Y$9:$Z$9)*$Y$9:$Z$9)),O356-MIN($Y$9,O356)))</f>
        <v>0</v>
      </c>
      <c r="Z356" s="33">
        <f>IF($B356="","",MIN($Z$9,P356)+MIN(MAX(0,'Debt Payoff'!$D$24-SUM(Q356:Y356)-SUMPRODUCT((P356:P356&lt;$Z$9:$Z$9)*P356:P356+(P356:P356&gt;=$Z$9:$Z$9)*$Z$9:$Z$9)),P356-MIN($Z$9,P356)))</f>
        <v>0</v>
      </c>
      <c r="AA356" s="33">
        <f>IF($B356="","",ROUND(G356-Q356,2))</f>
        <v>0</v>
      </c>
      <c r="AB356" s="33">
        <f>IF($B356="","",ROUND(H356-R356,2))</f>
        <v>0</v>
      </c>
      <c r="AC356" s="33">
        <f>IF($B356="","",ROUND(I356-S356,2))</f>
        <v>0</v>
      </c>
      <c r="AD356" s="33">
        <f>IF($B356="","",ROUND(J356-T356,2))</f>
        <v>0</v>
      </c>
      <c r="AE356" s="33">
        <f>IF($B356="","",ROUND(K356-U356,2))</f>
        <v>0</v>
      </c>
      <c r="AF356" s="33">
        <f>IF($B356="","",ROUND(L356-V356,2))</f>
        <v>0</v>
      </c>
      <c r="AG356" s="33">
        <f>IF($B356="","",ROUND(M356-W356,2))</f>
        <v>0</v>
      </c>
      <c r="AH356" s="33">
        <f>IF($B356="","",ROUND(N356-X356,2))</f>
        <v>0</v>
      </c>
      <c r="AI356" s="33">
        <f>IF($B356="","",ROUND(O356-Y356,2))</f>
        <v>0</v>
      </c>
      <c r="AJ356" s="33">
        <f>IF($B356="","",ROUND(P356-Z356,2))</f>
        <v>0</v>
      </c>
    </row>
    <row r="357" spans="2:36">
      <c r="B357" s="15">
        <f>IF(B356="","",IF(F356&gt;0.005,B356+1,""))</f>
        <v>0</v>
      </c>
      <c r="C357" s="46">
        <f>IF($B357="","",EDATE('Debt Payoff'!$D$23,$B357-1))</f>
        <v>0</v>
      </c>
      <c r="D357" s="47">
        <f>IF($B357="","",SUM(Q357:Z357))</f>
        <v>0</v>
      </c>
      <c r="E357" s="48">
        <f>IF($B357="","",SUM(G357:P357)-F356)</f>
        <v>0</v>
      </c>
      <c r="F357" s="47">
        <f>IF($B357="","",SUM(AA357:AJ357))</f>
        <v>0</v>
      </c>
      <c r="G357" s="48">
        <f>IF($B357="","",ROUND(N(AA356)*(1+$Q$8/12),2))</f>
        <v>0</v>
      </c>
      <c r="H357" s="48">
        <f>IF($B357="","",ROUND(N(AB356)*(1+$R$8/12),2))</f>
        <v>0</v>
      </c>
      <c r="I357" s="48">
        <f>IF($B357="","",ROUND(N(AC356)*(1+$S$8/12),2))</f>
        <v>0</v>
      </c>
      <c r="J357" s="48">
        <f>IF($B357="","",ROUND(N(AD356)*(1+$T$8/12),2))</f>
        <v>0</v>
      </c>
      <c r="K357" s="48">
        <f>IF($B357="","",ROUND(N(AE356)*(1+$U$8/12),2))</f>
        <v>0</v>
      </c>
      <c r="L357" s="48">
        <f>IF($B357="","",ROUND(N(AF356)*(1+$V$8/12),2))</f>
        <v>0</v>
      </c>
      <c r="M357" s="48">
        <f>IF($B357="","",ROUND(N(AG356)*(1+$W$8/12),2))</f>
        <v>0</v>
      </c>
      <c r="N357" s="48">
        <f>IF($B357="","",ROUND(N(AH356)*(1+$X$8/12),2))</f>
        <v>0</v>
      </c>
      <c r="O357" s="48">
        <f>IF($B357="","",ROUND(N(AI356)*(1+$Y$8/12),2))</f>
        <v>0</v>
      </c>
      <c r="P357" s="48">
        <f>IF($B357="","",ROUND(N(AJ356)*(1+$Z$8/12),2))</f>
        <v>0</v>
      </c>
      <c r="Q357" s="33">
        <f>IF($B357="","",MIN($Q$9,G357)+MIN(MAX(0,'Debt Payoff'!$D$24-0-SUMPRODUCT((G357:P357&lt;$Q$9:$Z$9)*G357:P357+(G357:P357&gt;=$Q$9:$Z$9)*$Q$9:$Z$9)),G357-MIN($Q$9,G357)))</f>
        <v>0</v>
      </c>
      <c r="R357" s="33">
        <f>IF($B357="","",MIN($R$9,H357)+MIN(MAX(0,'Debt Payoff'!$D$24-SUM(Q357:Q357)-SUMPRODUCT((H357:P357&lt;$R$9:$Z$9)*H357:P357+(H357:P357&gt;=$R$9:$Z$9)*$R$9:$Z$9)),H357-MIN($R$9,H357)))</f>
        <v>0</v>
      </c>
      <c r="S357" s="33">
        <f>IF($B357="","",MIN($S$9,I357)+MIN(MAX(0,'Debt Payoff'!$D$24-SUM(Q357:R357)-SUMPRODUCT((I357:P357&lt;$S$9:$Z$9)*I357:P357+(I357:P357&gt;=$S$9:$Z$9)*$S$9:$Z$9)),I357-MIN($S$9,I357)))</f>
        <v>0</v>
      </c>
      <c r="T357" s="33">
        <f>IF($B357="","",MIN($T$9,J357)+MIN(MAX(0,'Debt Payoff'!$D$24-SUM(Q357:S357)-SUMPRODUCT((J357:P357&lt;$T$9:$Z$9)*J357:P357+(J357:P357&gt;=$T$9:$Z$9)*$T$9:$Z$9)),J357-MIN($T$9,J357)))</f>
        <v>0</v>
      </c>
      <c r="U357" s="33">
        <f>IF($B357="","",MIN($U$9,K357)+MIN(MAX(0,'Debt Payoff'!$D$24-SUM(Q357:T357)-SUMPRODUCT((K357:P357&lt;$U$9:$Z$9)*K357:P357+(K357:P357&gt;=$U$9:$Z$9)*$U$9:$Z$9)),K357-MIN($U$9,K357)))</f>
        <v>0</v>
      </c>
      <c r="V357" s="33">
        <f>IF($B357="","",MIN($V$9,L357)+MIN(MAX(0,'Debt Payoff'!$D$24-SUM(Q357:U357)-SUMPRODUCT((L357:P357&lt;$V$9:$Z$9)*L357:P357+(L357:P357&gt;=$V$9:$Z$9)*$V$9:$Z$9)),L357-MIN($V$9,L357)))</f>
        <v>0</v>
      </c>
      <c r="W357" s="33">
        <f>IF($B357="","",MIN($W$9,M357)+MIN(MAX(0,'Debt Payoff'!$D$24-SUM(Q357:V357)-SUMPRODUCT((M357:P357&lt;$W$9:$Z$9)*M357:P357+(M357:P357&gt;=$W$9:$Z$9)*$W$9:$Z$9)),M357-MIN($W$9,M357)))</f>
        <v>0</v>
      </c>
      <c r="X357" s="33">
        <f>IF($B357="","",MIN($X$9,N357)+MIN(MAX(0,'Debt Payoff'!$D$24-SUM(Q357:W357)-SUMPRODUCT((N357:P357&lt;$X$9:$Z$9)*N357:P357+(N357:P357&gt;=$X$9:$Z$9)*$X$9:$Z$9)),N357-MIN($X$9,N357)))</f>
        <v>0</v>
      </c>
      <c r="Y357" s="33">
        <f>IF($B357="","",MIN($Y$9,O357)+MIN(MAX(0,'Debt Payoff'!$D$24-SUM(Q357:X357)-SUMPRODUCT((O357:P357&lt;$Y$9:$Z$9)*O357:P357+(O357:P357&gt;=$Y$9:$Z$9)*$Y$9:$Z$9)),O357-MIN($Y$9,O357)))</f>
        <v>0</v>
      </c>
      <c r="Z357" s="33">
        <f>IF($B357="","",MIN($Z$9,P357)+MIN(MAX(0,'Debt Payoff'!$D$24-SUM(Q357:Y357)-SUMPRODUCT((P357:P357&lt;$Z$9:$Z$9)*P357:P357+(P357:P357&gt;=$Z$9:$Z$9)*$Z$9:$Z$9)),P357-MIN($Z$9,P357)))</f>
        <v>0</v>
      </c>
      <c r="AA357" s="33">
        <f>IF($B357="","",ROUND(G357-Q357,2))</f>
        <v>0</v>
      </c>
      <c r="AB357" s="33">
        <f>IF($B357="","",ROUND(H357-R357,2))</f>
        <v>0</v>
      </c>
      <c r="AC357" s="33">
        <f>IF($B357="","",ROUND(I357-S357,2))</f>
        <v>0</v>
      </c>
      <c r="AD357" s="33">
        <f>IF($B357="","",ROUND(J357-T357,2))</f>
        <v>0</v>
      </c>
      <c r="AE357" s="33">
        <f>IF($B357="","",ROUND(K357-U357,2))</f>
        <v>0</v>
      </c>
      <c r="AF357" s="33">
        <f>IF($B357="","",ROUND(L357-V357,2))</f>
        <v>0</v>
      </c>
      <c r="AG357" s="33">
        <f>IF($B357="","",ROUND(M357-W357,2))</f>
        <v>0</v>
      </c>
      <c r="AH357" s="33">
        <f>IF($B357="","",ROUND(N357-X357,2))</f>
        <v>0</v>
      </c>
      <c r="AI357" s="33">
        <f>IF($B357="","",ROUND(O357-Y357,2))</f>
        <v>0</v>
      </c>
      <c r="AJ357" s="33">
        <f>IF($B357="","",ROUND(P357-Z357,2))</f>
        <v>0</v>
      </c>
    </row>
    <row r="358" spans="2:36">
      <c r="B358" s="15">
        <f>IF(B357="","",IF(F357&gt;0.005,B357+1,""))</f>
        <v>0</v>
      </c>
      <c r="C358" s="46">
        <f>IF($B358="","",EDATE('Debt Payoff'!$D$23,$B358-1))</f>
        <v>0</v>
      </c>
      <c r="D358" s="47">
        <f>IF($B358="","",SUM(Q358:Z358))</f>
        <v>0</v>
      </c>
      <c r="E358" s="48">
        <f>IF($B358="","",SUM(G358:P358)-F357)</f>
        <v>0</v>
      </c>
      <c r="F358" s="47">
        <f>IF($B358="","",SUM(AA358:AJ358))</f>
        <v>0</v>
      </c>
      <c r="G358" s="48">
        <f>IF($B358="","",ROUND(N(AA357)*(1+$Q$8/12),2))</f>
        <v>0</v>
      </c>
      <c r="H358" s="48">
        <f>IF($B358="","",ROUND(N(AB357)*(1+$R$8/12),2))</f>
        <v>0</v>
      </c>
      <c r="I358" s="48">
        <f>IF($B358="","",ROUND(N(AC357)*(1+$S$8/12),2))</f>
        <v>0</v>
      </c>
      <c r="J358" s="48">
        <f>IF($B358="","",ROUND(N(AD357)*(1+$T$8/12),2))</f>
        <v>0</v>
      </c>
      <c r="K358" s="48">
        <f>IF($B358="","",ROUND(N(AE357)*(1+$U$8/12),2))</f>
        <v>0</v>
      </c>
      <c r="L358" s="48">
        <f>IF($B358="","",ROUND(N(AF357)*(1+$V$8/12),2))</f>
        <v>0</v>
      </c>
      <c r="M358" s="48">
        <f>IF($B358="","",ROUND(N(AG357)*(1+$W$8/12),2))</f>
        <v>0</v>
      </c>
      <c r="N358" s="48">
        <f>IF($B358="","",ROUND(N(AH357)*(1+$X$8/12),2))</f>
        <v>0</v>
      </c>
      <c r="O358" s="48">
        <f>IF($B358="","",ROUND(N(AI357)*(1+$Y$8/12),2))</f>
        <v>0</v>
      </c>
      <c r="P358" s="48">
        <f>IF($B358="","",ROUND(N(AJ357)*(1+$Z$8/12),2))</f>
        <v>0</v>
      </c>
      <c r="Q358" s="33">
        <f>IF($B358="","",MIN($Q$9,G358)+MIN(MAX(0,'Debt Payoff'!$D$24-0-SUMPRODUCT((G358:P358&lt;$Q$9:$Z$9)*G358:P358+(G358:P358&gt;=$Q$9:$Z$9)*$Q$9:$Z$9)),G358-MIN($Q$9,G358)))</f>
        <v>0</v>
      </c>
      <c r="R358" s="33">
        <f>IF($B358="","",MIN($R$9,H358)+MIN(MAX(0,'Debt Payoff'!$D$24-SUM(Q358:Q358)-SUMPRODUCT((H358:P358&lt;$R$9:$Z$9)*H358:P358+(H358:P358&gt;=$R$9:$Z$9)*$R$9:$Z$9)),H358-MIN($R$9,H358)))</f>
        <v>0</v>
      </c>
      <c r="S358" s="33">
        <f>IF($B358="","",MIN($S$9,I358)+MIN(MAX(0,'Debt Payoff'!$D$24-SUM(Q358:R358)-SUMPRODUCT((I358:P358&lt;$S$9:$Z$9)*I358:P358+(I358:P358&gt;=$S$9:$Z$9)*$S$9:$Z$9)),I358-MIN($S$9,I358)))</f>
        <v>0</v>
      </c>
      <c r="T358" s="33">
        <f>IF($B358="","",MIN($T$9,J358)+MIN(MAX(0,'Debt Payoff'!$D$24-SUM(Q358:S358)-SUMPRODUCT((J358:P358&lt;$T$9:$Z$9)*J358:P358+(J358:P358&gt;=$T$9:$Z$9)*$T$9:$Z$9)),J358-MIN($T$9,J358)))</f>
        <v>0</v>
      </c>
      <c r="U358" s="33">
        <f>IF($B358="","",MIN($U$9,K358)+MIN(MAX(0,'Debt Payoff'!$D$24-SUM(Q358:T358)-SUMPRODUCT((K358:P358&lt;$U$9:$Z$9)*K358:P358+(K358:P358&gt;=$U$9:$Z$9)*$U$9:$Z$9)),K358-MIN($U$9,K358)))</f>
        <v>0</v>
      </c>
      <c r="V358" s="33">
        <f>IF($B358="","",MIN($V$9,L358)+MIN(MAX(0,'Debt Payoff'!$D$24-SUM(Q358:U358)-SUMPRODUCT((L358:P358&lt;$V$9:$Z$9)*L358:P358+(L358:P358&gt;=$V$9:$Z$9)*$V$9:$Z$9)),L358-MIN($V$9,L358)))</f>
        <v>0</v>
      </c>
      <c r="W358" s="33">
        <f>IF($B358="","",MIN($W$9,M358)+MIN(MAX(0,'Debt Payoff'!$D$24-SUM(Q358:V358)-SUMPRODUCT((M358:P358&lt;$W$9:$Z$9)*M358:P358+(M358:P358&gt;=$W$9:$Z$9)*$W$9:$Z$9)),M358-MIN($W$9,M358)))</f>
        <v>0</v>
      </c>
      <c r="X358" s="33">
        <f>IF($B358="","",MIN($X$9,N358)+MIN(MAX(0,'Debt Payoff'!$D$24-SUM(Q358:W358)-SUMPRODUCT((N358:P358&lt;$X$9:$Z$9)*N358:P358+(N358:P358&gt;=$X$9:$Z$9)*$X$9:$Z$9)),N358-MIN($X$9,N358)))</f>
        <v>0</v>
      </c>
      <c r="Y358" s="33">
        <f>IF($B358="","",MIN($Y$9,O358)+MIN(MAX(0,'Debt Payoff'!$D$24-SUM(Q358:X358)-SUMPRODUCT((O358:P358&lt;$Y$9:$Z$9)*O358:P358+(O358:P358&gt;=$Y$9:$Z$9)*$Y$9:$Z$9)),O358-MIN($Y$9,O358)))</f>
        <v>0</v>
      </c>
      <c r="Z358" s="33">
        <f>IF($B358="","",MIN($Z$9,P358)+MIN(MAX(0,'Debt Payoff'!$D$24-SUM(Q358:Y358)-SUMPRODUCT((P358:P358&lt;$Z$9:$Z$9)*P358:P358+(P358:P358&gt;=$Z$9:$Z$9)*$Z$9:$Z$9)),P358-MIN($Z$9,P358)))</f>
        <v>0</v>
      </c>
      <c r="AA358" s="33">
        <f>IF($B358="","",ROUND(G358-Q358,2))</f>
        <v>0</v>
      </c>
      <c r="AB358" s="33">
        <f>IF($B358="","",ROUND(H358-R358,2))</f>
        <v>0</v>
      </c>
      <c r="AC358" s="33">
        <f>IF($B358="","",ROUND(I358-S358,2))</f>
        <v>0</v>
      </c>
      <c r="AD358" s="33">
        <f>IF($B358="","",ROUND(J358-T358,2))</f>
        <v>0</v>
      </c>
      <c r="AE358" s="33">
        <f>IF($B358="","",ROUND(K358-U358,2))</f>
        <v>0</v>
      </c>
      <c r="AF358" s="33">
        <f>IF($B358="","",ROUND(L358-V358,2))</f>
        <v>0</v>
      </c>
      <c r="AG358" s="33">
        <f>IF($B358="","",ROUND(M358-W358,2))</f>
        <v>0</v>
      </c>
      <c r="AH358" s="33">
        <f>IF($B358="","",ROUND(N358-X358,2))</f>
        <v>0</v>
      </c>
      <c r="AI358" s="33">
        <f>IF($B358="","",ROUND(O358-Y358,2))</f>
        <v>0</v>
      </c>
      <c r="AJ358" s="33">
        <f>IF($B358="","",ROUND(P358-Z358,2))</f>
        <v>0</v>
      </c>
    </row>
    <row r="359" spans="2:36">
      <c r="B359" s="15">
        <f>IF(B358="","",IF(F358&gt;0.005,B358+1,""))</f>
        <v>0</v>
      </c>
      <c r="C359" s="46">
        <f>IF($B359="","",EDATE('Debt Payoff'!$D$23,$B359-1))</f>
        <v>0</v>
      </c>
      <c r="D359" s="47">
        <f>IF($B359="","",SUM(Q359:Z359))</f>
        <v>0</v>
      </c>
      <c r="E359" s="48">
        <f>IF($B359="","",SUM(G359:P359)-F358)</f>
        <v>0</v>
      </c>
      <c r="F359" s="47">
        <f>IF($B359="","",SUM(AA359:AJ359))</f>
        <v>0</v>
      </c>
      <c r="G359" s="48">
        <f>IF($B359="","",ROUND(N(AA358)*(1+$Q$8/12),2))</f>
        <v>0</v>
      </c>
      <c r="H359" s="48">
        <f>IF($B359="","",ROUND(N(AB358)*(1+$R$8/12),2))</f>
        <v>0</v>
      </c>
      <c r="I359" s="48">
        <f>IF($B359="","",ROUND(N(AC358)*(1+$S$8/12),2))</f>
        <v>0</v>
      </c>
      <c r="J359" s="48">
        <f>IF($B359="","",ROUND(N(AD358)*(1+$T$8/12),2))</f>
        <v>0</v>
      </c>
      <c r="K359" s="48">
        <f>IF($B359="","",ROUND(N(AE358)*(1+$U$8/12),2))</f>
        <v>0</v>
      </c>
      <c r="L359" s="48">
        <f>IF($B359="","",ROUND(N(AF358)*(1+$V$8/12),2))</f>
        <v>0</v>
      </c>
      <c r="M359" s="48">
        <f>IF($B359="","",ROUND(N(AG358)*(1+$W$8/12),2))</f>
        <v>0</v>
      </c>
      <c r="N359" s="48">
        <f>IF($B359="","",ROUND(N(AH358)*(1+$X$8/12),2))</f>
        <v>0</v>
      </c>
      <c r="O359" s="48">
        <f>IF($B359="","",ROUND(N(AI358)*(1+$Y$8/12),2))</f>
        <v>0</v>
      </c>
      <c r="P359" s="48">
        <f>IF($B359="","",ROUND(N(AJ358)*(1+$Z$8/12),2))</f>
        <v>0</v>
      </c>
      <c r="Q359" s="33">
        <f>IF($B359="","",MIN($Q$9,G359)+MIN(MAX(0,'Debt Payoff'!$D$24-0-SUMPRODUCT((G359:P359&lt;$Q$9:$Z$9)*G359:P359+(G359:P359&gt;=$Q$9:$Z$9)*$Q$9:$Z$9)),G359-MIN($Q$9,G359)))</f>
        <v>0</v>
      </c>
      <c r="R359" s="33">
        <f>IF($B359="","",MIN($R$9,H359)+MIN(MAX(0,'Debt Payoff'!$D$24-SUM(Q359:Q359)-SUMPRODUCT((H359:P359&lt;$R$9:$Z$9)*H359:P359+(H359:P359&gt;=$R$9:$Z$9)*$R$9:$Z$9)),H359-MIN($R$9,H359)))</f>
        <v>0</v>
      </c>
      <c r="S359" s="33">
        <f>IF($B359="","",MIN($S$9,I359)+MIN(MAX(0,'Debt Payoff'!$D$24-SUM(Q359:R359)-SUMPRODUCT((I359:P359&lt;$S$9:$Z$9)*I359:P359+(I359:P359&gt;=$S$9:$Z$9)*$S$9:$Z$9)),I359-MIN($S$9,I359)))</f>
        <v>0</v>
      </c>
      <c r="T359" s="33">
        <f>IF($B359="","",MIN($T$9,J359)+MIN(MAX(0,'Debt Payoff'!$D$24-SUM(Q359:S359)-SUMPRODUCT((J359:P359&lt;$T$9:$Z$9)*J359:P359+(J359:P359&gt;=$T$9:$Z$9)*$T$9:$Z$9)),J359-MIN($T$9,J359)))</f>
        <v>0</v>
      </c>
      <c r="U359" s="33">
        <f>IF($B359="","",MIN($U$9,K359)+MIN(MAX(0,'Debt Payoff'!$D$24-SUM(Q359:T359)-SUMPRODUCT((K359:P359&lt;$U$9:$Z$9)*K359:P359+(K359:P359&gt;=$U$9:$Z$9)*$U$9:$Z$9)),K359-MIN($U$9,K359)))</f>
        <v>0</v>
      </c>
      <c r="V359" s="33">
        <f>IF($B359="","",MIN($V$9,L359)+MIN(MAX(0,'Debt Payoff'!$D$24-SUM(Q359:U359)-SUMPRODUCT((L359:P359&lt;$V$9:$Z$9)*L359:P359+(L359:P359&gt;=$V$9:$Z$9)*$V$9:$Z$9)),L359-MIN($V$9,L359)))</f>
        <v>0</v>
      </c>
      <c r="W359" s="33">
        <f>IF($B359="","",MIN($W$9,M359)+MIN(MAX(0,'Debt Payoff'!$D$24-SUM(Q359:V359)-SUMPRODUCT((M359:P359&lt;$W$9:$Z$9)*M359:P359+(M359:P359&gt;=$W$9:$Z$9)*$W$9:$Z$9)),M359-MIN($W$9,M359)))</f>
        <v>0</v>
      </c>
      <c r="X359" s="33">
        <f>IF($B359="","",MIN($X$9,N359)+MIN(MAX(0,'Debt Payoff'!$D$24-SUM(Q359:W359)-SUMPRODUCT((N359:P359&lt;$X$9:$Z$9)*N359:P359+(N359:P359&gt;=$X$9:$Z$9)*$X$9:$Z$9)),N359-MIN($X$9,N359)))</f>
        <v>0</v>
      </c>
      <c r="Y359" s="33">
        <f>IF($B359="","",MIN($Y$9,O359)+MIN(MAX(0,'Debt Payoff'!$D$24-SUM(Q359:X359)-SUMPRODUCT((O359:P359&lt;$Y$9:$Z$9)*O359:P359+(O359:P359&gt;=$Y$9:$Z$9)*$Y$9:$Z$9)),O359-MIN($Y$9,O359)))</f>
        <v>0</v>
      </c>
      <c r="Z359" s="33">
        <f>IF($B359="","",MIN($Z$9,P359)+MIN(MAX(0,'Debt Payoff'!$D$24-SUM(Q359:Y359)-SUMPRODUCT((P359:P359&lt;$Z$9:$Z$9)*P359:P359+(P359:P359&gt;=$Z$9:$Z$9)*$Z$9:$Z$9)),P359-MIN($Z$9,P359)))</f>
        <v>0</v>
      </c>
      <c r="AA359" s="33">
        <f>IF($B359="","",ROUND(G359-Q359,2))</f>
        <v>0</v>
      </c>
      <c r="AB359" s="33">
        <f>IF($B359="","",ROUND(H359-R359,2))</f>
        <v>0</v>
      </c>
      <c r="AC359" s="33">
        <f>IF($B359="","",ROUND(I359-S359,2))</f>
        <v>0</v>
      </c>
      <c r="AD359" s="33">
        <f>IF($B359="","",ROUND(J359-T359,2))</f>
        <v>0</v>
      </c>
      <c r="AE359" s="33">
        <f>IF($B359="","",ROUND(K359-U359,2))</f>
        <v>0</v>
      </c>
      <c r="AF359" s="33">
        <f>IF($B359="","",ROUND(L359-V359,2))</f>
        <v>0</v>
      </c>
      <c r="AG359" s="33">
        <f>IF($B359="","",ROUND(M359-W359,2))</f>
        <v>0</v>
      </c>
      <c r="AH359" s="33">
        <f>IF($B359="","",ROUND(N359-X359,2))</f>
        <v>0</v>
      </c>
      <c r="AI359" s="33">
        <f>IF($B359="","",ROUND(O359-Y359,2))</f>
        <v>0</v>
      </c>
      <c r="AJ359" s="33">
        <f>IF($B359="","",ROUND(P359-Z359,2))</f>
        <v>0</v>
      </c>
    </row>
    <row r="360" spans="2:36">
      <c r="B360" s="15">
        <f>IF(B359="","",IF(F359&gt;0.005,B359+1,""))</f>
        <v>0</v>
      </c>
      <c r="C360" s="46">
        <f>IF($B360="","",EDATE('Debt Payoff'!$D$23,$B360-1))</f>
        <v>0</v>
      </c>
      <c r="D360" s="47">
        <f>IF($B360="","",SUM(Q360:Z360))</f>
        <v>0</v>
      </c>
      <c r="E360" s="48">
        <f>IF($B360="","",SUM(G360:P360)-F359)</f>
        <v>0</v>
      </c>
      <c r="F360" s="47">
        <f>IF($B360="","",SUM(AA360:AJ360))</f>
        <v>0</v>
      </c>
      <c r="G360" s="48">
        <f>IF($B360="","",ROUND(N(AA359)*(1+$Q$8/12),2))</f>
        <v>0</v>
      </c>
      <c r="H360" s="48">
        <f>IF($B360="","",ROUND(N(AB359)*(1+$R$8/12),2))</f>
        <v>0</v>
      </c>
      <c r="I360" s="48">
        <f>IF($B360="","",ROUND(N(AC359)*(1+$S$8/12),2))</f>
        <v>0</v>
      </c>
      <c r="J360" s="48">
        <f>IF($B360="","",ROUND(N(AD359)*(1+$T$8/12),2))</f>
        <v>0</v>
      </c>
      <c r="K360" s="48">
        <f>IF($B360="","",ROUND(N(AE359)*(1+$U$8/12),2))</f>
        <v>0</v>
      </c>
      <c r="L360" s="48">
        <f>IF($B360="","",ROUND(N(AF359)*(1+$V$8/12),2))</f>
        <v>0</v>
      </c>
      <c r="M360" s="48">
        <f>IF($B360="","",ROUND(N(AG359)*(1+$W$8/12),2))</f>
        <v>0</v>
      </c>
      <c r="N360" s="48">
        <f>IF($B360="","",ROUND(N(AH359)*(1+$X$8/12),2))</f>
        <v>0</v>
      </c>
      <c r="O360" s="48">
        <f>IF($B360="","",ROUND(N(AI359)*(1+$Y$8/12),2))</f>
        <v>0</v>
      </c>
      <c r="P360" s="48">
        <f>IF($B360="","",ROUND(N(AJ359)*(1+$Z$8/12),2))</f>
        <v>0</v>
      </c>
      <c r="Q360" s="33">
        <f>IF($B360="","",MIN($Q$9,G360)+MIN(MAX(0,'Debt Payoff'!$D$24-0-SUMPRODUCT((G360:P360&lt;$Q$9:$Z$9)*G360:P360+(G360:P360&gt;=$Q$9:$Z$9)*$Q$9:$Z$9)),G360-MIN($Q$9,G360)))</f>
        <v>0</v>
      </c>
      <c r="R360" s="33">
        <f>IF($B360="","",MIN($R$9,H360)+MIN(MAX(0,'Debt Payoff'!$D$24-SUM(Q360:Q360)-SUMPRODUCT((H360:P360&lt;$R$9:$Z$9)*H360:P360+(H360:P360&gt;=$R$9:$Z$9)*$R$9:$Z$9)),H360-MIN($R$9,H360)))</f>
        <v>0</v>
      </c>
      <c r="S360" s="33">
        <f>IF($B360="","",MIN($S$9,I360)+MIN(MAX(0,'Debt Payoff'!$D$24-SUM(Q360:R360)-SUMPRODUCT((I360:P360&lt;$S$9:$Z$9)*I360:P360+(I360:P360&gt;=$S$9:$Z$9)*$S$9:$Z$9)),I360-MIN($S$9,I360)))</f>
        <v>0</v>
      </c>
      <c r="T360" s="33">
        <f>IF($B360="","",MIN($T$9,J360)+MIN(MAX(0,'Debt Payoff'!$D$24-SUM(Q360:S360)-SUMPRODUCT((J360:P360&lt;$T$9:$Z$9)*J360:P360+(J360:P360&gt;=$T$9:$Z$9)*$T$9:$Z$9)),J360-MIN($T$9,J360)))</f>
        <v>0</v>
      </c>
      <c r="U360" s="33">
        <f>IF($B360="","",MIN($U$9,K360)+MIN(MAX(0,'Debt Payoff'!$D$24-SUM(Q360:T360)-SUMPRODUCT((K360:P360&lt;$U$9:$Z$9)*K360:P360+(K360:P360&gt;=$U$9:$Z$9)*$U$9:$Z$9)),K360-MIN($U$9,K360)))</f>
        <v>0</v>
      </c>
      <c r="V360" s="33">
        <f>IF($B360="","",MIN($V$9,L360)+MIN(MAX(0,'Debt Payoff'!$D$24-SUM(Q360:U360)-SUMPRODUCT((L360:P360&lt;$V$9:$Z$9)*L360:P360+(L360:P360&gt;=$V$9:$Z$9)*$V$9:$Z$9)),L360-MIN($V$9,L360)))</f>
        <v>0</v>
      </c>
      <c r="W360" s="33">
        <f>IF($B360="","",MIN($W$9,M360)+MIN(MAX(0,'Debt Payoff'!$D$24-SUM(Q360:V360)-SUMPRODUCT((M360:P360&lt;$W$9:$Z$9)*M360:P360+(M360:P360&gt;=$W$9:$Z$9)*$W$9:$Z$9)),M360-MIN($W$9,M360)))</f>
        <v>0</v>
      </c>
      <c r="X360" s="33">
        <f>IF($B360="","",MIN($X$9,N360)+MIN(MAX(0,'Debt Payoff'!$D$24-SUM(Q360:W360)-SUMPRODUCT((N360:P360&lt;$X$9:$Z$9)*N360:P360+(N360:P360&gt;=$X$9:$Z$9)*$X$9:$Z$9)),N360-MIN($X$9,N360)))</f>
        <v>0</v>
      </c>
      <c r="Y360" s="33">
        <f>IF($B360="","",MIN($Y$9,O360)+MIN(MAX(0,'Debt Payoff'!$D$24-SUM(Q360:X360)-SUMPRODUCT((O360:P360&lt;$Y$9:$Z$9)*O360:P360+(O360:P360&gt;=$Y$9:$Z$9)*$Y$9:$Z$9)),O360-MIN($Y$9,O360)))</f>
        <v>0</v>
      </c>
      <c r="Z360" s="33">
        <f>IF($B360="","",MIN($Z$9,P360)+MIN(MAX(0,'Debt Payoff'!$D$24-SUM(Q360:Y360)-SUMPRODUCT((P360:P360&lt;$Z$9:$Z$9)*P360:P360+(P360:P360&gt;=$Z$9:$Z$9)*$Z$9:$Z$9)),P360-MIN($Z$9,P360)))</f>
        <v>0</v>
      </c>
      <c r="AA360" s="33">
        <f>IF($B360="","",ROUND(G360-Q360,2))</f>
        <v>0</v>
      </c>
      <c r="AB360" s="33">
        <f>IF($B360="","",ROUND(H360-R360,2))</f>
        <v>0</v>
      </c>
      <c r="AC360" s="33">
        <f>IF($B360="","",ROUND(I360-S360,2))</f>
        <v>0</v>
      </c>
      <c r="AD360" s="33">
        <f>IF($B360="","",ROUND(J360-T360,2))</f>
        <v>0</v>
      </c>
      <c r="AE360" s="33">
        <f>IF($B360="","",ROUND(K360-U360,2))</f>
        <v>0</v>
      </c>
      <c r="AF360" s="33">
        <f>IF($B360="","",ROUND(L360-V360,2))</f>
        <v>0</v>
      </c>
      <c r="AG360" s="33">
        <f>IF($B360="","",ROUND(M360-W360,2))</f>
        <v>0</v>
      </c>
      <c r="AH360" s="33">
        <f>IF($B360="","",ROUND(N360-X360,2))</f>
        <v>0</v>
      </c>
      <c r="AI360" s="33">
        <f>IF($B360="","",ROUND(O360-Y360,2))</f>
        <v>0</v>
      </c>
      <c r="AJ360" s="33">
        <f>IF($B360="","",ROUND(P360-Z360,2))</f>
        <v>0</v>
      </c>
    </row>
    <row r="361" spans="2:36">
      <c r="B361" s="15">
        <f>IF(B360="","",IF(F360&gt;0.005,B360+1,""))</f>
        <v>0</v>
      </c>
      <c r="C361" s="46">
        <f>IF($B361="","",EDATE('Debt Payoff'!$D$23,$B361-1))</f>
        <v>0</v>
      </c>
      <c r="D361" s="47">
        <f>IF($B361="","",SUM(Q361:Z361))</f>
        <v>0</v>
      </c>
      <c r="E361" s="48">
        <f>IF($B361="","",SUM(G361:P361)-F360)</f>
        <v>0</v>
      </c>
      <c r="F361" s="47">
        <f>IF($B361="","",SUM(AA361:AJ361))</f>
        <v>0</v>
      </c>
      <c r="G361" s="48">
        <f>IF($B361="","",ROUND(N(AA360)*(1+$Q$8/12),2))</f>
        <v>0</v>
      </c>
      <c r="H361" s="48">
        <f>IF($B361="","",ROUND(N(AB360)*(1+$R$8/12),2))</f>
        <v>0</v>
      </c>
      <c r="I361" s="48">
        <f>IF($B361="","",ROUND(N(AC360)*(1+$S$8/12),2))</f>
        <v>0</v>
      </c>
      <c r="J361" s="48">
        <f>IF($B361="","",ROUND(N(AD360)*(1+$T$8/12),2))</f>
        <v>0</v>
      </c>
      <c r="K361" s="48">
        <f>IF($B361="","",ROUND(N(AE360)*(1+$U$8/12),2))</f>
        <v>0</v>
      </c>
      <c r="L361" s="48">
        <f>IF($B361="","",ROUND(N(AF360)*(1+$V$8/12),2))</f>
        <v>0</v>
      </c>
      <c r="M361" s="48">
        <f>IF($B361="","",ROUND(N(AG360)*(1+$W$8/12),2))</f>
        <v>0</v>
      </c>
      <c r="N361" s="48">
        <f>IF($B361="","",ROUND(N(AH360)*(1+$X$8/12),2))</f>
        <v>0</v>
      </c>
      <c r="O361" s="48">
        <f>IF($B361="","",ROUND(N(AI360)*(1+$Y$8/12),2))</f>
        <v>0</v>
      </c>
      <c r="P361" s="48">
        <f>IF($B361="","",ROUND(N(AJ360)*(1+$Z$8/12),2))</f>
        <v>0</v>
      </c>
      <c r="Q361" s="33">
        <f>IF($B361="","",MIN($Q$9,G361)+MIN(MAX(0,'Debt Payoff'!$D$24-0-SUMPRODUCT((G361:P361&lt;$Q$9:$Z$9)*G361:P361+(G361:P361&gt;=$Q$9:$Z$9)*$Q$9:$Z$9)),G361-MIN($Q$9,G361)))</f>
        <v>0</v>
      </c>
      <c r="R361" s="33">
        <f>IF($B361="","",MIN($R$9,H361)+MIN(MAX(0,'Debt Payoff'!$D$24-SUM(Q361:Q361)-SUMPRODUCT((H361:P361&lt;$R$9:$Z$9)*H361:P361+(H361:P361&gt;=$R$9:$Z$9)*$R$9:$Z$9)),H361-MIN($R$9,H361)))</f>
        <v>0</v>
      </c>
      <c r="S361" s="33">
        <f>IF($B361="","",MIN($S$9,I361)+MIN(MAX(0,'Debt Payoff'!$D$24-SUM(Q361:R361)-SUMPRODUCT((I361:P361&lt;$S$9:$Z$9)*I361:P361+(I361:P361&gt;=$S$9:$Z$9)*$S$9:$Z$9)),I361-MIN($S$9,I361)))</f>
        <v>0</v>
      </c>
      <c r="T361" s="33">
        <f>IF($B361="","",MIN($T$9,J361)+MIN(MAX(0,'Debt Payoff'!$D$24-SUM(Q361:S361)-SUMPRODUCT((J361:P361&lt;$T$9:$Z$9)*J361:P361+(J361:P361&gt;=$T$9:$Z$9)*$T$9:$Z$9)),J361-MIN($T$9,J361)))</f>
        <v>0</v>
      </c>
      <c r="U361" s="33">
        <f>IF($B361="","",MIN($U$9,K361)+MIN(MAX(0,'Debt Payoff'!$D$24-SUM(Q361:T361)-SUMPRODUCT((K361:P361&lt;$U$9:$Z$9)*K361:P361+(K361:P361&gt;=$U$9:$Z$9)*$U$9:$Z$9)),K361-MIN($U$9,K361)))</f>
        <v>0</v>
      </c>
      <c r="V361" s="33">
        <f>IF($B361="","",MIN($V$9,L361)+MIN(MAX(0,'Debt Payoff'!$D$24-SUM(Q361:U361)-SUMPRODUCT((L361:P361&lt;$V$9:$Z$9)*L361:P361+(L361:P361&gt;=$V$9:$Z$9)*$V$9:$Z$9)),L361-MIN($V$9,L361)))</f>
        <v>0</v>
      </c>
      <c r="W361" s="33">
        <f>IF($B361="","",MIN($W$9,M361)+MIN(MAX(0,'Debt Payoff'!$D$24-SUM(Q361:V361)-SUMPRODUCT((M361:P361&lt;$W$9:$Z$9)*M361:P361+(M361:P361&gt;=$W$9:$Z$9)*$W$9:$Z$9)),M361-MIN($W$9,M361)))</f>
        <v>0</v>
      </c>
      <c r="X361" s="33">
        <f>IF($B361="","",MIN($X$9,N361)+MIN(MAX(0,'Debt Payoff'!$D$24-SUM(Q361:W361)-SUMPRODUCT((N361:P361&lt;$X$9:$Z$9)*N361:P361+(N361:P361&gt;=$X$9:$Z$9)*$X$9:$Z$9)),N361-MIN($X$9,N361)))</f>
        <v>0</v>
      </c>
      <c r="Y361" s="33">
        <f>IF($B361="","",MIN($Y$9,O361)+MIN(MAX(0,'Debt Payoff'!$D$24-SUM(Q361:X361)-SUMPRODUCT((O361:P361&lt;$Y$9:$Z$9)*O361:P361+(O361:P361&gt;=$Y$9:$Z$9)*$Y$9:$Z$9)),O361-MIN($Y$9,O361)))</f>
        <v>0</v>
      </c>
      <c r="Z361" s="33">
        <f>IF($B361="","",MIN($Z$9,P361)+MIN(MAX(0,'Debt Payoff'!$D$24-SUM(Q361:Y361)-SUMPRODUCT((P361:P361&lt;$Z$9:$Z$9)*P361:P361+(P361:P361&gt;=$Z$9:$Z$9)*$Z$9:$Z$9)),P361-MIN($Z$9,P361)))</f>
        <v>0</v>
      </c>
      <c r="AA361" s="33">
        <f>IF($B361="","",ROUND(G361-Q361,2))</f>
        <v>0</v>
      </c>
      <c r="AB361" s="33">
        <f>IF($B361="","",ROUND(H361-R361,2))</f>
        <v>0</v>
      </c>
      <c r="AC361" s="33">
        <f>IF($B361="","",ROUND(I361-S361,2))</f>
        <v>0</v>
      </c>
      <c r="AD361" s="33">
        <f>IF($B361="","",ROUND(J361-T361,2))</f>
        <v>0</v>
      </c>
      <c r="AE361" s="33">
        <f>IF($B361="","",ROUND(K361-U361,2))</f>
        <v>0</v>
      </c>
      <c r="AF361" s="33">
        <f>IF($B361="","",ROUND(L361-V361,2))</f>
        <v>0</v>
      </c>
      <c r="AG361" s="33">
        <f>IF($B361="","",ROUND(M361-W361,2))</f>
        <v>0</v>
      </c>
      <c r="AH361" s="33">
        <f>IF($B361="","",ROUND(N361-X361,2))</f>
        <v>0</v>
      </c>
      <c r="AI361" s="33">
        <f>IF($B361="","",ROUND(O361-Y361,2))</f>
        <v>0</v>
      </c>
      <c r="AJ361" s="33">
        <f>IF($B361="","",ROUND(P361-Z361,2))</f>
        <v>0</v>
      </c>
    </row>
    <row r="362" spans="2:36">
      <c r="B362" s="15">
        <f>IF(B361="","",IF(F361&gt;0.005,B361+1,""))</f>
        <v>0</v>
      </c>
      <c r="C362" s="46">
        <f>IF($B362="","",EDATE('Debt Payoff'!$D$23,$B362-1))</f>
        <v>0</v>
      </c>
      <c r="D362" s="47">
        <f>IF($B362="","",SUM(Q362:Z362))</f>
        <v>0</v>
      </c>
      <c r="E362" s="48">
        <f>IF($B362="","",SUM(G362:P362)-F361)</f>
        <v>0</v>
      </c>
      <c r="F362" s="47">
        <f>IF($B362="","",SUM(AA362:AJ362))</f>
        <v>0</v>
      </c>
      <c r="G362" s="48">
        <f>IF($B362="","",ROUND(N(AA361)*(1+$Q$8/12),2))</f>
        <v>0</v>
      </c>
      <c r="H362" s="48">
        <f>IF($B362="","",ROUND(N(AB361)*(1+$R$8/12),2))</f>
        <v>0</v>
      </c>
      <c r="I362" s="48">
        <f>IF($B362="","",ROUND(N(AC361)*(1+$S$8/12),2))</f>
        <v>0</v>
      </c>
      <c r="J362" s="48">
        <f>IF($B362="","",ROUND(N(AD361)*(1+$T$8/12),2))</f>
        <v>0</v>
      </c>
      <c r="K362" s="48">
        <f>IF($B362="","",ROUND(N(AE361)*(1+$U$8/12),2))</f>
        <v>0</v>
      </c>
      <c r="L362" s="48">
        <f>IF($B362="","",ROUND(N(AF361)*(1+$V$8/12),2))</f>
        <v>0</v>
      </c>
      <c r="M362" s="48">
        <f>IF($B362="","",ROUND(N(AG361)*(1+$W$8/12),2))</f>
        <v>0</v>
      </c>
      <c r="N362" s="48">
        <f>IF($B362="","",ROUND(N(AH361)*(1+$X$8/12),2))</f>
        <v>0</v>
      </c>
      <c r="O362" s="48">
        <f>IF($B362="","",ROUND(N(AI361)*(1+$Y$8/12),2))</f>
        <v>0</v>
      </c>
      <c r="P362" s="48">
        <f>IF($B362="","",ROUND(N(AJ361)*(1+$Z$8/12),2))</f>
        <v>0</v>
      </c>
      <c r="Q362" s="33">
        <f>IF($B362="","",MIN($Q$9,G362)+MIN(MAX(0,'Debt Payoff'!$D$24-0-SUMPRODUCT((G362:P362&lt;$Q$9:$Z$9)*G362:P362+(G362:P362&gt;=$Q$9:$Z$9)*$Q$9:$Z$9)),G362-MIN($Q$9,G362)))</f>
        <v>0</v>
      </c>
      <c r="R362" s="33">
        <f>IF($B362="","",MIN($R$9,H362)+MIN(MAX(0,'Debt Payoff'!$D$24-SUM(Q362:Q362)-SUMPRODUCT((H362:P362&lt;$R$9:$Z$9)*H362:P362+(H362:P362&gt;=$R$9:$Z$9)*$R$9:$Z$9)),H362-MIN($R$9,H362)))</f>
        <v>0</v>
      </c>
      <c r="S362" s="33">
        <f>IF($B362="","",MIN($S$9,I362)+MIN(MAX(0,'Debt Payoff'!$D$24-SUM(Q362:R362)-SUMPRODUCT((I362:P362&lt;$S$9:$Z$9)*I362:P362+(I362:P362&gt;=$S$9:$Z$9)*$S$9:$Z$9)),I362-MIN($S$9,I362)))</f>
        <v>0</v>
      </c>
      <c r="T362" s="33">
        <f>IF($B362="","",MIN($T$9,J362)+MIN(MAX(0,'Debt Payoff'!$D$24-SUM(Q362:S362)-SUMPRODUCT((J362:P362&lt;$T$9:$Z$9)*J362:P362+(J362:P362&gt;=$T$9:$Z$9)*$T$9:$Z$9)),J362-MIN($T$9,J362)))</f>
        <v>0</v>
      </c>
      <c r="U362" s="33">
        <f>IF($B362="","",MIN($U$9,K362)+MIN(MAX(0,'Debt Payoff'!$D$24-SUM(Q362:T362)-SUMPRODUCT((K362:P362&lt;$U$9:$Z$9)*K362:P362+(K362:P362&gt;=$U$9:$Z$9)*$U$9:$Z$9)),K362-MIN($U$9,K362)))</f>
        <v>0</v>
      </c>
      <c r="V362" s="33">
        <f>IF($B362="","",MIN($V$9,L362)+MIN(MAX(0,'Debt Payoff'!$D$24-SUM(Q362:U362)-SUMPRODUCT((L362:P362&lt;$V$9:$Z$9)*L362:P362+(L362:P362&gt;=$V$9:$Z$9)*$V$9:$Z$9)),L362-MIN($V$9,L362)))</f>
        <v>0</v>
      </c>
      <c r="W362" s="33">
        <f>IF($B362="","",MIN($W$9,M362)+MIN(MAX(0,'Debt Payoff'!$D$24-SUM(Q362:V362)-SUMPRODUCT((M362:P362&lt;$W$9:$Z$9)*M362:P362+(M362:P362&gt;=$W$9:$Z$9)*$W$9:$Z$9)),M362-MIN($W$9,M362)))</f>
        <v>0</v>
      </c>
      <c r="X362" s="33">
        <f>IF($B362="","",MIN($X$9,N362)+MIN(MAX(0,'Debt Payoff'!$D$24-SUM(Q362:W362)-SUMPRODUCT((N362:P362&lt;$X$9:$Z$9)*N362:P362+(N362:P362&gt;=$X$9:$Z$9)*$X$9:$Z$9)),N362-MIN($X$9,N362)))</f>
        <v>0</v>
      </c>
      <c r="Y362" s="33">
        <f>IF($B362="","",MIN($Y$9,O362)+MIN(MAX(0,'Debt Payoff'!$D$24-SUM(Q362:X362)-SUMPRODUCT((O362:P362&lt;$Y$9:$Z$9)*O362:P362+(O362:P362&gt;=$Y$9:$Z$9)*$Y$9:$Z$9)),O362-MIN($Y$9,O362)))</f>
        <v>0</v>
      </c>
      <c r="Z362" s="33">
        <f>IF($B362="","",MIN($Z$9,P362)+MIN(MAX(0,'Debt Payoff'!$D$24-SUM(Q362:Y362)-SUMPRODUCT((P362:P362&lt;$Z$9:$Z$9)*P362:P362+(P362:P362&gt;=$Z$9:$Z$9)*$Z$9:$Z$9)),P362-MIN($Z$9,P362)))</f>
        <v>0</v>
      </c>
      <c r="AA362" s="33">
        <f>IF($B362="","",ROUND(G362-Q362,2))</f>
        <v>0</v>
      </c>
      <c r="AB362" s="33">
        <f>IF($B362="","",ROUND(H362-R362,2))</f>
        <v>0</v>
      </c>
      <c r="AC362" s="33">
        <f>IF($B362="","",ROUND(I362-S362,2))</f>
        <v>0</v>
      </c>
      <c r="AD362" s="33">
        <f>IF($B362="","",ROUND(J362-T362,2))</f>
        <v>0</v>
      </c>
      <c r="AE362" s="33">
        <f>IF($B362="","",ROUND(K362-U362,2))</f>
        <v>0</v>
      </c>
      <c r="AF362" s="33">
        <f>IF($B362="","",ROUND(L362-V362,2))</f>
        <v>0</v>
      </c>
      <c r="AG362" s="33">
        <f>IF($B362="","",ROUND(M362-W362,2))</f>
        <v>0</v>
      </c>
      <c r="AH362" s="33">
        <f>IF($B362="","",ROUND(N362-X362,2))</f>
        <v>0</v>
      </c>
      <c r="AI362" s="33">
        <f>IF($B362="","",ROUND(O362-Y362,2))</f>
        <v>0</v>
      </c>
      <c r="AJ362" s="33">
        <f>IF($B362="","",ROUND(P362-Z362,2))</f>
        <v>0</v>
      </c>
    </row>
    <row r="363" spans="2:36">
      <c r="B363" s="15">
        <f>IF(B362="","",IF(F362&gt;0.005,B362+1,""))</f>
        <v>0</v>
      </c>
      <c r="C363" s="46">
        <f>IF($B363="","",EDATE('Debt Payoff'!$D$23,$B363-1))</f>
        <v>0</v>
      </c>
      <c r="D363" s="47">
        <f>IF($B363="","",SUM(Q363:Z363))</f>
        <v>0</v>
      </c>
      <c r="E363" s="48">
        <f>IF($B363="","",SUM(G363:P363)-F362)</f>
        <v>0</v>
      </c>
      <c r="F363" s="47">
        <f>IF($B363="","",SUM(AA363:AJ363))</f>
        <v>0</v>
      </c>
      <c r="G363" s="48">
        <f>IF($B363="","",ROUND(N(AA362)*(1+$Q$8/12),2))</f>
        <v>0</v>
      </c>
      <c r="H363" s="48">
        <f>IF($B363="","",ROUND(N(AB362)*(1+$R$8/12),2))</f>
        <v>0</v>
      </c>
      <c r="I363" s="48">
        <f>IF($B363="","",ROUND(N(AC362)*(1+$S$8/12),2))</f>
        <v>0</v>
      </c>
      <c r="J363" s="48">
        <f>IF($B363="","",ROUND(N(AD362)*(1+$T$8/12),2))</f>
        <v>0</v>
      </c>
      <c r="K363" s="48">
        <f>IF($B363="","",ROUND(N(AE362)*(1+$U$8/12),2))</f>
        <v>0</v>
      </c>
      <c r="L363" s="48">
        <f>IF($B363="","",ROUND(N(AF362)*(1+$V$8/12),2))</f>
        <v>0</v>
      </c>
      <c r="M363" s="48">
        <f>IF($B363="","",ROUND(N(AG362)*(1+$W$8/12),2))</f>
        <v>0</v>
      </c>
      <c r="N363" s="48">
        <f>IF($B363="","",ROUND(N(AH362)*(1+$X$8/12),2))</f>
        <v>0</v>
      </c>
      <c r="O363" s="48">
        <f>IF($B363="","",ROUND(N(AI362)*(1+$Y$8/12),2))</f>
        <v>0</v>
      </c>
      <c r="P363" s="48">
        <f>IF($B363="","",ROUND(N(AJ362)*(1+$Z$8/12),2))</f>
        <v>0</v>
      </c>
      <c r="Q363" s="33">
        <f>IF($B363="","",MIN($Q$9,G363)+MIN(MAX(0,'Debt Payoff'!$D$24-0-SUMPRODUCT((G363:P363&lt;$Q$9:$Z$9)*G363:P363+(G363:P363&gt;=$Q$9:$Z$9)*$Q$9:$Z$9)),G363-MIN($Q$9,G363)))</f>
        <v>0</v>
      </c>
      <c r="R363" s="33">
        <f>IF($B363="","",MIN($R$9,H363)+MIN(MAX(0,'Debt Payoff'!$D$24-SUM(Q363:Q363)-SUMPRODUCT((H363:P363&lt;$R$9:$Z$9)*H363:P363+(H363:P363&gt;=$R$9:$Z$9)*$R$9:$Z$9)),H363-MIN($R$9,H363)))</f>
        <v>0</v>
      </c>
      <c r="S363" s="33">
        <f>IF($B363="","",MIN($S$9,I363)+MIN(MAX(0,'Debt Payoff'!$D$24-SUM(Q363:R363)-SUMPRODUCT((I363:P363&lt;$S$9:$Z$9)*I363:P363+(I363:P363&gt;=$S$9:$Z$9)*$S$9:$Z$9)),I363-MIN($S$9,I363)))</f>
        <v>0</v>
      </c>
      <c r="T363" s="33">
        <f>IF($B363="","",MIN($T$9,J363)+MIN(MAX(0,'Debt Payoff'!$D$24-SUM(Q363:S363)-SUMPRODUCT((J363:P363&lt;$T$9:$Z$9)*J363:P363+(J363:P363&gt;=$T$9:$Z$9)*$T$9:$Z$9)),J363-MIN($T$9,J363)))</f>
        <v>0</v>
      </c>
      <c r="U363" s="33">
        <f>IF($B363="","",MIN($U$9,K363)+MIN(MAX(0,'Debt Payoff'!$D$24-SUM(Q363:T363)-SUMPRODUCT((K363:P363&lt;$U$9:$Z$9)*K363:P363+(K363:P363&gt;=$U$9:$Z$9)*$U$9:$Z$9)),K363-MIN($U$9,K363)))</f>
        <v>0</v>
      </c>
      <c r="V363" s="33">
        <f>IF($B363="","",MIN($V$9,L363)+MIN(MAX(0,'Debt Payoff'!$D$24-SUM(Q363:U363)-SUMPRODUCT((L363:P363&lt;$V$9:$Z$9)*L363:P363+(L363:P363&gt;=$V$9:$Z$9)*$V$9:$Z$9)),L363-MIN($V$9,L363)))</f>
        <v>0</v>
      </c>
      <c r="W363" s="33">
        <f>IF($B363="","",MIN($W$9,M363)+MIN(MAX(0,'Debt Payoff'!$D$24-SUM(Q363:V363)-SUMPRODUCT((M363:P363&lt;$W$9:$Z$9)*M363:P363+(M363:P363&gt;=$W$9:$Z$9)*$W$9:$Z$9)),M363-MIN($W$9,M363)))</f>
        <v>0</v>
      </c>
      <c r="X363" s="33">
        <f>IF($B363="","",MIN($X$9,N363)+MIN(MAX(0,'Debt Payoff'!$D$24-SUM(Q363:W363)-SUMPRODUCT((N363:P363&lt;$X$9:$Z$9)*N363:P363+(N363:P363&gt;=$X$9:$Z$9)*$X$9:$Z$9)),N363-MIN($X$9,N363)))</f>
        <v>0</v>
      </c>
      <c r="Y363" s="33">
        <f>IF($B363="","",MIN($Y$9,O363)+MIN(MAX(0,'Debt Payoff'!$D$24-SUM(Q363:X363)-SUMPRODUCT((O363:P363&lt;$Y$9:$Z$9)*O363:P363+(O363:P363&gt;=$Y$9:$Z$9)*$Y$9:$Z$9)),O363-MIN($Y$9,O363)))</f>
        <v>0</v>
      </c>
      <c r="Z363" s="33">
        <f>IF($B363="","",MIN($Z$9,P363)+MIN(MAX(0,'Debt Payoff'!$D$24-SUM(Q363:Y363)-SUMPRODUCT((P363:P363&lt;$Z$9:$Z$9)*P363:P363+(P363:P363&gt;=$Z$9:$Z$9)*$Z$9:$Z$9)),P363-MIN($Z$9,P363)))</f>
        <v>0</v>
      </c>
      <c r="AA363" s="33">
        <f>IF($B363="","",ROUND(G363-Q363,2))</f>
        <v>0</v>
      </c>
      <c r="AB363" s="33">
        <f>IF($B363="","",ROUND(H363-R363,2))</f>
        <v>0</v>
      </c>
      <c r="AC363" s="33">
        <f>IF($B363="","",ROUND(I363-S363,2))</f>
        <v>0</v>
      </c>
      <c r="AD363" s="33">
        <f>IF($B363="","",ROUND(J363-T363,2))</f>
        <v>0</v>
      </c>
      <c r="AE363" s="33">
        <f>IF($B363="","",ROUND(K363-U363,2))</f>
        <v>0</v>
      </c>
      <c r="AF363" s="33">
        <f>IF($B363="","",ROUND(L363-V363,2))</f>
        <v>0</v>
      </c>
      <c r="AG363" s="33">
        <f>IF($B363="","",ROUND(M363-W363,2))</f>
        <v>0</v>
      </c>
      <c r="AH363" s="33">
        <f>IF($B363="","",ROUND(N363-X363,2))</f>
        <v>0</v>
      </c>
      <c r="AI363" s="33">
        <f>IF($B363="","",ROUND(O363-Y363,2))</f>
        <v>0</v>
      </c>
      <c r="AJ363" s="33">
        <f>IF($B363="","",ROUND(P363-Z363,2))</f>
        <v>0</v>
      </c>
    </row>
    <row r="364" spans="2:36">
      <c r="B364" s="15">
        <f>IF(B363="","",IF(F363&gt;0.005,B363+1,""))</f>
        <v>0</v>
      </c>
      <c r="C364" s="46">
        <f>IF($B364="","",EDATE('Debt Payoff'!$D$23,$B364-1))</f>
        <v>0</v>
      </c>
      <c r="D364" s="47">
        <f>IF($B364="","",SUM(Q364:Z364))</f>
        <v>0</v>
      </c>
      <c r="E364" s="48">
        <f>IF($B364="","",SUM(G364:P364)-F363)</f>
        <v>0</v>
      </c>
      <c r="F364" s="47">
        <f>IF($B364="","",SUM(AA364:AJ364))</f>
        <v>0</v>
      </c>
      <c r="G364" s="48">
        <f>IF($B364="","",ROUND(N(AA363)*(1+$Q$8/12),2))</f>
        <v>0</v>
      </c>
      <c r="H364" s="48">
        <f>IF($B364="","",ROUND(N(AB363)*(1+$R$8/12),2))</f>
        <v>0</v>
      </c>
      <c r="I364" s="48">
        <f>IF($B364="","",ROUND(N(AC363)*(1+$S$8/12),2))</f>
        <v>0</v>
      </c>
      <c r="J364" s="48">
        <f>IF($B364="","",ROUND(N(AD363)*(1+$T$8/12),2))</f>
        <v>0</v>
      </c>
      <c r="K364" s="48">
        <f>IF($B364="","",ROUND(N(AE363)*(1+$U$8/12),2))</f>
        <v>0</v>
      </c>
      <c r="L364" s="48">
        <f>IF($B364="","",ROUND(N(AF363)*(1+$V$8/12),2))</f>
        <v>0</v>
      </c>
      <c r="M364" s="48">
        <f>IF($B364="","",ROUND(N(AG363)*(1+$W$8/12),2))</f>
        <v>0</v>
      </c>
      <c r="N364" s="48">
        <f>IF($B364="","",ROUND(N(AH363)*(1+$X$8/12),2))</f>
        <v>0</v>
      </c>
      <c r="O364" s="48">
        <f>IF($B364="","",ROUND(N(AI363)*(1+$Y$8/12),2))</f>
        <v>0</v>
      </c>
      <c r="P364" s="48">
        <f>IF($B364="","",ROUND(N(AJ363)*(1+$Z$8/12),2))</f>
        <v>0</v>
      </c>
      <c r="Q364" s="33">
        <f>IF($B364="","",MIN($Q$9,G364)+MIN(MAX(0,'Debt Payoff'!$D$24-0-SUMPRODUCT((G364:P364&lt;$Q$9:$Z$9)*G364:P364+(G364:P364&gt;=$Q$9:$Z$9)*$Q$9:$Z$9)),G364-MIN($Q$9,G364)))</f>
        <v>0</v>
      </c>
      <c r="R364" s="33">
        <f>IF($B364="","",MIN($R$9,H364)+MIN(MAX(0,'Debt Payoff'!$D$24-SUM(Q364:Q364)-SUMPRODUCT((H364:P364&lt;$R$9:$Z$9)*H364:P364+(H364:P364&gt;=$R$9:$Z$9)*$R$9:$Z$9)),H364-MIN($R$9,H364)))</f>
        <v>0</v>
      </c>
      <c r="S364" s="33">
        <f>IF($B364="","",MIN($S$9,I364)+MIN(MAX(0,'Debt Payoff'!$D$24-SUM(Q364:R364)-SUMPRODUCT((I364:P364&lt;$S$9:$Z$9)*I364:P364+(I364:P364&gt;=$S$9:$Z$9)*$S$9:$Z$9)),I364-MIN($S$9,I364)))</f>
        <v>0</v>
      </c>
      <c r="T364" s="33">
        <f>IF($B364="","",MIN($T$9,J364)+MIN(MAX(0,'Debt Payoff'!$D$24-SUM(Q364:S364)-SUMPRODUCT((J364:P364&lt;$T$9:$Z$9)*J364:P364+(J364:P364&gt;=$T$9:$Z$9)*$T$9:$Z$9)),J364-MIN($T$9,J364)))</f>
        <v>0</v>
      </c>
      <c r="U364" s="33">
        <f>IF($B364="","",MIN($U$9,K364)+MIN(MAX(0,'Debt Payoff'!$D$24-SUM(Q364:T364)-SUMPRODUCT((K364:P364&lt;$U$9:$Z$9)*K364:P364+(K364:P364&gt;=$U$9:$Z$9)*$U$9:$Z$9)),K364-MIN($U$9,K364)))</f>
        <v>0</v>
      </c>
      <c r="V364" s="33">
        <f>IF($B364="","",MIN($V$9,L364)+MIN(MAX(0,'Debt Payoff'!$D$24-SUM(Q364:U364)-SUMPRODUCT((L364:P364&lt;$V$9:$Z$9)*L364:P364+(L364:P364&gt;=$V$9:$Z$9)*$V$9:$Z$9)),L364-MIN($V$9,L364)))</f>
        <v>0</v>
      </c>
      <c r="W364" s="33">
        <f>IF($B364="","",MIN($W$9,M364)+MIN(MAX(0,'Debt Payoff'!$D$24-SUM(Q364:V364)-SUMPRODUCT((M364:P364&lt;$W$9:$Z$9)*M364:P364+(M364:P364&gt;=$W$9:$Z$9)*$W$9:$Z$9)),M364-MIN($W$9,M364)))</f>
        <v>0</v>
      </c>
      <c r="X364" s="33">
        <f>IF($B364="","",MIN($X$9,N364)+MIN(MAX(0,'Debt Payoff'!$D$24-SUM(Q364:W364)-SUMPRODUCT((N364:P364&lt;$X$9:$Z$9)*N364:P364+(N364:P364&gt;=$X$9:$Z$9)*$X$9:$Z$9)),N364-MIN($X$9,N364)))</f>
        <v>0</v>
      </c>
      <c r="Y364" s="33">
        <f>IF($B364="","",MIN($Y$9,O364)+MIN(MAX(0,'Debt Payoff'!$D$24-SUM(Q364:X364)-SUMPRODUCT((O364:P364&lt;$Y$9:$Z$9)*O364:P364+(O364:P364&gt;=$Y$9:$Z$9)*$Y$9:$Z$9)),O364-MIN($Y$9,O364)))</f>
        <v>0</v>
      </c>
      <c r="Z364" s="33">
        <f>IF($B364="","",MIN($Z$9,P364)+MIN(MAX(0,'Debt Payoff'!$D$24-SUM(Q364:Y364)-SUMPRODUCT((P364:P364&lt;$Z$9:$Z$9)*P364:P364+(P364:P364&gt;=$Z$9:$Z$9)*$Z$9:$Z$9)),P364-MIN($Z$9,P364)))</f>
        <v>0</v>
      </c>
      <c r="AA364" s="33">
        <f>IF($B364="","",ROUND(G364-Q364,2))</f>
        <v>0</v>
      </c>
      <c r="AB364" s="33">
        <f>IF($B364="","",ROUND(H364-R364,2))</f>
        <v>0</v>
      </c>
      <c r="AC364" s="33">
        <f>IF($B364="","",ROUND(I364-S364,2))</f>
        <v>0</v>
      </c>
      <c r="AD364" s="33">
        <f>IF($B364="","",ROUND(J364-T364,2))</f>
        <v>0</v>
      </c>
      <c r="AE364" s="33">
        <f>IF($B364="","",ROUND(K364-U364,2))</f>
        <v>0</v>
      </c>
      <c r="AF364" s="33">
        <f>IF($B364="","",ROUND(L364-V364,2))</f>
        <v>0</v>
      </c>
      <c r="AG364" s="33">
        <f>IF($B364="","",ROUND(M364-W364,2))</f>
        <v>0</v>
      </c>
      <c r="AH364" s="33">
        <f>IF($B364="","",ROUND(N364-X364,2))</f>
        <v>0</v>
      </c>
      <c r="AI364" s="33">
        <f>IF($B364="","",ROUND(O364-Y364,2))</f>
        <v>0</v>
      </c>
      <c r="AJ364" s="33">
        <f>IF($B364="","",ROUND(P364-Z364,2))</f>
        <v>0</v>
      </c>
    </row>
    <row r="365" spans="2:36">
      <c r="B365" s="15">
        <f>IF(B364="","",IF(F364&gt;0.005,B364+1,""))</f>
        <v>0</v>
      </c>
      <c r="C365" s="46">
        <f>IF($B365="","",EDATE('Debt Payoff'!$D$23,$B365-1))</f>
        <v>0</v>
      </c>
      <c r="D365" s="47">
        <f>IF($B365="","",SUM(Q365:Z365))</f>
        <v>0</v>
      </c>
      <c r="E365" s="48">
        <f>IF($B365="","",SUM(G365:P365)-F364)</f>
        <v>0</v>
      </c>
      <c r="F365" s="47">
        <f>IF($B365="","",SUM(AA365:AJ365))</f>
        <v>0</v>
      </c>
      <c r="G365" s="48">
        <f>IF($B365="","",ROUND(N(AA364)*(1+$Q$8/12),2))</f>
        <v>0</v>
      </c>
      <c r="H365" s="48">
        <f>IF($B365="","",ROUND(N(AB364)*(1+$R$8/12),2))</f>
        <v>0</v>
      </c>
      <c r="I365" s="48">
        <f>IF($B365="","",ROUND(N(AC364)*(1+$S$8/12),2))</f>
        <v>0</v>
      </c>
      <c r="J365" s="48">
        <f>IF($B365="","",ROUND(N(AD364)*(1+$T$8/12),2))</f>
        <v>0</v>
      </c>
      <c r="K365" s="48">
        <f>IF($B365="","",ROUND(N(AE364)*(1+$U$8/12),2))</f>
        <v>0</v>
      </c>
      <c r="L365" s="48">
        <f>IF($B365="","",ROUND(N(AF364)*(1+$V$8/12),2))</f>
        <v>0</v>
      </c>
      <c r="M365" s="48">
        <f>IF($B365="","",ROUND(N(AG364)*(1+$W$8/12),2))</f>
        <v>0</v>
      </c>
      <c r="N365" s="48">
        <f>IF($B365="","",ROUND(N(AH364)*(1+$X$8/12),2))</f>
        <v>0</v>
      </c>
      <c r="O365" s="48">
        <f>IF($B365="","",ROUND(N(AI364)*(1+$Y$8/12),2))</f>
        <v>0</v>
      </c>
      <c r="P365" s="48">
        <f>IF($B365="","",ROUND(N(AJ364)*(1+$Z$8/12),2))</f>
        <v>0</v>
      </c>
      <c r="Q365" s="33">
        <f>IF($B365="","",MIN($Q$9,G365)+MIN(MAX(0,'Debt Payoff'!$D$24-0-SUMPRODUCT((G365:P365&lt;$Q$9:$Z$9)*G365:P365+(G365:P365&gt;=$Q$9:$Z$9)*$Q$9:$Z$9)),G365-MIN($Q$9,G365)))</f>
        <v>0</v>
      </c>
      <c r="R365" s="33">
        <f>IF($B365="","",MIN($R$9,H365)+MIN(MAX(0,'Debt Payoff'!$D$24-SUM(Q365:Q365)-SUMPRODUCT((H365:P365&lt;$R$9:$Z$9)*H365:P365+(H365:P365&gt;=$R$9:$Z$9)*$R$9:$Z$9)),H365-MIN($R$9,H365)))</f>
        <v>0</v>
      </c>
      <c r="S365" s="33">
        <f>IF($B365="","",MIN($S$9,I365)+MIN(MAX(0,'Debt Payoff'!$D$24-SUM(Q365:R365)-SUMPRODUCT((I365:P365&lt;$S$9:$Z$9)*I365:P365+(I365:P365&gt;=$S$9:$Z$9)*$S$9:$Z$9)),I365-MIN($S$9,I365)))</f>
        <v>0</v>
      </c>
      <c r="T365" s="33">
        <f>IF($B365="","",MIN($T$9,J365)+MIN(MAX(0,'Debt Payoff'!$D$24-SUM(Q365:S365)-SUMPRODUCT((J365:P365&lt;$T$9:$Z$9)*J365:P365+(J365:P365&gt;=$T$9:$Z$9)*$T$9:$Z$9)),J365-MIN($T$9,J365)))</f>
        <v>0</v>
      </c>
      <c r="U365" s="33">
        <f>IF($B365="","",MIN($U$9,K365)+MIN(MAX(0,'Debt Payoff'!$D$24-SUM(Q365:T365)-SUMPRODUCT((K365:P365&lt;$U$9:$Z$9)*K365:P365+(K365:P365&gt;=$U$9:$Z$9)*$U$9:$Z$9)),K365-MIN($U$9,K365)))</f>
        <v>0</v>
      </c>
      <c r="V365" s="33">
        <f>IF($B365="","",MIN($V$9,L365)+MIN(MAX(0,'Debt Payoff'!$D$24-SUM(Q365:U365)-SUMPRODUCT((L365:P365&lt;$V$9:$Z$9)*L365:P365+(L365:P365&gt;=$V$9:$Z$9)*$V$9:$Z$9)),L365-MIN($V$9,L365)))</f>
        <v>0</v>
      </c>
      <c r="W365" s="33">
        <f>IF($B365="","",MIN($W$9,M365)+MIN(MAX(0,'Debt Payoff'!$D$24-SUM(Q365:V365)-SUMPRODUCT((M365:P365&lt;$W$9:$Z$9)*M365:P365+(M365:P365&gt;=$W$9:$Z$9)*$W$9:$Z$9)),M365-MIN($W$9,M365)))</f>
        <v>0</v>
      </c>
      <c r="X365" s="33">
        <f>IF($B365="","",MIN($X$9,N365)+MIN(MAX(0,'Debt Payoff'!$D$24-SUM(Q365:W365)-SUMPRODUCT((N365:P365&lt;$X$9:$Z$9)*N365:P365+(N365:P365&gt;=$X$9:$Z$9)*$X$9:$Z$9)),N365-MIN($X$9,N365)))</f>
        <v>0</v>
      </c>
      <c r="Y365" s="33">
        <f>IF($B365="","",MIN($Y$9,O365)+MIN(MAX(0,'Debt Payoff'!$D$24-SUM(Q365:X365)-SUMPRODUCT((O365:P365&lt;$Y$9:$Z$9)*O365:P365+(O365:P365&gt;=$Y$9:$Z$9)*$Y$9:$Z$9)),O365-MIN($Y$9,O365)))</f>
        <v>0</v>
      </c>
      <c r="Z365" s="33">
        <f>IF($B365="","",MIN($Z$9,P365)+MIN(MAX(0,'Debt Payoff'!$D$24-SUM(Q365:Y365)-SUMPRODUCT((P365:P365&lt;$Z$9:$Z$9)*P365:P365+(P365:P365&gt;=$Z$9:$Z$9)*$Z$9:$Z$9)),P365-MIN($Z$9,P365)))</f>
        <v>0</v>
      </c>
      <c r="AA365" s="33">
        <f>IF($B365="","",ROUND(G365-Q365,2))</f>
        <v>0</v>
      </c>
      <c r="AB365" s="33">
        <f>IF($B365="","",ROUND(H365-R365,2))</f>
        <v>0</v>
      </c>
      <c r="AC365" s="33">
        <f>IF($B365="","",ROUND(I365-S365,2))</f>
        <v>0</v>
      </c>
      <c r="AD365" s="33">
        <f>IF($B365="","",ROUND(J365-T365,2))</f>
        <v>0</v>
      </c>
      <c r="AE365" s="33">
        <f>IF($B365="","",ROUND(K365-U365,2))</f>
        <v>0</v>
      </c>
      <c r="AF365" s="33">
        <f>IF($B365="","",ROUND(L365-V365,2))</f>
        <v>0</v>
      </c>
      <c r="AG365" s="33">
        <f>IF($B365="","",ROUND(M365-W365,2))</f>
        <v>0</v>
      </c>
      <c r="AH365" s="33">
        <f>IF($B365="","",ROUND(N365-X365,2))</f>
        <v>0</v>
      </c>
      <c r="AI365" s="33">
        <f>IF($B365="","",ROUND(O365-Y365,2))</f>
        <v>0</v>
      </c>
      <c r="AJ365" s="33">
        <f>IF($B365="","",ROUND(P365-Z365,2))</f>
        <v>0</v>
      </c>
    </row>
    <row r="366" spans="2:36">
      <c r="B366" s="15">
        <f>IF(B365="","",IF(F365&gt;0.005,B365+1,""))</f>
        <v>0</v>
      </c>
      <c r="C366" s="46">
        <f>IF($B366="","",EDATE('Debt Payoff'!$D$23,$B366-1))</f>
        <v>0</v>
      </c>
      <c r="D366" s="47">
        <f>IF($B366="","",SUM(Q366:Z366))</f>
        <v>0</v>
      </c>
      <c r="E366" s="48">
        <f>IF($B366="","",SUM(G366:P366)-F365)</f>
        <v>0</v>
      </c>
      <c r="F366" s="47">
        <f>IF($B366="","",SUM(AA366:AJ366))</f>
        <v>0</v>
      </c>
      <c r="G366" s="48">
        <f>IF($B366="","",ROUND(N(AA365)*(1+$Q$8/12),2))</f>
        <v>0</v>
      </c>
      <c r="H366" s="48">
        <f>IF($B366="","",ROUND(N(AB365)*(1+$R$8/12),2))</f>
        <v>0</v>
      </c>
      <c r="I366" s="48">
        <f>IF($B366="","",ROUND(N(AC365)*(1+$S$8/12),2))</f>
        <v>0</v>
      </c>
      <c r="J366" s="48">
        <f>IF($B366="","",ROUND(N(AD365)*(1+$T$8/12),2))</f>
        <v>0</v>
      </c>
      <c r="K366" s="48">
        <f>IF($B366="","",ROUND(N(AE365)*(1+$U$8/12),2))</f>
        <v>0</v>
      </c>
      <c r="L366" s="48">
        <f>IF($B366="","",ROUND(N(AF365)*(1+$V$8/12),2))</f>
        <v>0</v>
      </c>
      <c r="M366" s="48">
        <f>IF($B366="","",ROUND(N(AG365)*(1+$W$8/12),2))</f>
        <v>0</v>
      </c>
      <c r="N366" s="48">
        <f>IF($B366="","",ROUND(N(AH365)*(1+$X$8/12),2))</f>
        <v>0</v>
      </c>
      <c r="O366" s="48">
        <f>IF($B366="","",ROUND(N(AI365)*(1+$Y$8/12),2))</f>
        <v>0</v>
      </c>
      <c r="P366" s="48">
        <f>IF($B366="","",ROUND(N(AJ365)*(1+$Z$8/12),2))</f>
        <v>0</v>
      </c>
      <c r="Q366" s="33">
        <f>IF($B366="","",MIN($Q$9,G366)+MIN(MAX(0,'Debt Payoff'!$D$24-0-SUMPRODUCT((G366:P366&lt;$Q$9:$Z$9)*G366:P366+(G366:P366&gt;=$Q$9:$Z$9)*$Q$9:$Z$9)),G366-MIN($Q$9,G366)))</f>
        <v>0</v>
      </c>
      <c r="R366" s="33">
        <f>IF($B366="","",MIN($R$9,H366)+MIN(MAX(0,'Debt Payoff'!$D$24-SUM(Q366:Q366)-SUMPRODUCT((H366:P366&lt;$R$9:$Z$9)*H366:P366+(H366:P366&gt;=$R$9:$Z$9)*$R$9:$Z$9)),H366-MIN($R$9,H366)))</f>
        <v>0</v>
      </c>
      <c r="S366" s="33">
        <f>IF($B366="","",MIN($S$9,I366)+MIN(MAX(0,'Debt Payoff'!$D$24-SUM(Q366:R366)-SUMPRODUCT((I366:P366&lt;$S$9:$Z$9)*I366:P366+(I366:P366&gt;=$S$9:$Z$9)*$S$9:$Z$9)),I366-MIN($S$9,I366)))</f>
        <v>0</v>
      </c>
      <c r="T366" s="33">
        <f>IF($B366="","",MIN($T$9,J366)+MIN(MAX(0,'Debt Payoff'!$D$24-SUM(Q366:S366)-SUMPRODUCT((J366:P366&lt;$T$9:$Z$9)*J366:P366+(J366:P366&gt;=$T$9:$Z$9)*$T$9:$Z$9)),J366-MIN($T$9,J366)))</f>
        <v>0</v>
      </c>
      <c r="U366" s="33">
        <f>IF($B366="","",MIN($U$9,K366)+MIN(MAX(0,'Debt Payoff'!$D$24-SUM(Q366:T366)-SUMPRODUCT((K366:P366&lt;$U$9:$Z$9)*K366:P366+(K366:P366&gt;=$U$9:$Z$9)*$U$9:$Z$9)),K366-MIN($U$9,K366)))</f>
        <v>0</v>
      </c>
      <c r="V366" s="33">
        <f>IF($B366="","",MIN($V$9,L366)+MIN(MAX(0,'Debt Payoff'!$D$24-SUM(Q366:U366)-SUMPRODUCT((L366:P366&lt;$V$9:$Z$9)*L366:P366+(L366:P366&gt;=$V$9:$Z$9)*$V$9:$Z$9)),L366-MIN($V$9,L366)))</f>
        <v>0</v>
      </c>
      <c r="W366" s="33">
        <f>IF($B366="","",MIN($W$9,M366)+MIN(MAX(0,'Debt Payoff'!$D$24-SUM(Q366:V366)-SUMPRODUCT((M366:P366&lt;$W$9:$Z$9)*M366:P366+(M366:P366&gt;=$W$9:$Z$9)*$W$9:$Z$9)),M366-MIN($W$9,M366)))</f>
        <v>0</v>
      </c>
      <c r="X366" s="33">
        <f>IF($B366="","",MIN($X$9,N366)+MIN(MAX(0,'Debt Payoff'!$D$24-SUM(Q366:W366)-SUMPRODUCT((N366:P366&lt;$X$9:$Z$9)*N366:P366+(N366:P366&gt;=$X$9:$Z$9)*$X$9:$Z$9)),N366-MIN($X$9,N366)))</f>
        <v>0</v>
      </c>
      <c r="Y366" s="33">
        <f>IF($B366="","",MIN($Y$9,O366)+MIN(MAX(0,'Debt Payoff'!$D$24-SUM(Q366:X366)-SUMPRODUCT((O366:P366&lt;$Y$9:$Z$9)*O366:P366+(O366:P366&gt;=$Y$9:$Z$9)*$Y$9:$Z$9)),O366-MIN($Y$9,O366)))</f>
        <v>0</v>
      </c>
      <c r="Z366" s="33">
        <f>IF($B366="","",MIN($Z$9,P366)+MIN(MAX(0,'Debt Payoff'!$D$24-SUM(Q366:Y366)-SUMPRODUCT((P366:P366&lt;$Z$9:$Z$9)*P366:P366+(P366:P366&gt;=$Z$9:$Z$9)*$Z$9:$Z$9)),P366-MIN($Z$9,P366)))</f>
        <v>0</v>
      </c>
      <c r="AA366" s="33">
        <f>IF($B366="","",ROUND(G366-Q366,2))</f>
        <v>0</v>
      </c>
      <c r="AB366" s="33">
        <f>IF($B366="","",ROUND(H366-R366,2))</f>
        <v>0</v>
      </c>
      <c r="AC366" s="33">
        <f>IF($B366="","",ROUND(I366-S366,2))</f>
        <v>0</v>
      </c>
      <c r="AD366" s="33">
        <f>IF($B366="","",ROUND(J366-T366,2))</f>
        <v>0</v>
      </c>
      <c r="AE366" s="33">
        <f>IF($B366="","",ROUND(K366-U366,2))</f>
        <v>0</v>
      </c>
      <c r="AF366" s="33">
        <f>IF($B366="","",ROUND(L366-V366,2))</f>
        <v>0</v>
      </c>
      <c r="AG366" s="33">
        <f>IF($B366="","",ROUND(M366-W366,2))</f>
        <v>0</v>
      </c>
      <c r="AH366" s="33">
        <f>IF($B366="","",ROUND(N366-X366,2))</f>
        <v>0</v>
      </c>
      <c r="AI366" s="33">
        <f>IF($B366="","",ROUND(O366-Y366,2))</f>
        <v>0</v>
      </c>
      <c r="AJ366" s="33">
        <f>IF($B366="","",ROUND(P366-Z366,2))</f>
        <v>0</v>
      </c>
    </row>
    <row r="367" spans="2:36">
      <c r="B367" s="15">
        <f>IF(B366="","",IF(F366&gt;0.005,B366+1,""))</f>
        <v>0</v>
      </c>
      <c r="C367" s="46">
        <f>IF($B367="","",EDATE('Debt Payoff'!$D$23,$B367-1))</f>
        <v>0</v>
      </c>
      <c r="D367" s="47">
        <f>IF($B367="","",SUM(Q367:Z367))</f>
        <v>0</v>
      </c>
      <c r="E367" s="48">
        <f>IF($B367="","",SUM(G367:P367)-F366)</f>
        <v>0</v>
      </c>
      <c r="F367" s="47">
        <f>IF($B367="","",SUM(AA367:AJ367))</f>
        <v>0</v>
      </c>
      <c r="G367" s="48">
        <f>IF($B367="","",ROUND(N(AA366)*(1+$Q$8/12),2))</f>
        <v>0</v>
      </c>
      <c r="H367" s="48">
        <f>IF($B367="","",ROUND(N(AB366)*(1+$R$8/12),2))</f>
        <v>0</v>
      </c>
      <c r="I367" s="48">
        <f>IF($B367="","",ROUND(N(AC366)*(1+$S$8/12),2))</f>
        <v>0</v>
      </c>
      <c r="J367" s="48">
        <f>IF($B367="","",ROUND(N(AD366)*(1+$T$8/12),2))</f>
        <v>0</v>
      </c>
      <c r="K367" s="48">
        <f>IF($B367="","",ROUND(N(AE366)*(1+$U$8/12),2))</f>
        <v>0</v>
      </c>
      <c r="L367" s="48">
        <f>IF($B367="","",ROUND(N(AF366)*(1+$V$8/12),2))</f>
        <v>0</v>
      </c>
      <c r="M367" s="48">
        <f>IF($B367="","",ROUND(N(AG366)*(1+$W$8/12),2))</f>
        <v>0</v>
      </c>
      <c r="N367" s="48">
        <f>IF($B367="","",ROUND(N(AH366)*(1+$X$8/12),2))</f>
        <v>0</v>
      </c>
      <c r="O367" s="48">
        <f>IF($B367="","",ROUND(N(AI366)*(1+$Y$8/12),2))</f>
        <v>0</v>
      </c>
      <c r="P367" s="48">
        <f>IF($B367="","",ROUND(N(AJ366)*(1+$Z$8/12),2))</f>
        <v>0</v>
      </c>
      <c r="Q367" s="33">
        <f>IF($B367="","",MIN($Q$9,G367)+MIN(MAX(0,'Debt Payoff'!$D$24-0-SUMPRODUCT((G367:P367&lt;$Q$9:$Z$9)*G367:P367+(G367:P367&gt;=$Q$9:$Z$9)*$Q$9:$Z$9)),G367-MIN($Q$9,G367)))</f>
        <v>0</v>
      </c>
      <c r="R367" s="33">
        <f>IF($B367="","",MIN($R$9,H367)+MIN(MAX(0,'Debt Payoff'!$D$24-SUM(Q367:Q367)-SUMPRODUCT((H367:P367&lt;$R$9:$Z$9)*H367:P367+(H367:P367&gt;=$R$9:$Z$9)*$R$9:$Z$9)),H367-MIN($R$9,H367)))</f>
        <v>0</v>
      </c>
      <c r="S367" s="33">
        <f>IF($B367="","",MIN($S$9,I367)+MIN(MAX(0,'Debt Payoff'!$D$24-SUM(Q367:R367)-SUMPRODUCT((I367:P367&lt;$S$9:$Z$9)*I367:P367+(I367:P367&gt;=$S$9:$Z$9)*$S$9:$Z$9)),I367-MIN($S$9,I367)))</f>
        <v>0</v>
      </c>
      <c r="T367" s="33">
        <f>IF($B367="","",MIN($T$9,J367)+MIN(MAX(0,'Debt Payoff'!$D$24-SUM(Q367:S367)-SUMPRODUCT((J367:P367&lt;$T$9:$Z$9)*J367:P367+(J367:P367&gt;=$T$9:$Z$9)*$T$9:$Z$9)),J367-MIN($T$9,J367)))</f>
        <v>0</v>
      </c>
      <c r="U367" s="33">
        <f>IF($B367="","",MIN($U$9,K367)+MIN(MAX(0,'Debt Payoff'!$D$24-SUM(Q367:T367)-SUMPRODUCT((K367:P367&lt;$U$9:$Z$9)*K367:P367+(K367:P367&gt;=$U$9:$Z$9)*$U$9:$Z$9)),K367-MIN($U$9,K367)))</f>
        <v>0</v>
      </c>
      <c r="V367" s="33">
        <f>IF($B367="","",MIN($V$9,L367)+MIN(MAX(0,'Debt Payoff'!$D$24-SUM(Q367:U367)-SUMPRODUCT((L367:P367&lt;$V$9:$Z$9)*L367:P367+(L367:P367&gt;=$V$9:$Z$9)*$V$9:$Z$9)),L367-MIN($V$9,L367)))</f>
        <v>0</v>
      </c>
      <c r="W367" s="33">
        <f>IF($B367="","",MIN($W$9,M367)+MIN(MAX(0,'Debt Payoff'!$D$24-SUM(Q367:V367)-SUMPRODUCT((M367:P367&lt;$W$9:$Z$9)*M367:P367+(M367:P367&gt;=$W$9:$Z$9)*$W$9:$Z$9)),M367-MIN($W$9,M367)))</f>
        <v>0</v>
      </c>
      <c r="X367" s="33">
        <f>IF($B367="","",MIN($X$9,N367)+MIN(MAX(0,'Debt Payoff'!$D$24-SUM(Q367:W367)-SUMPRODUCT((N367:P367&lt;$X$9:$Z$9)*N367:P367+(N367:P367&gt;=$X$9:$Z$9)*$X$9:$Z$9)),N367-MIN($X$9,N367)))</f>
        <v>0</v>
      </c>
      <c r="Y367" s="33">
        <f>IF($B367="","",MIN($Y$9,O367)+MIN(MAX(0,'Debt Payoff'!$D$24-SUM(Q367:X367)-SUMPRODUCT((O367:P367&lt;$Y$9:$Z$9)*O367:P367+(O367:P367&gt;=$Y$9:$Z$9)*$Y$9:$Z$9)),O367-MIN($Y$9,O367)))</f>
        <v>0</v>
      </c>
      <c r="Z367" s="33">
        <f>IF($B367="","",MIN($Z$9,P367)+MIN(MAX(0,'Debt Payoff'!$D$24-SUM(Q367:Y367)-SUMPRODUCT((P367:P367&lt;$Z$9:$Z$9)*P367:P367+(P367:P367&gt;=$Z$9:$Z$9)*$Z$9:$Z$9)),P367-MIN($Z$9,P367)))</f>
        <v>0</v>
      </c>
      <c r="AA367" s="33">
        <f>IF($B367="","",ROUND(G367-Q367,2))</f>
        <v>0</v>
      </c>
      <c r="AB367" s="33">
        <f>IF($B367="","",ROUND(H367-R367,2))</f>
        <v>0</v>
      </c>
      <c r="AC367" s="33">
        <f>IF($B367="","",ROUND(I367-S367,2))</f>
        <v>0</v>
      </c>
      <c r="AD367" s="33">
        <f>IF($B367="","",ROUND(J367-T367,2))</f>
        <v>0</v>
      </c>
      <c r="AE367" s="33">
        <f>IF($B367="","",ROUND(K367-U367,2))</f>
        <v>0</v>
      </c>
      <c r="AF367" s="33">
        <f>IF($B367="","",ROUND(L367-V367,2))</f>
        <v>0</v>
      </c>
      <c r="AG367" s="33">
        <f>IF($B367="","",ROUND(M367-W367,2))</f>
        <v>0</v>
      </c>
      <c r="AH367" s="33">
        <f>IF($B367="","",ROUND(N367-X367,2))</f>
        <v>0</v>
      </c>
      <c r="AI367" s="33">
        <f>IF($B367="","",ROUND(O367-Y367,2))</f>
        <v>0</v>
      </c>
      <c r="AJ367" s="33">
        <f>IF($B367="","",ROUND(P367-Z367,2))</f>
        <v>0</v>
      </c>
    </row>
    <row r="368" spans="2:36">
      <c r="B368" s="15">
        <f>IF(B367="","",IF(F367&gt;0.005,B367+1,""))</f>
        <v>0</v>
      </c>
      <c r="C368" s="46">
        <f>IF($B368="","",EDATE('Debt Payoff'!$D$23,$B368-1))</f>
        <v>0</v>
      </c>
      <c r="D368" s="47">
        <f>IF($B368="","",SUM(Q368:Z368))</f>
        <v>0</v>
      </c>
      <c r="E368" s="48">
        <f>IF($B368="","",SUM(G368:P368)-F367)</f>
        <v>0</v>
      </c>
      <c r="F368" s="47">
        <f>IF($B368="","",SUM(AA368:AJ368))</f>
        <v>0</v>
      </c>
      <c r="G368" s="48">
        <f>IF($B368="","",ROUND(N(AA367)*(1+$Q$8/12),2))</f>
        <v>0</v>
      </c>
      <c r="H368" s="48">
        <f>IF($B368="","",ROUND(N(AB367)*(1+$R$8/12),2))</f>
        <v>0</v>
      </c>
      <c r="I368" s="48">
        <f>IF($B368="","",ROUND(N(AC367)*(1+$S$8/12),2))</f>
        <v>0</v>
      </c>
      <c r="J368" s="48">
        <f>IF($B368="","",ROUND(N(AD367)*(1+$T$8/12),2))</f>
        <v>0</v>
      </c>
      <c r="K368" s="48">
        <f>IF($B368="","",ROUND(N(AE367)*(1+$U$8/12),2))</f>
        <v>0</v>
      </c>
      <c r="L368" s="48">
        <f>IF($B368="","",ROUND(N(AF367)*(1+$V$8/12),2))</f>
        <v>0</v>
      </c>
      <c r="M368" s="48">
        <f>IF($B368="","",ROUND(N(AG367)*(1+$W$8/12),2))</f>
        <v>0</v>
      </c>
      <c r="N368" s="48">
        <f>IF($B368="","",ROUND(N(AH367)*(1+$X$8/12),2))</f>
        <v>0</v>
      </c>
      <c r="O368" s="48">
        <f>IF($B368="","",ROUND(N(AI367)*(1+$Y$8/12),2))</f>
        <v>0</v>
      </c>
      <c r="P368" s="48">
        <f>IF($B368="","",ROUND(N(AJ367)*(1+$Z$8/12),2))</f>
        <v>0</v>
      </c>
      <c r="Q368" s="33">
        <f>IF($B368="","",MIN($Q$9,G368)+MIN(MAX(0,'Debt Payoff'!$D$24-0-SUMPRODUCT((G368:P368&lt;$Q$9:$Z$9)*G368:P368+(G368:P368&gt;=$Q$9:$Z$9)*$Q$9:$Z$9)),G368-MIN($Q$9,G368)))</f>
        <v>0</v>
      </c>
      <c r="R368" s="33">
        <f>IF($B368="","",MIN($R$9,H368)+MIN(MAX(0,'Debt Payoff'!$D$24-SUM(Q368:Q368)-SUMPRODUCT((H368:P368&lt;$R$9:$Z$9)*H368:P368+(H368:P368&gt;=$R$9:$Z$9)*$R$9:$Z$9)),H368-MIN($R$9,H368)))</f>
        <v>0</v>
      </c>
      <c r="S368" s="33">
        <f>IF($B368="","",MIN($S$9,I368)+MIN(MAX(0,'Debt Payoff'!$D$24-SUM(Q368:R368)-SUMPRODUCT((I368:P368&lt;$S$9:$Z$9)*I368:P368+(I368:P368&gt;=$S$9:$Z$9)*$S$9:$Z$9)),I368-MIN($S$9,I368)))</f>
        <v>0</v>
      </c>
      <c r="T368" s="33">
        <f>IF($B368="","",MIN($T$9,J368)+MIN(MAX(0,'Debt Payoff'!$D$24-SUM(Q368:S368)-SUMPRODUCT((J368:P368&lt;$T$9:$Z$9)*J368:P368+(J368:P368&gt;=$T$9:$Z$9)*$T$9:$Z$9)),J368-MIN($T$9,J368)))</f>
        <v>0</v>
      </c>
      <c r="U368" s="33">
        <f>IF($B368="","",MIN($U$9,K368)+MIN(MAX(0,'Debt Payoff'!$D$24-SUM(Q368:T368)-SUMPRODUCT((K368:P368&lt;$U$9:$Z$9)*K368:P368+(K368:P368&gt;=$U$9:$Z$9)*$U$9:$Z$9)),K368-MIN($U$9,K368)))</f>
        <v>0</v>
      </c>
      <c r="V368" s="33">
        <f>IF($B368="","",MIN($V$9,L368)+MIN(MAX(0,'Debt Payoff'!$D$24-SUM(Q368:U368)-SUMPRODUCT((L368:P368&lt;$V$9:$Z$9)*L368:P368+(L368:P368&gt;=$V$9:$Z$9)*$V$9:$Z$9)),L368-MIN($V$9,L368)))</f>
        <v>0</v>
      </c>
      <c r="W368" s="33">
        <f>IF($B368="","",MIN($W$9,M368)+MIN(MAX(0,'Debt Payoff'!$D$24-SUM(Q368:V368)-SUMPRODUCT((M368:P368&lt;$W$9:$Z$9)*M368:P368+(M368:P368&gt;=$W$9:$Z$9)*$W$9:$Z$9)),M368-MIN($W$9,M368)))</f>
        <v>0</v>
      </c>
      <c r="X368" s="33">
        <f>IF($B368="","",MIN($X$9,N368)+MIN(MAX(0,'Debt Payoff'!$D$24-SUM(Q368:W368)-SUMPRODUCT((N368:P368&lt;$X$9:$Z$9)*N368:P368+(N368:P368&gt;=$X$9:$Z$9)*$X$9:$Z$9)),N368-MIN($X$9,N368)))</f>
        <v>0</v>
      </c>
      <c r="Y368" s="33">
        <f>IF($B368="","",MIN($Y$9,O368)+MIN(MAX(0,'Debt Payoff'!$D$24-SUM(Q368:X368)-SUMPRODUCT((O368:P368&lt;$Y$9:$Z$9)*O368:P368+(O368:P368&gt;=$Y$9:$Z$9)*$Y$9:$Z$9)),O368-MIN($Y$9,O368)))</f>
        <v>0</v>
      </c>
      <c r="Z368" s="33">
        <f>IF($B368="","",MIN($Z$9,P368)+MIN(MAX(0,'Debt Payoff'!$D$24-SUM(Q368:Y368)-SUMPRODUCT((P368:P368&lt;$Z$9:$Z$9)*P368:P368+(P368:P368&gt;=$Z$9:$Z$9)*$Z$9:$Z$9)),P368-MIN($Z$9,P368)))</f>
        <v>0</v>
      </c>
      <c r="AA368" s="33">
        <f>IF($B368="","",ROUND(G368-Q368,2))</f>
        <v>0</v>
      </c>
      <c r="AB368" s="33">
        <f>IF($B368="","",ROUND(H368-R368,2))</f>
        <v>0</v>
      </c>
      <c r="AC368" s="33">
        <f>IF($B368="","",ROUND(I368-S368,2))</f>
        <v>0</v>
      </c>
      <c r="AD368" s="33">
        <f>IF($B368="","",ROUND(J368-T368,2))</f>
        <v>0</v>
      </c>
      <c r="AE368" s="33">
        <f>IF($B368="","",ROUND(K368-U368,2))</f>
        <v>0</v>
      </c>
      <c r="AF368" s="33">
        <f>IF($B368="","",ROUND(L368-V368,2))</f>
        <v>0</v>
      </c>
      <c r="AG368" s="33">
        <f>IF($B368="","",ROUND(M368-W368,2))</f>
        <v>0</v>
      </c>
      <c r="AH368" s="33">
        <f>IF($B368="","",ROUND(N368-X368,2))</f>
        <v>0</v>
      </c>
      <c r="AI368" s="33">
        <f>IF($B368="","",ROUND(O368-Y368,2))</f>
        <v>0</v>
      </c>
      <c r="AJ368" s="33">
        <f>IF($B368="","",ROUND(P368-Z368,2))</f>
        <v>0</v>
      </c>
    </row>
    <row r="369" spans="2:36">
      <c r="B369" s="15">
        <f>IF(B368="","",IF(F368&gt;0.005,B368+1,""))</f>
        <v>0</v>
      </c>
      <c r="C369" s="46">
        <f>IF($B369="","",EDATE('Debt Payoff'!$D$23,$B369-1))</f>
        <v>0</v>
      </c>
      <c r="D369" s="47">
        <f>IF($B369="","",SUM(Q369:Z369))</f>
        <v>0</v>
      </c>
      <c r="E369" s="48">
        <f>IF($B369="","",SUM(G369:P369)-F368)</f>
        <v>0</v>
      </c>
      <c r="F369" s="47">
        <f>IF($B369="","",SUM(AA369:AJ369))</f>
        <v>0</v>
      </c>
      <c r="G369" s="48">
        <f>IF($B369="","",ROUND(N(AA368)*(1+$Q$8/12),2))</f>
        <v>0</v>
      </c>
      <c r="H369" s="48">
        <f>IF($B369="","",ROUND(N(AB368)*(1+$R$8/12),2))</f>
        <v>0</v>
      </c>
      <c r="I369" s="48">
        <f>IF($B369="","",ROUND(N(AC368)*(1+$S$8/12),2))</f>
        <v>0</v>
      </c>
      <c r="J369" s="48">
        <f>IF($B369="","",ROUND(N(AD368)*(1+$T$8/12),2))</f>
        <v>0</v>
      </c>
      <c r="K369" s="48">
        <f>IF($B369="","",ROUND(N(AE368)*(1+$U$8/12),2))</f>
        <v>0</v>
      </c>
      <c r="L369" s="48">
        <f>IF($B369="","",ROUND(N(AF368)*(1+$V$8/12),2))</f>
        <v>0</v>
      </c>
      <c r="M369" s="48">
        <f>IF($B369="","",ROUND(N(AG368)*(1+$W$8/12),2))</f>
        <v>0</v>
      </c>
      <c r="N369" s="48">
        <f>IF($B369="","",ROUND(N(AH368)*(1+$X$8/12),2))</f>
        <v>0</v>
      </c>
      <c r="O369" s="48">
        <f>IF($B369="","",ROUND(N(AI368)*(1+$Y$8/12),2))</f>
        <v>0</v>
      </c>
      <c r="P369" s="48">
        <f>IF($B369="","",ROUND(N(AJ368)*(1+$Z$8/12),2))</f>
        <v>0</v>
      </c>
      <c r="Q369" s="33">
        <f>IF($B369="","",MIN($Q$9,G369)+MIN(MAX(0,'Debt Payoff'!$D$24-0-SUMPRODUCT((G369:P369&lt;$Q$9:$Z$9)*G369:P369+(G369:P369&gt;=$Q$9:$Z$9)*$Q$9:$Z$9)),G369-MIN($Q$9,G369)))</f>
        <v>0</v>
      </c>
      <c r="R369" s="33">
        <f>IF($B369="","",MIN($R$9,H369)+MIN(MAX(0,'Debt Payoff'!$D$24-SUM(Q369:Q369)-SUMPRODUCT((H369:P369&lt;$R$9:$Z$9)*H369:P369+(H369:P369&gt;=$R$9:$Z$9)*$R$9:$Z$9)),H369-MIN($R$9,H369)))</f>
        <v>0</v>
      </c>
      <c r="S369" s="33">
        <f>IF($B369="","",MIN($S$9,I369)+MIN(MAX(0,'Debt Payoff'!$D$24-SUM(Q369:R369)-SUMPRODUCT((I369:P369&lt;$S$9:$Z$9)*I369:P369+(I369:P369&gt;=$S$9:$Z$9)*$S$9:$Z$9)),I369-MIN($S$9,I369)))</f>
        <v>0</v>
      </c>
      <c r="T369" s="33">
        <f>IF($B369="","",MIN($T$9,J369)+MIN(MAX(0,'Debt Payoff'!$D$24-SUM(Q369:S369)-SUMPRODUCT((J369:P369&lt;$T$9:$Z$9)*J369:P369+(J369:P369&gt;=$T$9:$Z$9)*$T$9:$Z$9)),J369-MIN($T$9,J369)))</f>
        <v>0</v>
      </c>
      <c r="U369" s="33">
        <f>IF($B369="","",MIN($U$9,K369)+MIN(MAX(0,'Debt Payoff'!$D$24-SUM(Q369:T369)-SUMPRODUCT((K369:P369&lt;$U$9:$Z$9)*K369:P369+(K369:P369&gt;=$U$9:$Z$9)*$U$9:$Z$9)),K369-MIN($U$9,K369)))</f>
        <v>0</v>
      </c>
      <c r="V369" s="33">
        <f>IF($B369="","",MIN($V$9,L369)+MIN(MAX(0,'Debt Payoff'!$D$24-SUM(Q369:U369)-SUMPRODUCT((L369:P369&lt;$V$9:$Z$9)*L369:P369+(L369:P369&gt;=$V$9:$Z$9)*$V$9:$Z$9)),L369-MIN($V$9,L369)))</f>
        <v>0</v>
      </c>
      <c r="W369" s="33">
        <f>IF($B369="","",MIN($W$9,M369)+MIN(MAX(0,'Debt Payoff'!$D$24-SUM(Q369:V369)-SUMPRODUCT((M369:P369&lt;$W$9:$Z$9)*M369:P369+(M369:P369&gt;=$W$9:$Z$9)*$W$9:$Z$9)),M369-MIN($W$9,M369)))</f>
        <v>0</v>
      </c>
      <c r="X369" s="33">
        <f>IF($B369="","",MIN($X$9,N369)+MIN(MAX(0,'Debt Payoff'!$D$24-SUM(Q369:W369)-SUMPRODUCT((N369:P369&lt;$X$9:$Z$9)*N369:P369+(N369:P369&gt;=$X$9:$Z$9)*$X$9:$Z$9)),N369-MIN($X$9,N369)))</f>
        <v>0</v>
      </c>
      <c r="Y369" s="33">
        <f>IF($B369="","",MIN($Y$9,O369)+MIN(MAX(0,'Debt Payoff'!$D$24-SUM(Q369:X369)-SUMPRODUCT((O369:P369&lt;$Y$9:$Z$9)*O369:P369+(O369:P369&gt;=$Y$9:$Z$9)*$Y$9:$Z$9)),O369-MIN($Y$9,O369)))</f>
        <v>0</v>
      </c>
      <c r="Z369" s="33">
        <f>IF($B369="","",MIN($Z$9,P369)+MIN(MAX(0,'Debt Payoff'!$D$24-SUM(Q369:Y369)-SUMPRODUCT((P369:P369&lt;$Z$9:$Z$9)*P369:P369+(P369:P369&gt;=$Z$9:$Z$9)*$Z$9:$Z$9)),P369-MIN($Z$9,P369)))</f>
        <v>0</v>
      </c>
      <c r="AA369" s="33">
        <f>IF($B369="","",ROUND(G369-Q369,2))</f>
        <v>0</v>
      </c>
      <c r="AB369" s="33">
        <f>IF($B369="","",ROUND(H369-R369,2))</f>
        <v>0</v>
      </c>
      <c r="AC369" s="33">
        <f>IF($B369="","",ROUND(I369-S369,2))</f>
        <v>0</v>
      </c>
      <c r="AD369" s="33">
        <f>IF($B369="","",ROUND(J369-T369,2))</f>
        <v>0</v>
      </c>
      <c r="AE369" s="33">
        <f>IF($B369="","",ROUND(K369-U369,2))</f>
        <v>0</v>
      </c>
      <c r="AF369" s="33">
        <f>IF($B369="","",ROUND(L369-V369,2))</f>
        <v>0</v>
      </c>
      <c r="AG369" s="33">
        <f>IF($B369="","",ROUND(M369-W369,2))</f>
        <v>0</v>
      </c>
      <c r="AH369" s="33">
        <f>IF($B369="","",ROUND(N369-X369,2))</f>
        <v>0</v>
      </c>
      <c r="AI369" s="33">
        <f>IF($B369="","",ROUND(O369-Y369,2))</f>
        <v>0</v>
      </c>
      <c r="AJ369" s="33">
        <f>IF($B369="","",ROUND(P369-Z369,2))</f>
        <v>0</v>
      </c>
    </row>
    <row r="370" spans="2:36">
      <c r="B370" s="15">
        <f>IF(B369="","",IF(F369&gt;0.005,B369+1,""))</f>
        <v>0</v>
      </c>
      <c r="C370" s="46">
        <f>IF($B370="","",EDATE('Debt Payoff'!$D$23,$B370-1))</f>
        <v>0</v>
      </c>
      <c r="D370" s="47">
        <f>IF($B370="","",SUM(Q370:Z370))</f>
        <v>0</v>
      </c>
      <c r="E370" s="48">
        <f>IF($B370="","",SUM(G370:P370)-F369)</f>
        <v>0</v>
      </c>
      <c r="F370" s="47">
        <f>IF($B370="","",SUM(AA370:AJ370))</f>
        <v>0</v>
      </c>
      <c r="G370" s="48">
        <f>IF($B370="","",ROUND(N(AA369)*(1+$Q$8/12),2))</f>
        <v>0</v>
      </c>
      <c r="H370" s="48">
        <f>IF($B370="","",ROUND(N(AB369)*(1+$R$8/12),2))</f>
        <v>0</v>
      </c>
      <c r="I370" s="48">
        <f>IF($B370="","",ROUND(N(AC369)*(1+$S$8/12),2))</f>
        <v>0</v>
      </c>
      <c r="J370" s="48">
        <f>IF($B370="","",ROUND(N(AD369)*(1+$T$8/12),2))</f>
        <v>0</v>
      </c>
      <c r="K370" s="48">
        <f>IF($B370="","",ROUND(N(AE369)*(1+$U$8/12),2))</f>
        <v>0</v>
      </c>
      <c r="L370" s="48">
        <f>IF($B370="","",ROUND(N(AF369)*(1+$V$8/12),2))</f>
        <v>0</v>
      </c>
      <c r="M370" s="48">
        <f>IF($B370="","",ROUND(N(AG369)*(1+$W$8/12),2))</f>
        <v>0</v>
      </c>
      <c r="N370" s="48">
        <f>IF($B370="","",ROUND(N(AH369)*(1+$X$8/12),2))</f>
        <v>0</v>
      </c>
      <c r="O370" s="48">
        <f>IF($B370="","",ROUND(N(AI369)*(1+$Y$8/12),2))</f>
        <v>0</v>
      </c>
      <c r="P370" s="48">
        <f>IF($B370="","",ROUND(N(AJ369)*(1+$Z$8/12),2))</f>
        <v>0</v>
      </c>
      <c r="Q370" s="33">
        <f>IF($B370="","",MIN($Q$9,G370)+MIN(MAX(0,'Debt Payoff'!$D$24-0-SUMPRODUCT((G370:P370&lt;$Q$9:$Z$9)*G370:P370+(G370:P370&gt;=$Q$9:$Z$9)*$Q$9:$Z$9)),G370-MIN($Q$9,G370)))</f>
        <v>0</v>
      </c>
      <c r="R370" s="33">
        <f>IF($B370="","",MIN($R$9,H370)+MIN(MAX(0,'Debt Payoff'!$D$24-SUM(Q370:Q370)-SUMPRODUCT((H370:P370&lt;$R$9:$Z$9)*H370:P370+(H370:P370&gt;=$R$9:$Z$9)*$R$9:$Z$9)),H370-MIN($R$9,H370)))</f>
        <v>0</v>
      </c>
      <c r="S370" s="33">
        <f>IF($B370="","",MIN($S$9,I370)+MIN(MAX(0,'Debt Payoff'!$D$24-SUM(Q370:R370)-SUMPRODUCT((I370:P370&lt;$S$9:$Z$9)*I370:P370+(I370:P370&gt;=$S$9:$Z$9)*$S$9:$Z$9)),I370-MIN($S$9,I370)))</f>
        <v>0</v>
      </c>
      <c r="T370" s="33">
        <f>IF($B370="","",MIN($T$9,J370)+MIN(MAX(0,'Debt Payoff'!$D$24-SUM(Q370:S370)-SUMPRODUCT((J370:P370&lt;$T$9:$Z$9)*J370:P370+(J370:P370&gt;=$T$9:$Z$9)*$T$9:$Z$9)),J370-MIN($T$9,J370)))</f>
        <v>0</v>
      </c>
      <c r="U370" s="33">
        <f>IF($B370="","",MIN($U$9,K370)+MIN(MAX(0,'Debt Payoff'!$D$24-SUM(Q370:T370)-SUMPRODUCT((K370:P370&lt;$U$9:$Z$9)*K370:P370+(K370:P370&gt;=$U$9:$Z$9)*$U$9:$Z$9)),K370-MIN($U$9,K370)))</f>
        <v>0</v>
      </c>
      <c r="V370" s="33">
        <f>IF($B370="","",MIN($V$9,L370)+MIN(MAX(0,'Debt Payoff'!$D$24-SUM(Q370:U370)-SUMPRODUCT((L370:P370&lt;$V$9:$Z$9)*L370:P370+(L370:P370&gt;=$V$9:$Z$9)*$V$9:$Z$9)),L370-MIN($V$9,L370)))</f>
        <v>0</v>
      </c>
      <c r="W370" s="33">
        <f>IF($B370="","",MIN($W$9,M370)+MIN(MAX(0,'Debt Payoff'!$D$24-SUM(Q370:V370)-SUMPRODUCT((M370:P370&lt;$W$9:$Z$9)*M370:P370+(M370:P370&gt;=$W$9:$Z$9)*$W$9:$Z$9)),M370-MIN($W$9,M370)))</f>
        <v>0</v>
      </c>
      <c r="X370" s="33">
        <f>IF($B370="","",MIN($X$9,N370)+MIN(MAX(0,'Debt Payoff'!$D$24-SUM(Q370:W370)-SUMPRODUCT((N370:P370&lt;$X$9:$Z$9)*N370:P370+(N370:P370&gt;=$X$9:$Z$9)*$X$9:$Z$9)),N370-MIN($X$9,N370)))</f>
        <v>0</v>
      </c>
      <c r="Y370" s="33">
        <f>IF($B370="","",MIN($Y$9,O370)+MIN(MAX(0,'Debt Payoff'!$D$24-SUM(Q370:X370)-SUMPRODUCT((O370:P370&lt;$Y$9:$Z$9)*O370:P370+(O370:P370&gt;=$Y$9:$Z$9)*$Y$9:$Z$9)),O370-MIN($Y$9,O370)))</f>
        <v>0</v>
      </c>
      <c r="Z370" s="33">
        <f>IF($B370="","",MIN($Z$9,P370)+MIN(MAX(0,'Debt Payoff'!$D$24-SUM(Q370:Y370)-SUMPRODUCT((P370:P370&lt;$Z$9:$Z$9)*P370:P370+(P370:P370&gt;=$Z$9:$Z$9)*$Z$9:$Z$9)),P370-MIN($Z$9,P370)))</f>
        <v>0</v>
      </c>
      <c r="AA370" s="33">
        <f>IF($B370="","",ROUND(G370-Q370,2))</f>
        <v>0</v>
      </c>
      <c r="AB370" s="33">
        <f>IF($B370="","",ROUND(H370-R370,2))</f>
        <v>0</v>
      </c>
      <c r="AC370" s="33">
        <f>IF($B370="","",ROUND(I370-S370,2))</f>
        <v>0</v>
      </c>
      <c r="AD370" s="33">
        <f>IF($B370="","",ROUND(J370-T370,2))</f>
        <v>0</v>
      </c>
      <c r="AE370" s="33">
        <f>IF($B370="","",ROUND(K370-U370,2))</f>
        <v>0</v>
      </c>
      <c r="AF370" s="33">
        <f>IF($B370="","",ROUND(L370-V370,2))</f>
        <v>0</v>
      </c>
      <c r="AG370" s="33">
        <f>IF($B370="","",ROUND(M370-W370,2))</f>
        <v>0</v>
      </c>
      <c r="AH370" s="33">
        <f>IF($B370="","",ROUND(N370-X370,2))</f>
        <v>0</v>
      </c>
      <c r="AI370" s="33">
        <f>IF($B370="","",ROUND(O370-Y370,2))</f>
        <v>0</v>
      </c>
      <c r="AJ370" s="33">
        <f>IF($B370="","",ROUND(P370-Z370,2))</f>
        <v>0</v>
      </c>
    </row>
    <row r="371" spans="2:36">
      <c r="B371" s="15">
        <f>IF(B370="","",IF(F370&gt;0.005,B370+1,""))</f>
        <v>0</v>
      </c>
      <c r="C371" s="46">
        <f>IF($B371="","",EDATE('Debt Payoff'!$D$23,$B371-1))</f>
        <v>0</v>
      </c>
      <c r="D371" s="47">
        <f>IF($B371="","",SUM(Q371:Z371))</f>
        <v>0</v>
      </c>
      <c r="E371" s="48">
        <f>IF($B371="","",SUM(G371:P371)-F370)</f>
        <v>0</v>
      </c>
      <c r="F371" s="47">
        <f>IF($B371="","",SUM(AA371:AJ371))</f>
        <v>0</v>
      </c>
      <c r="G371" s="48">
        <f>IF($B371="","",ROUND(N(AA370)*(1+$Q$8/12),2))</f>
        <v>0</v>
      </c>
      <c r="H371" s="48">
        <f>IF($B371="","",ROUND(N(AB370)*(1+$R$8/12),2))</f>
        <v>0</v>
      </c>
      <c r="I371" s="48">
        <f>IF($B371="","",ROUND(N(AC370)*(1+$S$8/12),2))</f>
        <v>0</v>
      </c>
      <c r="J371" s="48">
        <f>IF($B371="","",ROUND(N(AD370)*(1+$T$8/12),2))</f>
        <v>0</v>
      </c>
      <c r="K371" s="48">
        <f>IF($B371="","",ROUND(N(AE370)*(1+$U$8/12),2))</f>
        <v>0</v>
      </c>
      <c r="L371" s="48">
        <f>IF($B371="","",ROUND(N(AF370)*(1+$V$8/12),2))</f>
        <v>0</v>
      </c>
      <c r="M371" s="48">
        <f>IF($B371="","",ROUND(N(AG370)*(1+$W$8/12),2))</f>
        <v>0</v>
      </c>
      <c r="N371" s="48">
        <f>IF($B371="","",ROUND(N(AH370)*(1+$X$8/12),2))</f>
        <v>0</v>
      </c>
      <c r="O371" s="48">
        <f>IF($B371="","",ROUND(N(AI370)*(1+$Y$8/12),2))</f>
        <v>0</v>
      </c>
      <c r="P371" s="48">
        <f>IF($B371="","",ROUND(N(AJ370)*(1+$Z$8/12),2))</f>
        <v>0</v>
      </c>
      <c r="Q371" s="33">
        <f>IF($B371="","",MIN($Q$9,G371)+MIN(MAX(0,'Debt Payoff'!$D$24-0-SUMPRODUCT((G371:P371&lt;$Q$9:$Z$9)*G371:P371+(G371:P371&gt;=$Q$9:$Z$9)*$Q$9:$Z$9)),G371-MIN($Q$9,G371)))</f>
        <v>0</v>
      </c>
      <c r="R371" s="33">
        <f>IF($B371="","",MIN($R$9,H371)+MIN(MAX(0,'Debt Payoff'!$D$24-SUM(Q371:Q371)-SUMPRODUCT((H371:P371&lt;$R$9:$Z$9)*H371:P371+(H371:P371&gt;=$R$9:$Z$9)*$R$9:$Z$9)),H371-MIN($R$9,H371)))</f>
        <v>0</v>
      </c>
      <c r="S371" s="33">
        <f>IF($B371="","",MIN($S$9,I371)+MIN(MAX(0,'Debt Payoff'!$D$24-SUM(Q371:R371)-SUMPRODUCT((I371:P371&lt;$S$9:$Z$9)*I371:P371+(I371:P371&gt;=$S$9:$Z$9)*$S$9:$Z$9)),I371-MIN($S$9,I371)))</f>
        <v>0</v>
      </c>
      <c r="T371" s="33">
        <f>IF($B371="","",MIN($T$9,J371)+MIN(MAX(0,'Debt Payoff'!$D$24-SUM(Q371:S371)-SUMPRODUCT((J371:P371&lt;$T$9:$Z$9)*J371:P371+(J371:P371&gt;=$T$9:$Z$9)*$T$9:$Z$9)),J371-MIN($T$9,J371)))</f>
        <v>0</v>
      </c>
      <c r="U371" s="33">
        <f>IF($B371="","",MIN($U$9,K371)+MIN(MAX(0,'Debt Payoff'!$D$24-SUM(Q371:T371)-SUMPRODUCT((K371:P371&lt;$U$9:$Z$9)*K371:P371+(K371:P371&gt;=$U$9:$Z$9)*$U$9:$Z$9)),K371-MIN($U$9,K371)))</f>
        <v>0</v>
      </c>
      <c r="V371" s="33">
        <f>IF($B371="","",MIN($V$9,L371)+MIN(MAX(0,'Debt Payoff'!$D$24-SUM(Q371:U371)-SUMPRODUCT((L371:P371&lt;$V$9:$Z$9)*L371:P371+(L371:P371&gt;=$V$9:$Z$9)*$V$9:$Z$9)),L371-MIN($V$9,L371)))</f>
        <v>0</v>
      </c>
      <c r="W371" s="33">
        <f>IF($B371="","",MIN($W$9,M371)+MIN(MAX(0,'Debt Payoff'!$D$24-SUM(Q371:V371)-SUMPRODUCT((M371:P371&lt;$W$9:$Z$9)*M371:P371+(M371:P371&gt;=$W$9:$Z$9)*$W$9:$Z$9)),M371-MIN($W$9,M371)))</f>
        <v>0</v>
      </c>
      <c r="X371" s="33">
        <f>IF($B371="","",MIN($X$9,N371)+MIN(MAX(0,'Debt Payoff'!$D$24-SUM(Q371:W371)-SUMPRODUCT((N371:P371&lt;$X$9:$Z$9)*N371:P371+(N371:P371&gt;=$X$9:$Z$9)*$X$9:$Z$9)),N371-MIN($X$9,N371)))</f>
        <v>0</v>
      </c>
      <c r="Y371" s="33">
        <f>IF($B371="","",MIN($Y$9,O371)+MIN(MAX(0,'Debt Payoff'!$D$24-SUM(Q371:X371)-SUMPRODUCT((O371:P371&lt;$Y$9:$Z$9)*O371:P371+(O371:P371&gt;=$Y$9:$Z$9)*$Y$9:$Z$9)),O371-MIN($Y$9,O371)))</f>
        <v>0</v>
      </c>
      <c r="Z371" s="33">
        <f>IF($B371="","",MIN($Z$9,P371)+MIN(MAX(0,'Debt Payoff'!$D$24-SUM(Q371:Y371)-SUMPRODUCT((P371:P371&lt;$Z$9:$Z$9)*P371:P371+(P371:P371&gt;=$Z$9:$Z$9)*$Z$9:$Z$9)),P371-MIN($Z$9,P371)))</f>
        <v>0</v>
      </c>
      <c r="AA371" s="33">
        <f>IF($B371="","",ROUND(G371-Q371,2))</f>
        <v>0</v>
      </c>
      <c r="AB371" s="33">
        <f>IF($B371="","",ROUND(H371-R371,2))</f>
        <v>0</v>
      </c>
      <c r="AC371" s="33">
        <f>IF($B371="","",ROUND(I371-S371,2))</f>
        <v>0</v>
      </c>
      <c r="AD371" s="33">
        <f>IF($B371="","",ROUND(J371-T371,2))</f>
        <v>0</v>
      </c>
      <c r="AE371" s="33">
        <f>IF($B371="","",ROUND(K371-U371,2))</f>
        <v>0</v>
      </c>
      <c r="AF371" s="33">
        <f>IF($B371="","",ROUND(L371-V371,2))</f>
        <v>0</v>
      </c>
      <c r="AG371" s="33">
        <f>IF($B371="","",ROUND(M371-W371,2))</f>
        <v>0</v>
      </c>
      <c r="AH371" s="33">
        <f>IF($B371="","",ROUND(N371-X371,2))</f>
        <v>0</v>
      </c>
      <c r="AI371" s="33">
        <f>IF($B371="","",ROUND(O371-Y371,2))</f>
        <v>0</v>
      </c>
      <c r="AJ371" s="33">
        <f>IF($B371="","",ROUND(P371-Z371,2))</f>
        <v>0</v>
      </c>
    </row>
    <row r="372" spans="2:36">
      <c r="B372" s="15">
        <f>IF(B371="","",IF(F371&gt;0.005,B371+1,""))</f>
        <v>0</v>
      </c>
      <c r="C372" s="46">
        <f>IF($B372="","",EDATE('Debt Payoff'!$D$23,$B372-1))</f>
        <v>0</v>
      </c>
      <c r="D372" s="47">
        <f>IF($B372="","",SUM(Q372:Z372))</f>
        <v>0</v>
      </c>
      <c r="E372" s="48">
        <f>IF($B372="","",SUM(G372:P372)-F371)</f>
        <v>0</v>
      </c>
      <c r="F372" s="47">
        <f>IF($B372="","",SUM(AA372:AJ372))</f>
        <v>0</v>
      </c>
      <c r="G372" s="48">
        <f>IF($B372="","",ROUND(N(AA371)*(1+$Q$8/12),2))</f>
        <v>0</v>
      </c>
      <c r="H372" s="48">
        <f>IF($B372="","",ROUND(N(AB371)*(1+$R$8/12),2))</f>
        <v>0</v>
      </c>
      <c r="I372" s="48">
        <f>IF($B372="","",ROUND(N(AC371)*(1+$S$8/12),2))</f>
        <v>0</v>
      </c>
      <c r="J372" s="48">
        <f>IF($B372="","",ROUND(N(AD371)*(1+$T$8/12),2))</f>
        <v>0</v>
      </c>
      <c r="K372" s="48">
        <f>IF($B372="","",ROUND(N(AE371)*(1+$U$8/12),2))</f>
        <v>0</v>
      </c>
      <c r="L372" s="48">
        <f>IF($B372="","",ROUND(N(AF371)*(1+$V$8/12),2))</f>
        <v>0</v>
      </c>
      <c r="M372" s="48">
        <f>IF($B372="","",ROUND(N(AG371)*(1+$W$8/12),2))</f>
        <v>0</v>
      </c>
      <c r="N372" s="48">
        <f>IF($B372="","",ROUND(N(AH371)*(1+$X$8/12),2))</f>
        <v>0</v>
      </c>
      <c r="O372" s="48">
        <f>IF($B372="","",ROUND(N(AI371)*(1+$Y$8/12),2))</f>
        <v>0</v>
      </c>
      <c r="P372" s="48">
        <f>IF($B372="","",ROUND(N(AJ371)*(1+$Z$8/12),2))</f>
        <v>0</v>
      </c>
      <c r="Q372" s="33">
        <f>IF($B372="","",MIN($Q$9,G372)+MIN(MAX(0,'Debt Payoff'!$D$24-0-SUMPRODUCT((G372:P372&lt;$Q$9:$Z$9)*G372:P372+(G372:P372&gt;=$Q$9:$Z$9)*$Q$9:$Z$9)),G372-MIN($Q$9,G372)))</f>
        <v>0</v>
      </c>
      <c r="R372" s="33">
        <f>IF($B372="","",MIN($R$9,H372)+MIN(MAX(0,'Debt Payoff'!$D$24-SUM(Q372:Q372)-SUMPRODUCT((H372:P372&lt;$R$9:$Z$9)*H372:P372+(H372:P372&gt;=$R$9:$Z$9)*$R$9:$Z$9)),H372-MIN($R$9,H372)))</f>
        <v>0</v>
      </c>
      <c r="S372" s="33">
        <f>IF($B372="","",MIN($S$9,I372)+MIN(MAX(0,'Debt Payoff'!$D$24-SUM(Q372:R372)-SUMPRODUCT((I372:P372&lt;$S$9:$Z$9)*I372:P372+(I372:P372&gt;=$S$9:$Z$9)*$S$9:$Z$9)),I372-MIN($S$9,I372)))</f>
        <v>0</v>
      </c>
      <c r="T372" s="33">
        <f>IF($B372="","",MIN($T$9,J372)+MIN(MAX(0,'Debt Payoff'!$D$24-SUM(Q372:S372)-SUMPRODUCT((J372:P372&lt;$T$9:$Z$9)*J372:P372+(J372:P372&gt;=$T$9:$Z$9)*$T$9:$Z$9)),J372-MIN($T$9,J372)))</f>
        <v>0</v>
      </c>
      <c r="U372" s="33">
        <f>IF($B372="","",MIN($U$9,K372)+MIN(MAX(0,'Debt Payoff'!$D$24-SUM(Q372:T372)-SUMPRODUCT((K372:P372&lt;$U$9:$Z$9)*K372:P372+(K372:P372&gt;=$U$9:$Z$9)*$U$9:$Z$9)),K372-MIN($U$9,K372)))</f>
        <v>0</v>
      </c>
      <c r="V372" s="33">
        <f>IF($B372="","",MIN($V$9,L372)+MIN(MAX(0,'Debt Payoff'!$D$24-SUM(Q372:U372)-SUMPRODUCT((L372:P372&lt;$V$9:$Z$9)*L372:P372+(L372:P372&gt;=$V$9:$Z$9)*$V$9:$Z$9)),L372-MIN($V$9,L372)))</f>
        <v>0</v>
      </c>
      <c r="W372" s="33">
        <f>IF($B372="","",MIN($W$9,M372)+MIN(MAX(0,'Debt Payoff'!$D$24-SUM(Q372:V372)-SUMPRODUCT((M372:P372&lt;$W$9:$Z$9)*M372:P372+(M372:P372&gt;=$W$9:$Z$9)*$W$9:$Z$9)),M372-MIN($W$9,M372)))</f>
        <v>0</v>
      </c>
      <c r="X372" s="33">
        <f>IF($B372="","",MIN($X$9,N372)+MIN(MAX(0,'Debt Payoff'!$D$24-SUM(Q372:W372)-SUMPRODUCT((N372:P372&lt;$X$9:$Z$9)*N372:P372+(N372:P372&gt;=$X$9:$Z$9)*$X$9:$Z$9)),N372-MIN($X$9,N372)))</f>
        <v>0</v>
      </c>
      <c r="Y372" s="33">
        <f>IF($B372="","",MIN($Y$9,O372)+MIN(MAX(0,'Debt Payoff'!$D$24-SUM(Q372:X372)-SUMPRODUCT((O372:P372&lt;$Y$9:$Z$9)*O372:P372+(O372:P372&gt;=$Y$9:$Z$9)*$Y$9:$Z$9)),O372-MIN($Y$9,O372)))</f>
        <v>0</v>
      </c>
      <c r="Z372" s="33">
        <f>IF($B372="","",MIN($Z$9,P372)+MIN(MAX(0,'Debt Payoff'!$D$24-SUM(Q372:Y372)-SUMPRODUCT((P372:P372&lt;$Z$9:$Z$9)*P372:P372+(P372:P372&gt;=$Z$9:$Z$9)*$Z$9:$Z$9)),P372-MIN($Z$9,P372)))</f>
        <v>0</v>
      </c>
      <c r="AA372" s="33">
        <f>IF($B372="","",ROUND(G372-Q372,2))</f>
        <v>0</v>
      </c>
      <c r="AB372" s="33">
        <f>IF($B372="","",ROUND(H372-R372,2))</f>
        <v>0</v>
      </c>
      <c r="AC372" s="33">
        <f>IF($B372="","",ROUND(I372-S372,2))</f>
        <v>0</v>
      </c>
      <c r="AD372" s="33">
        <f>IF($B372="","",ROUND(J372-T372,2))</f>
        <v>0</v>
      </c>
      <c r="AE372" s="33">
        <f>IF($B372="","",ROUND(K372-U372,2))</f>
        <v>0</v>
      </c>
      <c r="AF372" s="33">
        <f>IF($B372="","",ROUND(L372-V372,2))</f>
        <v>0</v>
      </c>
      <c r="AG372" s="33">
        <f>IF($B372="","",ROUND(M372-W372,2))</f>
        <v>0</v>
      </c>
      <c r="AH372" s="33">
        <f>IF($B372="","",ROUND(N372-X372,2))</f>
        <v>0</v>
      </c>
      <c r="AI372" s="33">
        <f>IF($B372="","",ROUND(O372-Y372,2))</f>
        <v>0</v>
      </c>
      <c r="AJ372" s="33">
        <f>IF($B372="","",ROUND(P372-Z372,2))</f>
        <v>0</v>
      </c>
    </row>
    <row r="373" spans="2:36">
      <c r="B373" s="15">
        <f>IF(B372="","",IF(F372&gt;0.005,B372+1,""))</f>
        <v>0</v>
      </c>
      <c r="C373" s="46">
        <f>IF($B373="","",EDATE('Debt Payoff'!$D$23,$B373-1))</f>
        <v>0</v>
      </c>
      <c r="D373" s="47">
        <f>IF($B373="","",SUM(Q373:Z373))</f>
        <v>0</v>
      </c>
      <c r="E373" s="48">
        <f>IF($B373="","",SUM(G373:P373)-F372)</f>
        <v>0</v>
      </c>
      <c r="F373" s="47">
        <f>IF($B373="","",SUM(AA373:AJ373))</f>
        <v>0</v>
      </c>
      <c r="G373" s="48">
        <f>IF($B373="","",ROUND(N(AA372)*(1+$Q$8/12),2))</f>
        <v>0</v>
      </c>
      <c r="H373" s="48">
        <f>IF($B373="","",ROUND(N(AB372)*(1+$R$8/12),2))</f>
        <v>0</v>
      </c>
      <c r="I373" s="48">
        <f>IF($B373="","",ROUND(N(AC372)*(1+$S$8/12),2))</f>
        <v>0</v>
      </c>
      <c r="J373" s="48">
        <f>IF($B373="","",ROUND(N(AD372)*(1+$T$8/12),2))</f>
        <v>0</v>
      </c>
      <c r="K373" s="48">
        <f>IF($B373="","",ROUND(N(AE372)*(1+$U$8/12),2))</f>
        <v>0</v>
      </c>
      <c r="L373" s="48">
        <f>IF($B373="","",ROUND(N(AF372)*(1+$V$8/12),2))</f>
        <v>0</v>
      </c>
      <c r="M373" s="48">
        <f>IF($B373="","",ROUND(N(AG372)*(1+$W$8/12),2))</f>
        <v>0</v>
      </c>
      <c r="N373" s="48">
        <f>IF($B373="","",ROUND(N(AH372)*(1+$X$8/12),2))</f>
        <v>0</v>
      </c>
      <c r="O373" s="48">
        <f>IF($B373="","",ROUND(N(AI372)*(1+$Y$8/12),2))</f>
        <v>0</v>
      </c>
      <c r="P373" s="48">
        <f>IF($B373="","",ROUND(N(AJ372)*(1+$Z$8/12),2))</f>
        <v>0</v>
      </c>
      <c r="Q373" s="33">
        <f>IF($B373="","",MIN($Q$9,G373)+MIN(MAX(0,'Debt Payoff'!$D$24-0-SUMPRODUCT((G373:P373&lt;$Q$9:$Z$9)*G373:P373+(G373:P373&gt;=$Q$9:$Z$9)*$Q$9:$Z$9)),G373-MIN($Q$9,G373)))</f>
        <v>0</v>
      </c>
      <c r="R373" s="33">
        <f>IF($B373="","",MIN($R$9,H373)+MIN(MAX(0,'Debt Payoff'!$D$24-SUM(Q373:Q373)-SUMPRODUCT((H373:P373&lt;$R$9:$Z$9)*H373:P373+(H373:P373&gt;=$R$9:$Z$9)*$R$9:$Z$9)),H373-MIN($R$9,H373)))</f>
        <v>0</v>
      </c>
      <c r="S373" s="33">
        <f>IF($B373="","",MIN($S$9,I373)+MIN(MAX(0,'Debt Payoff'!$D$24-SUM(Q373:R373)-SUMPRODUCT((I373:P373&lt;$S$9:$Z$9)*I373:P373+(I373:P373&gt;=$S$9:$Z$9)*$S$9:$Z$9)),I373-MIN($S$9,I373)))</f>
        <v>0</v>
      </c>
      <c r="T373" s="33">
        <f>IF($B373="","",MIN($T$9,J373)+MIN(MAX(0,'Debt Payoff'!$D$24-SUM(Q373:S373)-SUMPRODUCT((J373:P373&lt;$T$9:$Z$9)*J373:P373+(J373:P373&gt;=$T$9:$Z$9)*$T$9:$Z$9)),J373-MIN($T$9,J373)))</f>
        <v>0</v>
      </c>
      <c r="U373" s="33">
        <f>IF($B373="","",MIN($U$9,K373)+MIN(MAX(0,'Debt Payoff'!$D$24-SUM(Q373:T373)-SUMPRODUCT((K373:P373&lt;$U$9:$Z$9)*K373:P373+(K373:P373&gt;=$U$9:$Z$9)*$U$9:$Z$9)),K373-MIN($U$9,K373)))</f>
        <v>0</v>
      </c>
      <c r="V373" s="33">
        <f>IF($B373="","",MIN($V$9,L373)+MIN(MAX(0,'Debt Payoff'!$D$24-SUM(Q373:U373)-SUMPRODUCT((L373:P373&lt;$V$9:$Z$9)*L373:P373+(L373:P373&gt;=$V$9:$Z$9)*$V$9:$Z$9)),L373-MIN($V$9,L373)))</f>
        <v>0</v>
      </c>
      <c r="W373" s="33">
        <f>IF($B373="","",MIN($W$9,M373)+MIN(MAX(0,'Debt Payoff'!$D$24-SUM(Q373:V373)-SUMPRODUCT((M373:P373&lt;$W$9:$Z$9)*M373:P373+(M373:P373&gt;=$W$9:$Z$9)*$W$9:$Z$9)),M373-MIN($W$9,M373)))</f>
        <v>0</v>
      </c>
      <c r="X373" s="33">
        <f>IF($B373="","",MIN($X$9,N373)+MIN(MAX(0,'Debt Payoff'!$D$24-SUM(Q373:W373)-SUMPRODUCT((N373:P373&lt;$X$9:$Z$9)*N373:P373+(N373:P373&gt;=$X$9:$Z$9)*$X$9:$Z$9)),N373-MIN($X$9,N373)))</f>
        <v>0</v>
      </c>
      <c r="Y373" s="33">
        <f>IF($B373="","",MIN($Y$9,O373)+MIN(MAX(0,'Debt Payoff'!$D$24-SUM(Q373:X373)-SUMPRODUCT((O373:P373&lt;$Y$9:$Z$9)*O373:P373+(O373:P373&gt;=$Y$9:$Z$9)*$Y$9:$Z$9)),O373-MIN($Y$9,O373)))</f>
        <v>0</v>
      </c>
      <c r="Z373" s="33">
        <f>IF($B373="","",MIN($Z$9,P373)+MIN(MAX(0,'Debt Payoff'!$D$24-SUM(Q373:Y373)-SUMPRODUCT((P373:P373&lt;$Z$9:$Z$9)*P373:P373+(P373:P373&gt;=$Z$9:$Z$9)*$Z$9:$Z$9)),P373-MIN($Z$9,P373)))</f>
        <v>0</v>
      </c>
      <c r="AA373" s="33">
        <f>IF($B373="","",ROUND(G373-Q373,2))</f>
        <v>0</v>
      </c>
      <c r="AB373" s="33">
        <f>IF($B373="","",ROUND(H373-R373,2))</f>
        <v>0</v>
      </c>
      <c r="AC373" s="33">
        <f>IF($B373="","",ROUND(I373-S373,2))</f>
        <v>0</v>
      </c>
      <c r="AD373" s="33">
        <f>IF($B373="","",ROUND(J373-T373,2))</f>
        <v>0</v>
      </c>
      <c r="AE373" s="33">
        <f>IF($B373="","",ROUND(K373-U373,2))</f>
        <v>0</v>
      </c>
      <c r="AF373" s="33">
        <f>IF($B373="","",ROUND(L373-V373,2))</f>
        <v>0</v>
      </c>
      <c r="AG373" s="33">
        <f>IF($B373="","",ROUND(M373-W373,2))</f>
        <v>0</v>
      </c>
      <c r="AH373" s="33">
        <f>IF($B373="","",ROUND(N373-X373,2))</f>
        <v>0</v>
      </c>
      <c r="AI373" s="33">
        <f>IF($B373="","",ROUND(O373-Y373,2))</f>
        <v>0</v>
      </c>
      <c r="AJ373" s="33">
        <f>IF($B373="","",ROUND(P373-Z373,2))</f>
        <v>0</v>
      </c>
    </row>
  </sheetData>
  <sheetProtection sheet="1" objects="1" scenarios="1" formatColumns="0" formatRows="0"/>
  <pageMargins left="0.4" right="0.4" top="0.5" bottom="0.5" header="0.3" footer="0.3"/>
  <pageSetup paperSize="1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4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49" t="s">
        <v>53</v>
      </c>
    </row>
    <row r="3" spans="2:3" ht="34" customHeight="1">
      <c r="B3" s="50" t="s">
        <v>54</v>
      </c>
      <c r="C3" s="50"/>
    </row>
    <row r="5" spans="2:3">
      <c r="B5" s="51" t="s">
        <v>55</v>
      </c>
    </row>
    <row r="6" spans="2:3" ht="21" customHeight="1">
      <c r="B6" s="52">
        <v>1</v>
      </c>
      <c r="C6" s="53" t="s">
        <v>56</v>
      </c>
    </row>
    <row r="7" spans="2:3" ht="21" customHeight="1">
      <c r="B7" s="52">
        <v>2</v>
      </c>
      <c r="C7" s="53" t="s">
        <v>57</v>
      </c>
    </row>
    <row r="8" spans="2:3" ht="36" customHeight="1">
      <c r="B8" s="52">
        <v>3</v>
      </c>
      <c r="C8" s="53" t="s">
        <v>58</v>
      </c>
    </row>
    <row r="9" spans="2:3" ht="36" customHeight="1">
      <c r="B9" s="52">
        <v>4</v>
      </c>
      <c r="C9" s="53" t="s">
        <v>59</v>
      </c>
    </row>
    <row r="10" spans="2:3" ht="21" customHeight="1">
      <c r="B10" s="52">
        <v>5</v>
      </c>
      <c r="C10" s="53" t="s">
        <v>60</v>
      </c>
    </row>
    <row r="12" spans="2:3">
      <c r="B12" s="51" t="s">
        <v>61</v>
      </c>
    </row>
    <row r="13" spans="2:3">
      <c r="B13" s="54"/>
      <c r="C13" s="1" t="s">
        <v>62</v>
      </c>
    </row>
    <row r="14" spans="2:3">
      <c r="B14" s="55"/>
      <c r="C14" s="1" t="s">
        <v>63</v>
      </c>
    </row>
    <row r="16" spans="2:3">
      <c r="B16" s="51" t="s">
        <v>64</v>
      </c>
    </row>
    <row r="17" spans="2:3" ht="36" customHeight="1">
      <c r="B17" s="56" t="s">
        <v>65</v>
      </c>
      <c r="C17" s="53" t="s">
        <v>66</v>
      </c>
    </row>
    <row r="18" spans="2:3" ht="36" customHeight="1">
      <c r="B18" s="56" t="s">
        <v>65</v>
      </c>
      <c r="C18" s="53" t="s">
        <v>67</v>
      </c>
    </row>
    <row r="19" spans="2:3" ht="36" customHeight="1">
      <c r="B19" s="56" t="s">
        <v>65</v>
      </c>
      <c r="C19" s="53" t="s">
        <v>68</v>
      </c>
    </row>
    <row r="20" spans="2:3" ht="36" customHeight="1">
      <c r="B20" s="56" t="s">
        <v>65</v>
      </c>
      <c r="C20" s="53" t="s">
        <v>69</v>
      </c>
    </row>
    <row r="21" spans="2:3" ht="21" customHeight="1">
      <c r="B21" s="56" t="s">
        <v>65</v>
      </c>
      <c r="C21" s="53" t="s">
        <v>70</v>
      </c>
    </row>
    <row r="23" spans="2:3">
      <c r="B23" s="57" t="s">
        <v>71</v>
      </c>
    </row>
    <row r="24" spans="2:3">
      <c r="B24" s="57" t="s">
        <v>72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Debt Payoff</vt:lpstr>
      <vt:lpstr>Snowball</vt:lpstr>
      <vt:lpstr>Avalanche</vt:lpstr>
      <vt:lpstr>How to use</vt:lpstr>
      <vt:lpstr>Avalanche!Print_Area</vt:lpstr>
      <vt:lpstr>'Debt Payoff'!Print_Area</vt:lpstr>
      <vt:lpstr>Snowball!Print_Area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debt-snowball-avalanche-calculator.xlsx</dc:title>
  <dc:creator>NiftyShelf</dc:creator>
  <dc:description>Free template from niftyshelf.com</dc:description>
  <cp:lastModifiedBy>NiftyShelf</cp:lastModifiedBy>
  <dcterms:created xsi:type="dcterms:W3CDTF">2026-10-21T23:02:15Z</dcterms:created>
  <dcterms:modified xsi:type="dcterms:W3CDTF">2026-10-21T23:02:15Z</dcterms:modified>
</cp:coreProperties>
</file>