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'Schedule'!$A$1:$V$31</definedName>
    <definedName name="_xlnm.Print_Area" localSheetId="1">'How to use'!$A$1:$C$15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d, yyyy"/>
    <numFmt numFmtId="166" formatCode="[$-409]h:mmAM/PM"/>
    <numFmt numFmtId="167" formatCode="0;-0;&quot;–&quot;"/>
    <numFmt numFmtId="168" formatCode="0.00;-0.00;&quot;–&quot;"/>
    <numFmt numFmtId="169" formatCode="&quot;$&quot;#,##0.00"/>
    <numFmt numFmtId="170" formatCode="&quot;$&quot;#,##0"/>
  </numFmts>
  <fonts count="21">
    <font>
      <name val="Calibri"/>
      <family val="2"/>
      <color theme="1"/>
      <sz val="11"/>
      <scheme val="minor"/>
    </font>
    <font>
      <name val="Arial"/>
      <b val="1"/>
      <color rgb="00111827"/>
      <sz val="20"/>
    </font>
    <font>
      <name val="Arial"/>
      <color rgb="006B7280"/>
      <sz val="9"/>
    </font>
    <font>
      <name val="Arial"/>
      <b val="1"/>
      <color rgb="00111827"/>
      <sz val="12"/>
    </font>
    <font>
      <name val="Arial"/>
      <b val="1"/>
      <color rgb="000F766E"/>
      <sz val="12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FFFFFF"/>
      <sz val="8"/>
    </font>
    <font>
      <name val="Arial"/>
      <b val="1"/>
      <color rgb="00FFFFFF"/>
      <sz val="9"/>
    </font>
    <font>
      <name val="Arial"/>
      <b val="1"/>
      <color rgb="00FFFFFF"/>
      <sz val="7"/>
    </font>
    <font>
      <name val="Arial"/>
      <color rgb="00111827"/>
      <sz val="10"/>
    </font>
    <font>
      <name val="Arial"/>
      <color rgb="00111827"/>
      <sz val="9"/>
    </font>
    <font>
      <name val="Arial"/>
      <color rgb="006B7280"/>
      <sz val="10"/>
    </font>
    <font>
      <name val="Arial"/>
      <color rgb="00374151"/>
      <sz val="9"/>
    </font>
    <font>
      <name val="Arial"/>
      <b val="1"/>
      <color rgb="00FFFFFF"/>
      <sz val="10"/>
    </font>
    <font>
      <name val="Arial"/>
      <color rgb="009CA3AF"/>
      <sz val="7"/>
    </font>
    <font>
      <name val="Arial"/>
      <b val="1"/>
      <color rgb="00111827"/>
      <sz val="16"/>
    </font>
    <font>
      <name val="Arial"/>
      <b val="1"/>
      <color rgb="000F766E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7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374151"/>
        <bgColor rgb="00374151"/>
      </patternFill>
    </fill>
    <fill>
      <patternFill patternType="solid">
        <fgColor rgb="000F766E"/>
        <bgColor rgb="000F766E"/>
      </patternFill>
    </fill>
    <fill>
      <patternFill patternType="solid">
        <fgColor rgb="00EEF3F9"/>
        <bgColor rgb="00EEF3F9"/>
      </patternFill>
    </fill>
  </fills>
  <borders count="3">
    <border>
      <left/>
      <right/>
      <top/>
      <bottom/>
      <diagonal/>
    </border>
    <border>
      <bottom style="thin">
        <color rgb="00E5E7EB"/>
      </bottom>
    </border>
    <border>
      <left/>
      <right/>
      <top style="thin">
        <color rgb="00111827"/>
      </top>
      <bottom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left" vertical="center"/>
    </xf>
    <xf numFmtId="165" fontId="6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1" fontId="6" fillId="2" borderId="0" applyAlignment="1" pivotButton="0" quotePrefix="0" xfId="0">
      <alignment horizontal="center" vertical="center" indent="1"/>
    </xf>
    <xf numFmtId="0" fontId="7" fillId="3" borderId="0" applyAlignment="1" pivotButton="0" quotePrefix="0" xfId="0">
      <alignment horizontal="left" vertical="center" wrapText="1" indent="1"/>
    </xf>
    <xf numFmtId="0" fontId="8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5" borderId="0" applyAlignment="1" pivotButton="0" quotePrefix="0" xfId="0">
      <alignment horizontal="center" vertical="center"/>
    </xf>
    <xf numFmtId="0" fontId="0" fillId="5" borderId="0" pivotButton="0" quotePrefix="0" xfId="0"/>
    <xf numFmtId="0" fontId="10" fillId="3" borderId="0" applyAlignment="1" pivotButton="0" quotePrefix="0" xfId="0">
      <alignment vertical="center"/>
    </xf>
    <xf numFmtId="0" fontId="9" fillId="4" borderId="0" applyAlignment="1" pivotButton="0" quotePrefix="0" xfId="0">
      <alignment horizontal="center" vertical="center"/>
    </xf>
    <xf numFmtId="0" fontId="9" fillId="3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center" indent="1"/>
    </xf>
    <xf numFmtId="166" fontId="11" fillId="2" borderId="1" applyAlignment="1" pivotButton="0" quotePrefix="0" xfId="0">
      <alignment horizontal="center" vertical="center"/>
    </xf>
    <xf numFmtId="166" fontId="11" fillId="6" borderId="1" applyAlignment="1" pivotButton="0" quotePrefix="0" xfId="0">
      <alignment horizontal="center" vertical="center"/>
    </xf>
    <xf numFmtId="167" fontId="12" fillId="0" borderId="1" applyAlignment="1" pivotButton="0" quotePrefix="0" xfId="0">
      <alignment horizontal="center" vertical="center"/>
    </xf>
    <xf numFmtId="168" fontId="6" fillId="0" borderId="1" applyAlignment="1" pivotButton="0" quotePrefix="0" xfId="0">
      <alignment horizontal="center" vertical="center"/>
    </xf>
    <xf numFmtId="169" fontId="13" fillId="2" borderId="1" applyAlignment="1" pivotButton="0" quotePrefix="0" xfId="0">
      <alignment horizontal="center" vertical="center"/>
    </xf>
    <xf numFmtId="170" fontId="10" fillId="0" borderId="1" applyAlignment="1" pivotButton="0" quotePrefix="0" xfId="0">
      <alignment horizontal="right" vertical="center" indent="1"/>
    </xf>
    <xf numFmtId="0" fontId="5" fillId="0" borderId="2" applyAlignment="1" pivotButton="0" quotePrefix="0" xfId="0">
      <alignment vertical="center"/>
    </xf>
    <xf numFmtId="0" fontId="0" fillId="0" borderId="2" pivotButton="0" quotePrefix="0" xfId="0"/>
    <xf numFmtId="1" fontId="6" fillId="0" borderId="2" applyAlignment="1" pivotButton="0" quotePrefix="0" xfId="0">
      <alignment horizontal="center" vertical="center"/>
    </xf>
    <xf numFmtId="2" fontId="14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vertical="center"/>
    </xf>
    <xf numFmtId="170" fontId="14" fillId="5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vertical="center"/>
    </xf>
    <xf numFmtId="168" fontId="6" fillId="0" borderId="0" applyAlignment="1" pivotButton="0" quotePrefix="0" xfId="0">
      <alignment horizontal="center" vertical="center"/>
    </xf>
    <xf numFmtId="0" fontId="13" fillId="2" borderId="0" applyAlignment="1" pivotButton="0" quotePrefix="0" xfId="0">
      <alignment vertical="top" wrapText="1" indent="1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horizontal="right" vertical="top" indent="1"/>
    </xf>
    <xf numFmtId="0" fontId="18" fillId="0" borderId="0" applyAlignment="1" pivotButton="0" quotePrefix="0" xfId="0">
      <alignment vertical="top" wrapText="1"/>
    </xf>
    <xf numFmtId="0" fontId="19" fillId="2" borderId="0" applyAlignment="1" pivotButton="0" quotePrefix="0" xfId="0">
      <alignment vertical="center"/>
    </xf>
    <xf numFmtId="0" fontId="2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U31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8" customWidth="1" min="2" max="2"/>
    <col width="12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7" customWidth="1" min="18" max="18"/>
    <col width="8" customWidth="1" min="19" max="19"/>
    <col width="8" customWidth="1" min="20" max="20"/>
    <col width="11" customWidth="1" min="21" max="21"/>
    <col width="2.5" customWidth="1" min="22" max="22"/>
  </cols>
  <sheetData>
    <row r="1" ht="18" customHeight="1"/>
    <row r="2" ht="32" customHeight="1">
      <c r="B2" s="1" t="inlineStr">
        <is>
          <t>Weekly Employee Schedule</t>
        </is>
      </c>
      <c r="O2" s="2" t="inlineStr">
        <is>
          <t>Business / Location</t>
        </is>
      </c>
    </row>
    <row r="3" ht="16" customHeight="1">
      <c r="B3" s="3" t="inlineStr">
        <is>
          <t>Plan shifts, see coverage per day and total labor hours and cost.</t>
        </is>
      </c>
    </row>
    <row r="5" ht="20" customHeight="1">
      <c r="B5" s="4" t="inlineStr">
        <is>
          <t>WEEK OF (MONDAY)</t>
        </is>
      </c>
      <c r="C5" s="5" t="n">
        <v>46391</v>
      </c>
      <c r="D5" s="6" t="n"/>
      <c r="E5" s="6" t="n"/>
      <c r="G5" s="4" t="inlineStr">
        <is>
          <t>UNPAID BREAK (MIN)</t>
        </is>
      </c>
      <c r="I5" s="7" t="n">
        <v>30</v>
      </c>
      <c r="J5" s="4" t="inlineStr">
        <is>
          <t>FOR SHIFTS OVER (HRS)</t>
        </is>
      </c>
      <c r="M5" s="7" t="n">
        <v>6</v>
      </c>
    </row>
    <row r="7" ht="22" customHeight="1">
      <c r="B7" s="8" t="n"/>
      <c r="C7" s="8" t="n"/>
      <c r="D7" s="9">
        <f>IF($C$5="","",UPPER(CHOOSE(WEEKDAY($C$5+0),"Sun","Mon","Tue","Wed","Thu","Fri","Sat"))&amp;"  "&amp;TEXT($C$5+0,"m/d"))</f>
        <v/>
      </c>
      <c r="E7" s="10" t="n"/>
      <c r="F7" s="9">
        <f>IF($C$5="","",UPPER(CHOOSE(WEEKDAY($C$5+1),"Sun","Mon","Tue","Wed","Thu","Fri","Sat"))&amp;"  "&amp;TEXT($C$5+1,"m/d"))</f>
        <v/>
      </c>
      <c r="G7" s="10" t="n"/>
      <c r="H7" s="9">
        <f>IF($C$5="","",UPPER(CHOOSE(WEEKDAY($C$5+2),"Sun","Mon","Tue","Wed","Thu","Fri","Sat"))&amp;"  "&amp;TEXT($C$5+2,"m/d"))</f>
        <v/>
      </c>
      <c r="I7" s="10" t="n"/>
      <c r="J7" s="9">
        <f>IF($C$5="","",UPPER(CHOOSE(WEEKDAY($C$5+3),"Sun","Mon","Tue","Wed","Thu","Fri","Sat"))&amp;"  "&amp;TEXT($C$5+3,"m/d"))</f>
        <v/>
      </c>
      <c r="K7" s="10" t="n"/>
      <c r="L7" s="9">
        <f>IF($C$5="","",UPPER(CHOOSE(WEEKDAY($C$5+4),"Sun","Mon","Tue","Wed","Thu","Fri","Sat"))&amp;"  "&amp;TEXT($C$5+4,"m/d"))</f>
        <v/>
      </c>
      <c r="M7" s="10" t="n"/>
      <c r="N7" s="11">
        <f>IF($C$5="","",UPPER(CHOOSE(WEEKDAY($C$5+5),"Sun","Mon","Tue","Wed","Thu","Fri","Sat"))&amp;"  "&amp;TEXT($C$5+5,"m/d"))</f>
        <v/>
      </c>
      <c r="O7" s="12" t="n"/>
      <c r="P7" s="11">
        <f>IF($C$5="","",UPPER(CHOOSE(WEEKDAY($C$5+6),"Sun","Mon","Tue","Wed","Thu","Fri","Sat"))&amp;"  "&amp;TEXT($C$5+6,"m/d"))</f>
        <v/>
      </c>
      <c r="Q7" s="12" t="n"/>
      <c r="R7" s="13" t="n"/>
      <c r="S7" s="13" t="n"/>
      <c r="T7" s="13" t="n"/>
      <c r="U7" s="13" t="n"/>
    </row>
    <row r="8" ht="16" customHeight="1">
      <c r="B8" s="8" t="inlineStr">
        <is>
          <t>EMPLOYEE</t>
        </is>
      </c>
      <c r="C8" s="8" t="inlineStr">
        <is>
          <t>ROLE</t>
        </is>
      </c>
      <c r="D8" s="14" t="inlineStr">
        <is>
          <t>IN</t>
        </is>
      </c>
      <c r="E8" s="14" t="inlineStr">
        <is>
          <t>OUT</t>
        </is>
      </c>
      <c r="F8" s="14" t="inlineStr">
        <is>
          <t>IN</t>
        </is>
      </c>
      <c r="G8" s="14" t="inlineStr">
        <is>
          <t>OUT</t>
        </is>
      </c>
      <c r="H8" s="14" t="inlineStr">
        <is>
          <t>IN</t>
        </is>
      </c>
      <c r="I8" s="14" t="inlineStr">
        <is>
          <t>OUT</t>
        </is>
      </c>
      <c r="J8" s="14" t="inlineStr">
        <is>
          <t>IN</t>
        </is>
      </c>
      <c r="K8" s="14" t="inlineStr">
        <is>
          <t>OUT</t>
        </is>
      </c>
      <c r="L8" s="14" t="inlineStr">
        <is>
          <t>IN</t>
        </is>
      </c>
      <c r="M8" s="14" t="inlineStr">
        <is>
          <t>OUT</t>
        </is>
      </c>
      <c r="N8" s="14" t="inlineStr">
        <is>
          <t>IN</t>
        </is>
      </c>
      <c r="O8" s="14" t="inlineStr">
        <is>
          <t>OUT</t>
        </is>
      </c>
      <c r="P8" s="14" t="inlineStr">
        <is>
          <t>IN</t>
        </is>
      </c>
      <c r="Q8" s="14" t="inlineStr">
        <is>
          <t>OUT</t>
        </is>
      </c>
      <c r="R8" s="15" t="inlineStr">
        <is>
          <t>SHIFTS</t>
        </is>
      </c>
      <c r="S8" s="15" t="inlineStr">
        <is>
          <t>HOURS</t>
        </is>
      </c>
      <c r="T8" s="15" t="inlineStr">
        <is>
          <t>RATE</t>
        </is>
      </c>
      <c r="U8" s="15" t="inlineStr">
        <is>
          <t>LABOR COST</t>
        </is>
      </c>
    </row>
    <row r="9" ht="21" customHeight="1">
      <c r="B9" s="16" t="inlineStr">
        <is>
          <t>Alex Morgan</t>
        </is>
      </c>
      <c r="C9" s="17" t="inlineStr">
        <is>
          <t>Manager</t>
        </is>
      </c>
      <c r="D9" s="18" t="n">
        <v>0.375</v>
      </c>
      <c r="E9" s="18" t="n">
        <v>0.7291666666666666</v>
      </c>
      <c r="F9" s="19" t="n">
        <v>0.375</v>
      </c>
      <c r="G9" s="19" t="n">
        <v>0.7291666666666666</v>
      </c>
      <c r="H9" s="18" t="n">
        <v>0.375</v>
      </c>
      <c r="I9" s="18" t="n">
        <v>0.7291666666666666</v>
      </c>
      <c r="J9" s="19" t="n">
        <v>0.375</v>
      </c>
      <c r="K9" s="19" t="n">
        <v>0.7291666666666666</v>
      </c>
      <c r="L9" s="18" t="n">
        <v>0.375</v>
      </c>
      <c r="M9" s="18" t="n">
        <v>0.7291666666666666</v>
      </c>
      <c r="N9" s="19" t="n"/>
      <c r="O9" s="19" t="n"/>
      <c r="P9" s="18" t="n"/>
      <c r="Q9" s="18" t="n"/>
      <c r="R9" s="20">
        <f>AND(D9&lt;&gt;"",E9&lt;&gt;"")*1+AND(F9&lt;&gt;"",G9&lt;&gt;"")*1+AND(H9&lt;&gt;"",I9&lt;&gt;"")*1+AND(J9&lt;&gt;"",K9&lt;&gt;"")*1+AND(L9&lt;&gt;"",M9&lt;&gt;"")*1+AND(N9&lt;&gt;"",O9&lt;&gt;"")*1+AND(P9&lt;&gt;"",Q9&lt;&gt;"")*1</f>
        <v/>
      </c>
      <c r="S9" s="21">
        <f>ROUND(IF(OR(D9="",E9=""),0,MOD(E9-D9,1)*24-IF(MOD(E9-D9,1)*24&gt;$M$5,$I$5/60,0))+IF(OR(F9="",G9=""),0,MOD(G9-F9,1)*24-IF(MOD(G9-F9,1)*24&gt;$M$5,$I$5/60,0))+IF(OR(H9="",I9=""),0,MOD(I9-H9,1)*24-IF(MOD(I9-H9,1)*24&gt;$M$5,$I$5/60,0))+IF(OR(J9="",K9=""),0,MOD(K9-J9,1)*24-IF(MOD(K9-J9,1)*24&gt;$M$5,$I$5/60,0))+IF(OR(L9="",M9=""),0,MOD(M9-L9,1)*24-IF(MOD(M9-L9,1)*24&gt;$M$5,$I$5/60,0))+IF(OR(N9="",O9=""),0,MOD(O9-N9,1)*24-IF(MOD(O9-N9,1)*24&gt;$M$5,$I$5/60,0))+IF(OR(P9="",Q9=""),0,MOD(Q9-P9,1)*24-IF(MOD(Q9-P9,1)*24&gt;$M$5,$I$5/60,0)),2)</f>
        <v/>
      </c>
      <c r="T9" s="22" t="n">
        <v>24</v>
      </c>
      <c r="U9" s="23">
        <f>IF(N(T9)=0,"",S9*T9)</f>
        <v/>
      </c>
    </row>
    <row r="10" ht="21" customHeight="1">
      <c r="B10" s="16" t="inlineStr">
        <is>
          <t>Priya Shah</t>
        </is>
      </c>
      <c r="C10" s="17" t="inlineStr">
        <is>
          <t>Shift lead</t>
        </is>
      </c>
      <c r="D10" s="18" t="n">
        <v>0.2916666666666667</v>
      </c>
      <c r="E10" s="18" t="n">
        <v>0.625</v>
      </c>
      <c r="F10" s="19" t="n">
        <v>0.2916666666666667</v>
      </c>
      <c r="G10" s="19" t="n">
        <v>0.625</v>
      </c>
      <c r="H10" s="18" t="n"/>
      <c r="I10" s="18" t="n"/>
      <c r="J10" s="19" t="n">
        <v>0.5</v>
      </c>
      <c r="K10" s="19" t="n">
        <v>0.8333333333333334</v>
      </c>
      <c r="L10" s="18" t="n">
        <v>0.5</v>
      </c>
      <c r="M10" s="18" t="n">
        <v>0.8333333333333334</v>
      </c>
      <c r="N10" s="19" t="n">
        <v>0.3333333333333333</v>
      </c>
      <c r="O10" s="19" t="n">
        <v>0.6666666666666666</v>
      </c>
      <c r="P10" s="18" t="n"/>
      <c r="Q10" s="18" t="n"/>
      <c r="R10" s="20">
        <f>AND(D10&lt;&gt;"",E10&lt;&gt;"")*1+AND(F10&lt;&gt;"",G10&lt;&gt;"")*1+AND(H10&lt;&gt;"",I10&lt;&gt;"")*1+AND(J10&lt;&gt;"",K10&lt;&gt;"")*1+AND(L10&lt;&gt;"",M10&lt;&gt;"")*1+AND(N10&lt;&gt;"",O10&lt;&gt;"")*1+AND(P10&lt;&gt;"",Q10&lt;&gt;"")*1</f>
        <v/>
      </c>
      <c r="S10" s="21">
        <f>ROUND(IF(OR(D10="",E10=""),0,MOD(E10-D10,1)*24-IF(MOD(E10-D10,1)*24&gt;$M$5,$I$5/60,0))+IF(OR(F10="",G10=""),0,MOD(G10-F10,1)*24-IF(MOD(G10-F10,1)*24&gt;$M$5,$I$5/60,0))+IF(OR(H10="",I10=""),0,MOD(I10-H10,1)*24-IF(MOD(I10-H10,1)*24&gt;$M$5,$I$5/60,0))+IF(OR(J10="",K10=""),0,MOD(K10-J10,1)*24-IF(MOD(K10-J10,1)*24&gt;$M$5,$I$5/60,0))+IF(OR(L10="",M10=""),0,MOD(M10-L10,1)*24-IF(MOD(M10-L10,1)*24&gt;$M$5,$I$5/60,0))+IF(OR(N10="",O10=""),0,MOD(O10-N10,1)*24-IF(MOD(O10-N10,1)*24&gt;$M$5,$I$5/60,0))+IF(OR(P10="",Q10=""),0,MOD(Q10-P10,1)*24-IF(MOD(Q10-P10,1)*24&gt;$M$5,$I$5/60,0)),2)</f>
        <v/>
      </c>
      <c r="T10" s="22" t="n">
        <v>19</v>
      </c>
      <c r="U10" s="23">
        <f>IF(N(T10)=0,"",S10*T10)</f>
        <v/>
      </c>
    </row>
    <row r="11" ht="21" customHeight="1">
      <c r="B11" s="16" t="inlineStr">
        <is>
          <t>Chris Park</t>
        </is>
      </c>
      <c r="C11" s="17" t="inlineStr">
        <is>
          <t>Sales</t>
        </is>
      </c>
      <c r="D11" s="18" t="n"/>
      <c r="E11" s="18" t="n"/>
      <c r="F11" s="19" t="n"/>
      <c r="G11" s="19" t="n"/>
      <c r="H11" s="18" t="n">
        <v>0.4166666666666667</v>
      </c>
      <c r="I11" s="18" t="n">
        <v>0.75</v>
      </c>
      <c r="J11" s="19" t="n">
        <v>0.4166666666666667</v>
      </c>
      <c r="K11" s="19" t="n">
        <v>0.75</v>
      </c>
      <c r="L11" s="18" t="n">
        <v>0.6666666666666666</v>
      </c>
      <c r="M11" s="18" t="n">
        <v>0.9166666666666666</v>
      </c>
      <c r="N11" s="19" t="n">
        <v>0.4166666666666667</v>
      </c>
      <c r="O11" s="19" t="n">
        <v>0.75</v>
      </c>
      <c r="P11" s="18" t="n">
        <v>0.4166666666666667</v>
      </c>
      <c r="Q11" s="18" t="n">
        <v>0.6666666666666666</v>
      </c>
      <c r="R11" s="20">
        <f>AND(D11&lt;&gt;"",E11&lt;&gt;"")*1+AND(F11&lt;&gt;"",G11&lt;&gt;"")*1+AND(H11&lt;&gt;"",I11&lt;&gt;"")*1+AND(J11&lt;&gt;"",K11&lt;&gt;"")*1+AND(L11&lt;&gt;"",M11&lt;&gt;"")*1+AND(N11&lt;&gt;"",O11&lt;&gt;"")*1+AND(P11&lt;&gt;"",Q11&lt;&gt;"")*1</f>
        <v/>
      </c>
      <c r="S11" s="21">
        <f>ROUND(IF(OR(D11="",E11=""),0,MOD(E11-D11,1)*24-IF(MOD(E11-D11,1)*24&gt;$M$5,$I$5/60,0))+IF(OR(F11="",G11=""),0,MOD(G11-F11,1)*24-IF(MOD(G11-F11,1)*24&gt;$M$5,$I$5/60,0))+IF(OR(H11="",I11=""),0,MOD(I11-H11,1)*24-IF(MOD(I11-H11,1)*24&gt;$M$5,$I$5/60,0))+IF(OR(J11="",K11=""),0,MOD(K11-J11,1)*24-IF(MOD(K11-J11,1)*24&gt;$M$5,$I$5/60,0))+IF(OR(L11="",M11=""),0,MOD(M11-L11,1)*24-IF(MOD(M11-L11,1)*24&gt;$M$5,$I$5/60,0))+IF(OR(N11="",O11=""),0,MOD(O11-N11,1)*24-IF(MOD(O11-N11,1)*24&gt;$M$5,$I$5/60,0))+IF(OR(P11="",Q11=""),0,MOD(Q11-P11,1)*24-IF(MOD(Q11-P11,1)*24&gt;$M$5,$I$5/60,0)),2)</f>
        <v/>
      </c>
      <c r="T11" s="22" t="n">
        <v>16.5</v>
      </c>
      <c r="U11" s="23">
        <f>IF(N(T11)=0,"",S11*T11)</f>
        <v/>
      </c>
    </row>
    <row r="12" ht="21" customHeight="1">
      <c r="B12" s="16" t="inlineStr">
        <is>
          <t>Taylor Brooks</t>
        </is>
      </c>
      <c r="C12" s="17" t="inlineStr">
        <is>
          <t>Sales</t>
        </is>
      </c>
      <c r="D12" s="18" t="n">
        <v>0.5</v>
      </c>
      <c r="E12" s="18" t="n">
        <v>0.8333333333333334</v>
      </c>
      <c r="F12" s="19" t="n">
        <v>0.5</v>
      </c>
      <c r="G12" s="19" t="n">
        <v>0.8333333333333334</v>
      </c>
      <c r="H12" s="18" t="n">
        <v>0.5</v>
      </c>
      <c r="I12" s="18" t="n">
        <v>0.8333333333333334</v>
      </c>
      <c r="J12" s="19" t="n"/>
      <c r="K12" s="19" t="n"/>
      <c r="L12" s="18" t="n"/>
      <c r="M12" s="18" t="n"/>
      <c r="N12" s="19" t="n">
        <v>0.5</v>
      </c>
      <c r="O12" s="19" t="n">
        <v>0.8333333333333334</v>
      </c>
      <c r="P12" s="18" t="n">
        <v>0.5</v>
      </c>
      <c r="Q12" s="18" t="n">
        <v>0.75</v>
      </c>
      <c r="R12" s="20">
        <f>AND(D12&lt;&gt;"",E12&lt;&gt;"")*1+AND(F12&lt;&gt;"",G12&lt;&gt;"")*1+AND(H12&lt;&gt;"",I12&lt;&gt;"")*1+AND(J12&lt;&gt;"",K12&lt;&gt;"")*1+AND(L12&lt;&gt;"",M12&lt;&gt;"")*1+AND(N12&lt;&gt;"",O12&lt;&gt;"")*1+AND(P12&lt;&gt;"",Q12&lt;&gt;"")*1</f>
        <v/>
      </c>
      <c r="S12" s="21">
        <f>ROUND(IF(OR(D12="",E12=""),0,MOD(E12-D12,1)*24-IF(MOD(E12-D12,1)*24&gt;$M$5,$I$5/60,0))+IF(OR(F12="",G12=""),0,MOD(G12-F12,1)*24-IF(MOD(G12-F12,1)*24&gt;$M$5,$I$5/60,0))+IF(OR(H12="",I12=""),0,MOD(I12-H12,1)*24-IF(MOD(I12-H12,1)*24&gt;$M$5,$I$5/60,0))+IF(OR(J12="",K12=""),0,MOD(K12-J12,1)*24-IF(MOD(K12-J12,1)*24&gt;$M$5,$I$5/60,0))+IF(OR(L12="",M12=""),0,MOD(M12-L12,1)*24-IF(MOD(M12-L12,1)*24&gt;$M$5,$I$5/60,0))+IF(OR(N12="",O12=""),0,MOD(O12-N12,1)*24-IF(MOD(O12-N12,1)*24&gt;$M$5,$I$5/60,0))+IF(OR(P12="",Q12=""),0,MOD(Q12-P12,1)*24-IF(MOD(Q12-P12,1)*24&gt;$M$5,$I$5/60,0)),2)</f>
        <v/>
      </c>
      <c r="T12" s="22" t="n">
        <v>16.5</v>
      </c>
      <c r="U12" s="23">
        <f>IF(N(T12)=0,"",S12*T12)</f>
        <v/>
      </c>
    </row>
    <row r="13" ht="21" customHeight="1">
      <c r="B13" s="16" t="inlineStr">
        <is>
          <t>Jamie Cruz</t>
        </is>
      </c>
      <c r="C13" s="17" t="inlineStr">
        <is>
          <t>Barista</t>
        </is>
      </c>
      <c r="D13" s="18" t="n">
        <v>0.25</v>
      </c>
      <c r="E13" s="18" t="n">
        <v>0.5</v>
      </c>
      <c r="F13" s="19" t="n">
        <v>0.25</v>
      </c>
      <c r="G13" s="19" t="n">
        <v>0.5</v>
      </c>
      <c r="H13" s="18" t="n">
        <v>0.25</v>
      </c>
      <c r="I13" s="18" t="n">
        <v>0.5</v>
      </c>
      <c r="J13" s="19" t="n"/>
      <c r="K13" s="19" t="n"/>
      <c r="L13" s="18" t="n"/>
      <c r="M13" s="18" t="n"/>
      <c r="N13" s="19" t="n">
        <v>0.2916666666666667</v>
      </c>
      <c r="O13" s="19" t="n">
        <v>0.5416666666666666</v>
      </c>
      <c r="P13" s="18" t="n">
        <v>0.2916666666666667</v>
      </c>
      <c r="Q13" s="18" t="n">
        <v>0.5416666666666666</v>
      </c>
      <c r="R13" s="20">
        <f>AND(D13&lt;&gt;"",E13&lt;&gt;"")*1+AND(F13&lt;&gt;"",G13&lt;&gt;"")*1+AND(H13&lt;&gt;"",I13&lt;&gt;"")*1+AND(J13&lt;&gt;"",K13&lt;&gt;"")*1+AND(L13&lt;&gt;"",M13&lt;&gt;"")*1+AND(N13&lt;&gt;"",O13&lt;&gt;"")*1+AND(P13&lt;&gt;"",Q13&lt;&gt;"")*1</f>
        <v/>
      </c>
      <c r="S13" s="21">
        <f>ROUND(IF(OR(D13="",E13=""),0,MOD(E13-D13,1)*24-IF(MOD(E13-D13,1)*24&gt;$M$5,$I$5/60,0))+IF(OR(F13="",G13=""),0,MOD(G13-F13,1)*24-IF(MOD(G13-F13,1)*24&gt;$M$5,$I$5/60,0))+IF(OR(H13="",I13=""),0,MOD(I13-H13,1)*24-IF(MOD(I13-H13,1)*24&gt;$M$5,$I$5/60,0))+IF(OR(J13="",K13=""),0,MOD(K13-J13,1)*24-IF(MOD(K13-J13,1)*24&gt;$M$5,$I$5/60,0))+IF(OR(L13="",M13=""),0,MOD(M13-L13,1)*24-IF(MOD(M13-L13,1)*24&gt;$M$5,$I$5/60,0))+IF(OR(N13="",O13=""),0,MOD(O13-N13,1)*24-IF(MOD(O13-N13,1)*24&gt;$M$5,$I$5/60,0))+IF(OR(P13="",Q13=""),0,MOD(Q13-P13,1)*24-IF(MOD(Q13-P13,1)*24&gt;$M$5,$I$5/60,0)),2)</f>
        <v/>
      </c>
      <c r="T13" s="22" t="n">
        <v>15.5</v>
      </c>
      <c r="U13" s="23">
        <f>IF(N(T13)=0,"",S13*T13)</f>
        <v/>
      </c>
    </row>
    <row r="14" ht="21" customHeight="1">
      <c r="B14" s="16" t="inlineStr">
        <is>
          <t>Morgan Ellis</t>
        </is>
      </c>
      <c r="C14" s="17" t="inlineStr">
        <is>
          <t>Stock</t>
        </is>
      </c>
      <c r="D14" s="18" t="n"/>
      <c r="E14" s="18" t="n"/>
      <c r="F14" s="19" t="n"/>
      <c r="G14" s="19" t="n"/>
      <c r="H14" s="18" t="n"/>
      <c r="I14" s="18" t="n"/>
      <c r="J14" s="19" t="n">
        <v>0.25</v>
      </c>
      <c r="K14" s="19" t="n">
        <v>0.6041666666666666</v>
      </c>
      <c r="L14" s="18" t="n">
        <v>0.25</v>
      </c>
      <c r="M14" s="18" t="n">
        <v>0.6041666666666666</v>
      </c>
      <c r="N14" s="19" t="n">
        <v>0.25</v>
      </c>
      <c r="O14" s="19" t="n">
        <v>0.4583333333333333</v>
      </c>
      <c r="P14" s="18" t="n"/>
      <c r="Q14" s="18" t="n"/>
      <c r="R14" s="20">
        <f>AND(D14&lt;&gt;"",E14&lt;&gt;"")*1+AND(F14&lt;&gt;"",G14&lt;&gt;"")*1+AND(H14&lt;&gt;"",I14&lt;&gt;"")*1+AND(J14&lt;&gt;"",K14&lt;&gt;"")*1+AND(L14&lt;&gt;"",M14&lt;&gt;"")*1+AND(N14&lt;&gt;"",O14&lt;&gt;"")*1+AND(P14&lt;&gt;"",Q14&lt;&gt;"")*1</f>
        <v/>
      </c>
      <c r="S14" s="21">
        <f>ROUND(IF(OR(D14="",E14=""),0,MOD(E14-D14,1)*24-IF(MOD(E14-D14,1)*24&gt;$M$5,$I$5/60,0))+IF(OR(F14="",G14=""),0,MOD(G14-F14,1)*24-IF(MOD(G14-F14,1)*24&gt;$M$5,$I$5/60,0))+IF(OR(H14="",I14=""),0,MOD(I14-H14,1)*24-IF(MOD(I14-H14,1)*24&gt;$M$5,$I$5/60,0))+IF(OR(J14="",K14=""),0,MOD(K14-J14,1)*24-IF(MOD(K14-J14,1)*24&gt;$M$5,$I$5/60,0))+IF(OR(L14="",M14=""),0,MOD(M14-L14,1)*24-IF(MOD(M14-L14,1)*24&gt;$M$5,$I$5/60,0))+IF(OR(N14="",O14=""),0,MOD(O14-N14,1)*24-IF(MOD(O14-N14,1)*24&gt;$M$5,$I$5/60,0))+IF(OR(P14="",Q14=""),0,MOD(Q14-P14,1)*24-IF(MOD(Q14-P14,1)*24&gt;$M$5,$I$5/60,0)),2)</f>
        <v/>
      </c>
      <c r="T14" s="22" t="n">
        <v>15.5</v>
      </c>
      <c r="U14" s="23">
        <f>IF(N(T14)=0,"",S14*T14)</f>
        <v/>
      </c>
    </row>
    <row r="15" ht="21" customHeight="1">
      <c r="B15" s="16" t="n"/>
      <c r="C15" s="17" t="n"/>
      <c r="D15" s="18" t="n"/>
      <c r="E15" s="18" t="n"/>
      <c r="F15" s="19" t="n"/>
      <c r="G15" s="19" t="n"/>
      <c r="H15" s="18" t="n"/>
      <c r="I15" s="18" t="n"/>
      <c r="J15" s="19" t="n"/>
      <c r="K15" s="19" t="n"/>
      <c r="L15" s="18" t="n"/>
      <c r="M15" s="18" t="n"/>
      <c r="N15" s="19" t="n"/>
      <c r="O15" s="19" t="n"/>
      <c r="P15" s="18" t="n"/>
      <c r="Q15" s="18" t="n"/>
      <c r="R15" s="20">
        <f>AND(D15&lt;&gt;"",E15&lt;&gt;"")*1+AND(F15&lt;&gt;"",G15&lt;&gt;"")*1+AND(H15&lt;&gt;"",I15&lt;&gt;"")*1+AND(J15&lt;&gt;"",K15&lt;&gt;"")*1+AND(L15&lt;&gt;"",M15&lt;&gt;"")*1+AND(N15&lt;&gt;"",O15&lt;&gt;"")*1+AND(P15&lt;&gt;"",Q15&lt;&gt;"")*1</f>
        <v/>
      </c>
      <c r="S15" s="21">
        <f>ROUND(IF(OR(D15="",E15=""),0,MOD(E15-D15,1)*24-IF(MOD(E15-D15,1)*24&gt;$M$5,$I$5/60,0))+IF(OR(F15="",G15=""),0,MOD(G15-F15,1)*24-IF(MOD(G15-F15,1)*24&gt;$M$5,$I$5/60,0))+IF(OR(H15="",I15=""),0,MOD(I15-H15,1)*24-IF(MOD(I15-H15,1)*24&gt;$M$5,$I$5/60,0))+IF(OR(J15="",K15=""),0,MOD(K15-J15,1)*24-IF(MOD(K15-J15,1)*24&gt;$M$5,$I$5/60,0))+IF(OR(L15="",M15=""),0,MOD(M15-L15,1)*24-IF(MOD(M15-L15,1)*24&gt;$M$5,$I$5/60,0))+IF(OR(N15="",O15=""),0,MOD(O15-N15,1)*24-IF(MOD(O15-N15,1)*24&gt;$M$5,$I$5/60,0))+IF(OR(P15="",Q15=""),0,MOD(Q15-P15,1)*24-IF(MOD(Q15-P15,1)*24&gt;$M$5,$I$5/60,0)),2)</f>
        <v/>
      </c>
      <c r="T15" s="22" t="n"/>
      <c r="U15" s="23">
        <f>IF(N(T15)=0,"",S15*T15)</f>
        <v/>
      </c>
    </row>
    <row r="16" ht="21" customHeight="1">
      <c r="B16" s="16" t="n"/>
      <c r="C16" s="17" t="n"/>
      <c r="D16" s="18" t="n"/>
      <c r="E16" s="18" t="n"/>
      <c r="F16" s="19" t="n"/>
      <c r="G16" s="19" t="n"/>
      <c r="H16" s="18" t="n"/>
      <c r="I16" s="18" t="n"/>
      <c r="J16" s="19" t="n"/>
      <c r="K16" s="19" t="n"/>
      <c r="L16" s="18" t="n"/>
      <c r="M16" s="18" t="n"/>
      <c r="N16" s="19" t="n"/>
      <c r="O16" s="19" t="n"/>
      <c r="P16" s="18" t="n"/>
      <c r="Q16" s="18" t="n"/>
      <c r="R16" s="20">
        <f>AND(D16&lt;&gt;"",E16&lt;&gt;"")*1+AND(F16&lt;&gt;"",G16&lt;&gt;"")*1+AND(H16&lt;&gt;"",I16&lt;&gt;"")*1+AND(J16&lt;&gt;"",K16&lt;&gt;"")*1+AND(L16&lt;&gt;"",M16&lt;&gt;"")*1+AND(N16&lt;&gt;"",O16&lt;&gt;"")*1+AND(P16&lt;&gt;"",Q16&lt;&gt;"")*1</f>
        <v/>
      </c>
      <c r="S16" s="21">
        <f>ROUND(IF(OR(D16="",E16=""),0,MOD(E16-D16,1)*24-IF(MOD(E16-D16,1)*24&gt;$M$5,$I$5/60,0))+IF(OR(F16="",G16=""),0,MOD(G16-F16,1)*24-IF(MOD(G16-F16,1)*24&gt;$M$5,$I$5/60,0))+IF(OR(H16="",I16=""),0,MOD(I16-H16,1)*24-IF(MOD(I16-H16,1)*24&gt;$M$5,$I$5/60,0))+IF(OR(J16="",K16=""),0,MOD(K16-J16,1)*24-IF(MOD(K16-J16,1)*24&gt;$M$5,$I$5/60,0))+IF(OR(L16="",M16=""),0,MOD(M16-L16,1)*24-IF(MOD(M16-L16,1)*24&gt;$M$5,$I$5/60,0))+IF(OR(N16="",O16=""),0,MOD(O16-N16,1)*24-IF(MOD(O16-N16,1)*24&gt;$M$5,$I$5/60,0))+IF(OR(P16="",Q16=""),0,MOD(Q16-P16,1)*24-IF(MOD(Q16-P16,1)*24&gt;$M$5,$I$5/60,0)),2)</f>
        <v/>
      </c>
      <c r="T16" s="22" t="n"/>
      <c r="U16" s="23">
        <f>IF(N(T16)=0,"",S16*T16)</f>
        <v/>
      </c>
    </row>
    <row r="17" ht="21" customHeight="1">
      <c r="B17" s="16" t="n"/>
      <c r="C17" s="17" t="n"/>
      <c r="D17" s="18" t="n"/>
      <c r="E17" s="18" t="n"/>
      <c r="F17" s="19" t="n"/>
      <c r="G17" s="19" t="n"/>
      <c r="H17" s="18" t="n"/>
      <c r="I17" s="18" t="n"/>
      <c r="J17" s="19" t="n"/>
      <c r="K17" s="19" t="n"/>
      <c r="L17" s="18" t="n"/>
      <c r="M17" s="18" t="n"/>
      <c r="N17" s="19" t="n"/>
      <c r="O17" s="19" t="n"/>
      <c r="P17" s="18" t="n"/>
      <c r="Q17" s="18" t="n"/>
      <c r="R17" s="20">
        <f>AND(D17&lt;&gt;"",E17&lt;&gt;"")*1+AND(F17&lt;&gt;"",G17&lt;&gt;"")*1+AND(H17&lt;&gt;"",I17&lt;&gt;"")*1+AND(J17&lt;&gt;"",K17&lt;&gt;"")*1+AND(L17&lt;&gt;"",M17&lt;&gt;"")*1+AND(N17&lt;&gt;"",O17&lt;&gt;"")*1+AND(P17&lt;&gt;"",Q17&lt;&gt;"")*1</f>
        <v/>
      </c>
      <c r="S17" s="21">
        <f>ROUND(IF(OR(D17="",E17=""),0,MOD(E17-D17,1)*24-IF(MOD(E17-D17,1)*24&gt;$M$5,$I$5/60,0))+IF(OR(F17="",G17=""),0,MOD(G17-F17,1)*24-IF(MOD(G17-F17,1)*24&gt;$M$5,$I$5/60,0))+IF(OR(H17="",I17=""),0,MOD(I17-H17,1)*24-IF(MOD(I17-H17,1)*24&gt;$M$5,$I$5/60,0))+IF(OR(J17="",K17=""),0,MOD(K17-J17,1)*24-IF(MOD(K17-J17,1)*24&gt;$M$5,$I$5/60,0))+IF(OR(L17="",M17=""),0,MOD(M17-L17,1)*24-IF(MOD(M17-L17,1)*24&gt;$M$5,$I$5/60,0))+IF(OR(N17="",O17=""),0,MOD(O17-N17,1)*24-IF(MOD(O17-N17,1)*24&gt;$M$5,$I$5/60,0))+IF(OR(P17="",Q17=""),0,MOD(Q17-P17,1)*24-IF(MOD(Q17-P17,1)*24&gt;$M$5,$I$5/60,0)),2)</f>
        <v/>
      </c>
      <c r="T17" s="22" t="n"/>
      <c r="U17" s="23">
        <f>IF(N(T17)=0,"",S17*T17)</f>
        <v/>
      </c>
    </row>
    <row r="18" ht="21" customHeight="1">
      <c r="B18" s="16" t="n"/>
      <c r="C18" s="17" t="n"/>
      <c r="D18" s="18" t="n"/>
      <c r="E18" s="18" t="n"/>
      <c r="F18" s="19" t="n"/>
      <c r="G18" s="19" t="n"/>
      <c r="H18" s="18" t="n"/>
      <c r="I18" s="18" t="n"/>
      <c r="J18" s="19" t="n"/>
      <c r="K18" s="19" t="n"/>
      <c r="L18" s="18" t="n"/>
      <c r="M18" s="18" t="n"/>
      <c r="N18" s="19" t="n"/>
      <c r="O18" s="19" t="n"/>
      <c r="P18" s="18" t="n"/>
      <c r="Q18" s="18" t="n"/>
      <c r="R18" s="20">
        <f>AND(D18&lt;&gt;"",E18&lt;&gt;"")*1+AND(F18&lt;&gt;"",G18&lt;&gt;"")*1+AND(H18&lt;&gt;"",I18&lt;&gt;"")*1+AND(J18&lt;&gt;"",K18&lt;&gt;"")*1+AND(L18&lt;&gt;"",M18&lt;&gt;"")*1+AND(N18&lt;&gt;"",O18&lt;&gt;"")*1+AND(P18&lt;&gt;"",Q18&lt;&gt;"")*1</f>
        <v/>
      </c>
      <c r="S18" s="21">
        <f>ROUND(IF(OR(D18="",E18=""),0,MOD(E18-D18,1)*24-IF(MOD(E18-D18,1)*24&gt;$M$5,$I$5/60,0))+IF(OR(F18="",G18=""),0,MOD(G18-F18,1)*24-IF(MOD(G18-F18,1)*24&gt;$M$5,$I$5/60,0))+IF(OR(H18="",I18=""),0,MOD(I18-H18,1)*24-IF(MOD(I18-H18,1)*24&gt;$M$5,$I$5/60,0))+IF(OR(J18="",K18=""),0,MOD(K18-J18,1)*24-IF(MOD(K18-J18,1)*24&gt;$M$5,$I$5/60,0))+IF(OR(L18="",M18=""),0,MOD(M18-L18,1)*24-IF(MOD(M18-L18,1)*24&gt;$M$5,$I$5/60,0))+IF(OR(N18="",O18=""),0,MOD(O18-N18,1)*24-IF(MOD(O18-N18,1)*24&gt;$M$5,$I$5/60,0))+IF(OR(P18="",Q18=""),0,MOD(Q18-P18,1)*24-IF(MOD(Q18-P18,1)*24&gt;$M$5,$I$5/60,0)),2)</f>
        <v/>
      </c>
      <c r="T18" s="22" t="n"/>
      <c r="U18" s="23">
        <f>IF(N(T18)=0,"",S18*T18)</f>
        <v/>
      </c>
    </row>
    <row r="19" ht="21" customHeight="1">
      <c r="B19" s="16" t="n"/>
      <c r="C19" s="17" t="n"/>
      <c r="D19" s="18" t="n"/>
      <c r="E19" s="18" t="n"/>
      <c r="F19" s="19" t="n"/>
      <c r="G19" s="19" t="n"/>
      <c r="H19" s="18" t="n"/>
      <c r="I19" s="18" t="n"/>
      <c r="J19" s="19" t="n"/>
      <c r="K19" s="19" t="n"/>
      <c r="L19" s="18" t="n"/>
      <c r="M19" s="18" t="n"/>
      <c r="N19" s="19" t="n"/>
      <c r="O19" s="19" t="n"/>
      <c r="P19" s="18" t="n"/>
      <c r="Q19" s="18" t="n"/>
      <c r="R19" s="20">
        <f>AND(D19&lt;&gt;"",E19&lt;&gt;"")*1+AND(F19&lt;&gt;"",G19&lt;&gt;"")*1+AND(H19&lt;&gt;"",I19&lt;&gt;"")*1+AND(J19&lt;&gt;"",K19&lt;&gt;"")*1+AND(L19&lt;&gt;"",M19&lt;&gt;"")*1+AND(N19&lt;&gt;"",O19&lt;&gt;"")*1+AND(P19&lt;&gt;"",Q19&lt;&gt;"")*1</f>
        <v/>
      </c>
      <c r="S19" s="21">
        <f>ROUND(IF(OR(D19="",E19=""),0,MOD(E19-D19,1)*24-IF(MOD(E19-D19,1)*24&gt;$M$5,$I$5/60,0))+IF(OR(F19="",G19=""),0,MOD(G19-F19,1)*24-IF(MOD(G19-F19,1)*24&gt;$M$5,$I$5/60,0))+IF(OR(H19="",I19=""),0,MOD(I19-H19,1)*24-IF(MOD(I19-H19,1)*24&gt;$M$5,$I$5/60,0))+IF(OR(J19="",K19=""),0,MOD(K19-J19,1)*24-IF(MOD(K19-J19,1)*24&gt;$M$5,$I$5/60,0))+IF(OR(L19="",M19=""),0,MOD(M19-L19,1)*24-IF(MOD(M19-L19,1)*24&gt;$M$5,$I$5/60,0))+IF(OR(N19="",O19=""),0,MOD(O19-N19,1)*24-IF(MOD(O19-N19,1)*24&gt;$M$5,$I$5/60,0))+IF(OR(P19="",Q19=""),0,MOD(Q19-P19,1)*24-IF(MOD(Q19-P19,1)*24&gt;$M$5,$I$5/60,0)),2)</f>
        <v/>
      </c>
      <c r="T19" s="22" t="n"/>
      <c r="U19" s="23">
        <f>IF(N(T19)=0,"",S19*T19)</f>
        <v/>
      </c>
    </row>
    <row r="20" ht="21" customHeight="1">
      <c r="B20" s="16" t="n"/>
      <c r="C20" s="17" t="n"/>
      <c r="D20" s="18" t="n"/>
      <c r="E20" s="18" t="n"/>
      <c r="F20" s="19" t="n"/>
      <c r="G20" s="19" t="n"/>
      <c r="H20" s="18" t="n"/>
      <c r="I20" s="18" t="n"/>
      <c r="J20" s="19" t="n"/>
      <c r="K20" s="19" t="n"/>
      <c r="L20" s="18" t="n"/>
      <c r="M20" s="18" t="n"/>
      <c r="N20" s="19" t="n"/>
      <c r="O20" s="19" t="n"/>
      <c r="P20" s="18" t="n"/>
      <c r="Q20" s="18" t="n"/>
      <c r="R20" s="20">
        <f>AND(D20&lt;&gt;"",E20&lt;&gt;"")*1+AND(F20&lt;&gt;"",G20&lt;&gt;"")*1+AND(H20&lt;&gt;"",I20&lt;&gt;"")*1+AND(J20&lt;&gt;"",K20&lt;&gt;"")*1+AND(L20&lt;&gt;"",M20&lt;&gt;"")*1+AND(N20&lt;&gt;"",O20&lt;&gt;"")*1+AND(P20&lt;&gt;"",Q20&lt;&gt;"")*1</f>
        <v/>
      </c>
      <c r="S20" s="21">
        <f>ROUND(IF(OR(D20="",E20=""),0,MOD(E20-D20,1)*24-IF(MOD(E20-D20,1)*24&gt;$M$5,$I$5/60,0))+IF(OR(F20="",G20=""),0,MOD(G20-F20,1)*24-IF(MOD(G20-F20,1)*24&gt;$M$5,$I$5/60,0))+IF(OR(H20="",I20=""),0,MOD(I20-H20,1)*24-IF(MOD(I20-H20,1)*24&gt;$M$5,$I$5/60,0))+IF(OR(J20="",K20=""),0,MOD(K20-J20,1)*24-IF(MOD(K20-J20,1)*24&gt;$M$5,$I$5/60,0))+IF(OR(L20="",M20=""),0,MOD(M20-L20,1)*24-IF(MOD(M20-L20,1)*24&gt;$M$5,$I$5/60,0))+IF(OR(N20="",O20=""),0,MOD(O20-N20,1)*24-IF(MOD(O20-N20,1)*24&gt;$M$5,$I$5/60,0))+IF(OR(P20="",Q20=""),0,MOD(Q20-P20,1)*24-IF(MOD(Q20-P20,1)*24&gt;$M$5,$I$5/60,0)),2)</f>
        <v/>
      </c>
      <c r="T20" s="22" t="n"/>
      <c r="U20" s="23">
        <f>IF(N(T20)=0,"",S20*T20)</f>
        <v/>
      </c>
    </row>
    <row r="21" ht="21" customHeight="1">
      <c r="B21" s="16" t="n"/>
      <c r="C21" s="17" t="n"/>
      <c r="D21" s="18" t="n"/>
      <c r="E21" s="18" t="n"/>
      <c r="F21" s="19" t="n"/>
      <c r="G21" s="19" t="n"/>
      <c r="H21" s="18" t="n"/>
      <c r="I21" s="18" t="n"/>
      <c r="J21" s="19" t="n"/>
      <c r="K21" s="19" t="n"/>
      <c r="L21" s="18" t="n"/>
      <c r="M21" s="18" t="n"/>
      <c r="N21" s="19" t="n"/>
      <c r="O21" s="19" t="n"/>
      <c r="P21" s="18" t="n"/>
      <c r="Q21" s="18" t="n"/>
      <c r="R21" s="20">
        <f>AND(D21&lt;&gt;"",E21&lt;&gt;"")*1+AND(F21&lt;&gt;"",G21&lt;&gt;"")*1+AND(H21&lt;&gt;"",I21&lt;&gt;"")*1+AND(J21&lt;&gt;"",K21&lt;&gt;"")*1+AND(L21&lt;&gt;"",M21&lt;&gt;"")*1+AND(N21&lt;&gt;"",O21&lt;&gt;"")*1+AND(P21&lt;&gt;"",Q21&lt;&gt;"")*1</f>
        <v/>
      </c>
      <c r="S21" s="21">
        <f>ROUND(IF(OR(D21="",E21=""),0,MOD(E21-D21,1)*24-IF(MOD(E21-D21,1)*24&gt;$M$5,$I$5/60,0))+IF(OR(F21="",G21=""),0,MOD(G21-F21,1)*24-IF(MOD(G21-F21,1)*24&gt;$M$5,$I$5/60,0))+IF(OR(H21="",I21=""),0,MOD(I21-H21,1)*24-IF(MOD(I21-H21,1)*24&gt;$M$5,$I$5/60,0))+IF(OR(J21="",K21=""),0,MOD(K21-J21,1)*24-IF(MOD(K21-J21,1)*24&gt;$M$5,$I$5/60,0))+IF(OR(L21="",M21=""),0,MOD(M21-L21,1)*24-IF(MOD(M21-L21,1)*24&gt;$M$5,$I$5/60,0))+IF(OR(N21="",O21=""),0,MOD(O21-N21,1)*24-IF(MOD(O21-N21,1)*24&gt;$M$5,$I$5/60,0))+IF(OR(P21="",Q21=""),0,MOD(Q21-P21,1)*24-IF(MOD(Q21-P21,1)*24&gt;$M$5,$I$5/60,0)),2)</f>
        <v/>
      </c>
      <c r="T21" s="22" t="n"/>
      <c r="U21" s="23">
        <f>IF(N(T21)=0,"",S21*T21)</f>
        <v/>
      </c>
    </row>
    <row r="22" ht="21" customHeight="1">
      <c r="B22" s="16" t="n"/>
      <c r="C22" s="17" t="n"/>
      <c r="D22" s="18" t="n"/>
      <c r="E22" s="18" t="n"/>
      <c r="F22" s="19" t="n"/>
      <c r="G22" s="19" t="n"/>
      <c r="H22" s="18" t="n"/>
      <c r="I22" s="18" t="n"/>
      <c r="J22" s="19" t="n"/>
      <c r="K22" s="19" t="n"/>
      <c r="L22" s="18" t="n"/>
      <c r="M22" s="18" t="n"/>
      <c r="N22" s="19" t="n"/>
      <c r="O22" s="19" t="n"/>
      <c r="P22" s="18" t="n"/>
      <c r="Q22" s="18" t="n"/>
      <c r="R22" s="20">
        <f>AND(D22&lt;&gt;"",E22&lt;&gt;"")*1+AND(F22&lt;&gt;"",G22&lt;&gt;"")*1+AND(H22&lt;&gt;"",I22&lt;&gt;"")*1+AND(J22&lt;&gt;"",K22&lt;&gt;"")*1+AND(L22&lt;&gt;"",M22&lt;&gt;"")*1+AND(N22&lt;&gt;"",O22&lt;&gt;"")*1+AND(P22&lt;&gt;"",Q22&lt;&gt;"")*1</f>
        <v/>
      </c>
      <c r="S22" s="21">
        <f>ROUND(IF(OR(D22="",E22=""),0,MOD(E22-D22,1)*24-IF(MOD(E22-D22,1)*24&gt;$M$5,$I$5/60,0))+IF(OR(F22="",G22=""),0,MOD(G22-F22,1)*24-IF(MOD(G22-F22,1)*24&gt;$M$5,$I$5/60,0))+IF(OR(H22="",I22=""),0,MOD(I22-H22,1)*24-IF(MOD(I22-H22,1)*24&gt;$M$5,$I$5/60,0))+IF(OR(J22="",K22=""),0,MOD(K22-J22,1)*24-IF(MOD(K22-J22,1)*24&gt;$M$5,$I$5/60,0))+IF(OR(L22="",M22=""),0,MOD(M22-L22,1)*24-IF(MOD(M22-L22,1)*24&gt;$M$5,$I$5/60,0))+IF(OR(N22="",O22=""),0,MOD(O22-N22,1)*24-IF(MOD(O22-N22,1)*24&gt;$M$5,$I$5/60,0))+IF(OR(P22="",Q22=""),0,MOD(Q22-P22,1)*24-IF(MOD(Q22-P22,1)*24&gt;$M$5,$I$5/60,0)),2)</f>
        <v/>
      </c>
      <c r="T22" s="22" t="n"/>
      <c r="U22" s="23">
        <f>IF(N(T22)=0,"",S22*T22)</f>
        <v/>
      </c>
    </row>
    <row r="23" ht="22" customHeight="1">
      <c r="B23" s="24" t="inlineStr">
        <is>
          <t>STAFF ON SHIFT</t>
        </is>
      </c>
      <c r="C23" s="25" t="n"/>
      <c r="D23" s="26">
        <f>COUNT(D9:D22)</f>
        <v/>
      </c>
      <c r="E23" s="25" t="n"/>
      <c r="F23" s="26">
        <f>COUNT(F9:F22)</f>
        <v/>
      </c>
      <c r="G23" s="25" t="n"/>
      <c r="H23" s="26">
        <f>COUNT(H9:H22)</f>
        <v/>
      </c>
      <c r="I23" s="25" t="n"/>
      <c r="J23" s="26">
        <f>COUNT(J9:J22)</f>
        <v/>
      </c>
      <c r="K23" s="25" t="n"/>
      <c r="L23" s="26">
        <f>COUNT(L9:L22)</f>
        <v/>
      </c>
      <c r="M23" s="25" t="n"/>
      <c r="N23" s="26">
        <f>COUNT(N9:N22)</f>
        <v/>
      </c>
      <c r="O23" s="25" t="n"/>
      <c r="P23" s="26">
        <f>COUNT(P9:P22)</f>
        <v/>
      </c>
      <c r="Q23" s="25" t="n"/>
      <c r="R23" s="26">
        <f>SUM(R9:R22)</f>
        <v/>
      </c>
      <c r="S23" s="27">
        <f>SUM(S9:S22)</f>
        <v/>
      </c>
      <c r="T23" s="28" t="n"/>
      <c r="U23" s="29">
        <f>SUM(U9:U22)</f>
        <v/>
      </c>
    </row>
    <row r="24" ht="22" customHeight="1">
      <c r="B24" s="30" t="inlineStr">
        <is>
          <t>HOURS SCHEDULED</t>
        </is>
      </c>
      <c r="D24" s="31">
        <f>ROUND(SUMPRODUCT((D9:D22&lt;&gt;"")*(E9:E22&lt;&gt;"")*(MOD(E9:E22-D9:D22,1)*24-(MOD(E9:E22-D9:D22,1)*24&gt;$M$5)*$I$5/60)),2)</f>
        <v/>
      </c>
      <c r="F24" s="31">
        <f>ROUND(SUMPRODUCT((F9:F22&lt;&gt;"")*(G9:G22&lt;&gt;"")*(MOD(G9:G22-F9:F22,1)*24-(MOD(G9:G22-F9:F22,1)*24&gt;$M$5)*$I$5/60)),2)</f>
        <v/>
      </c>
      <c r="H24" s="31">
        <f>ROUND(SUMPRODUCT((H9:H22&lt;&gt;"")*(I9:I22&lt;&gt;"")*(MOD(I9:I22-H9:H22,1)*24-(MOD(I9:I22-H9:H22,1)*24&gt;$M$5)*$I$5/60)),2)</f>
        <v/>
      </c>
      <c r="J24" s="31">
        <f>ROUND(SUMPRODUCT((J9:J22&lt;&gt;"")*(K9:K22&lt;&gt;"")*(MOD(K9:K22-J9:J22,1)*24-(MOD(K9:K22-J9:J22,1)*24&gt;$M$5)*$I$5/60)),2)</f>
        <v/>
      </c>
      <c r="L24" s="31">
        <f>ROUND(SUMPRODUCT((L9:L22&lt;&gt;"")*(M9:M22&lt;&gt;"")*(MOD(M9:M22-L9:L22,1)*24-(MOD(M9:M22-L9:L22,1)*24&gt;$M$5)*$I$5/60)),2)</f>
        <v/>
      </c>
      <c r="N24" s="31">
        <f>ROUND(SUMPRODUCT((N9:N22&lt;&gt;"")*(O9:O22&lt;&gt;"")*(MOD(O9:O22-N9:N22,1)*24-(MOD(O9:O22-N9:N22,1)*24&gt;$M$5)*$I$5/60)),2)</f>
        <v/>
      </c>
      <c r="P24" s="31">
        <f>ROUND(SUMPRODUCT((P9:P22&lt;&gt;"")*(Q9:Q22&lt;&gt;"")*(MOD(Q9:Q22-P9:P22,1)*24-(MOD(Q9:Q22-P9:P22,1)*24&gt;$M$5)*$I$5/60)),2)</f>
        <v/>
      </c>
    </row>
    <row r="26">
      <c r="B26" s="4" t="inlineStr">
        <is>
          <t>NOTES / TIME-OFF REQUESTS</t>
        </is>
      </c>
    </row>
    <row r="27">
      <c r="B27" s="32" t="inlineStr">
        <is>
          <t>Priya off Wed (approved). Delivery Thu 6 AM — Morgan + Chris to unload.</t>
        </is>
      </c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</row>
    <row r="28"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</row>
    <row r="29"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</row>
    <row r="31">
      <c r="B31" s="33" t="inlineStr">
        <is>
          <t>Free template from niftyshelf.com  ·  free for personal &amp; commercial use</t>
        </is>
      </c>
    </row>
  </sheetData>
  <mergeCells count="26">
    <mergeCell ref="L7:M7"/>
    <mergeCell ref="N7:O7"/>
    <mergeCell ref="O2:U2"/>
    <mergeCell ref="F7:G7"/>
    <mergeCell ref="F24:G24"/>
    <mergeCell ref="J24:K24"/>
    <mergeCell ref="L24:M24"/>
    <mergeCell ref="L23:M23"/>
    <mergeCell ref="N23:O23"/>
    <mergeCell ref="B27:U29"/>
    <mergeCell ref="P23:Q23"/>
    <mergeCell ref="D7:E7"/>
    <mergeCell ref="P7:Q7"/>
    <mergeCell ref="H7:I7"/>
    <mergeCell ref="J7:K7"/>
    <mergeCell ref="F23:G23"/>
    <mergeCell ref="G5:H5"/>
    <mergeCell ref="J5:L5"/>
    <mergeCell ref="D24:E24"/>
    <mergeCell ref="C5:E5"/>
    <mergeCell ref="H24:I24"/>
    <mergeCell ref="N24:O24"/>
    <mergeCell ref="D23:E23"/>
    <mergeCell ref="P24:Q24"/>
    <mergeCell ref="H23:I23"/>
    <mergeCell ref="J23:K23"/>
  </mergeCells>
  <printOptions horizontalCentered="1"/>
  <pageMargins left="0.4" right="0.4" top="0.45" bottom="0.45" header="0.2" footer="0.2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4" t="inlineStr">
        <is>
          <t>How to use this employee schedule</t>
        </is>
      </c>
    </row>
    <row r="3">
      <c r="B3" s="3" t="inlineStr">
        <is>
          <t>Quick guide</t>
        </is>
      </c>
    </row>
    <row r="5" ht="30" customHeight="1">
      <c r="B5" s="35" t="n">
        <v>1</v>
      </c>
      <c r="C5" s="36" t="inlineStr">
        <is>
          <t>Enter the Monday of the week you're scheduling — day names and dates fill in across the top.</t>
        </is>
      </c>
    </row>
    <row r="6" ht="30" customHeight="1">
      <c r="B6" s="35" t="n">
        <v>2</v>
      </c>
      <c r="C6" s="36" t="inlineStr">
        <is>
          <t>List your staff and roles, then type each shift's start and end time (e.g. 9:00 AM / 5:30 PM). Leave a day blank for a day off.</t>
        </is>
      </c>
    </row>
    <row r="7" ht="30" customHeight="1">
      <c r="B7" s="35" t="n">
        <v>3</v>
      </c>
      <c r="C7" s="36" t="inlineStr">
        <is>
          <t>Set the unpaid break rule (e.g. 30 minutes for shifts over 6 hours) — paid hours subtract it automatically.</t>
        </is>
      </c>
    </row>
    <row r="8" ht="30" customHeight="1">
      <c r="B8" s="35" t="n">
        <v>4</v>
      </c>
      <c r="C8" s="36" t="inlineStr">
        <is>
          <t>Add each person's hourly rate in the Rate column to see weekly labor cost. Staff on shift and hours per day show along the bottom.</t>
        </is>
      </c>
    </row>
    <row r="9" ht="18" customHeight="1">
      <c r="B9" s="35" t="n">
        <v>5</v>
      </c>
      <c r="C9" s="36" t="inlineStr">
        <is>
          <t>Print landscape or share the file. Duplicate the sheet tab for each new week.</t>
        </is>
      </c>
    </row>
    <row r="11">
      <c r="C11" s="37" t="inlineStr">
        <is>
          <t>Tinted cells are inputs — type over them. White cells calculate automatically.</t>
        </is>
      </c>
    </row>
    <row r="14">
      <c r="C14" s="3" t="inlineStr">
        <is>
          <t>Works in Excel, Google Sheets (File → Import), Numbers and LibreOffice.</t>
        </is>
      </c>
    </row>
    <row r="15">
      <c r="C15" s="38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2026-10-21T22:57:29Z</dcterms:created>
  <dcterms:modified xmlns:dcterms="http://purl.org/dc/terms/" xmlns:xsi="http://www.w3.org/2001/XMLSchema-instance" xsi:type="dcterms:W3CDTF">2026-10-21T22:57:30Z</dcterms:modified>
</cp:coreProperties>
</file>