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ntt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'Gantt'!$A$1:$CB$35</definedName>
    <definedName name="_xlnm.Print_Area" localSheetId="1">'How to use'!$A$1:$C$16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d, yyyy"/>
    <numFmt numFmtId="166" formatCode="[$-409]&quot;Week of &quot;mmm d"/>
    <numFmt numFmtId="167" formatCode="d"/>
    <numFmt numFmtId="168" formatCode="m/d/yy"/>
  </numFmts>
  <fonts count="23">
    <font>
      <name val="Calibri"/>
      <family val="2"/>
      <color theme="1"/>
      <sz val="11"/>
      <scheme val="minor"/>
    </font>
    <font>
      <name val="Arial"/>
      <b val="1"/>
      <color rgb="00111827"/>
      <sz val="20"/>
    </font>
    <font>
      <name val="Arial"/>
      <color rgb="006B7280"/>
      <sz val="9"/>
    </font>
    <font>
      <name val="Arial"/>
      <b val="1"/>
      <color rgb="006B7280"/>
      <sz val="8"/>
    </font>
    <font>
      <name val="Arial"/>
      <b val="1"/>
      <color rgb="00111827"/>
      <sz val="10"/>
    </font>
    <font>
      <name val="Arial"/>
      <color rgb="009CA3AF"/>
      <sz val="8"/>
    </font>
    <font>
      <name val="Arial"/>
      <b val="1"/>
      <color rgb="00FFFFFF"/>
      <sz val="8"/>
    </font>
    <font>
      <name val="Arial"/>
      <color rgb="00D1D5DB"/>
      <sz val="7"/>
    </font>
    <font>
      <name val="Arial"/>
      <color rgb="009CA3AF"/>
      <sz val="7"/>
    </font>
    <font>
      <name val="Arial"/>
      <b val="1"/>
      <color rgb="002F5BEA"/>
      <sz val="9"/>
    </font>
    <font>
      <name val="Arial"/>
      <b val="1"/>
      <color rgb="00111827"/>
      <sz val="9"/>
    </font>
    <font>
      <name val="Arial"/>
      <color rgb="006B7280"/>
      <sz val="8"/>
    </font>
    <font>
      <name val="Arial"/>
      <color rgb="00111827"/>
      <sz val="10"/>
    </font>
    <font>
      <name val="Arial"/>
      <color rgb="00374151"/>
      <sz val="9"/>
    </font>
    <font>
      <name val="Arial"/>
      <color rgb="00111827"/>
      <sz val="9"/>
    </font>
    <font>
      <name val="Arial"/>
      <sz val="9"/>
    </font>
    <font>
      <name val="Arial"/>
      <b val="1"/>
      <color rgb="002F5BEA"/>
      <sz val="8"/>
    </font>
    <font>
      <name val="Arial"/>
      <color rgb="00374151"/>
      <sz val="8"/>
    </font>
    <font>
      <name val="Arial"/>
      <b val="1"/>
      <color rgb="00111827"/>
      <sz val="16"/>
    </font>
    <font>
      <name val="Arial"/>
      <b val="1"/>
      <color rgb="002F5BEA"/>
      <sz val="10"/>
    </font>
    <font>
      <name val="Arial"/>
      <color rgb="00374151"/>
      <sz val="10"/>
    </font>
    <font>
      <name val="Arial"/>
      <i val="1"/>
      <color rgb="006B7280"/>
      <sz val="9"/>
    </font>
    <font>
      <name val="Arial"/>
      <color rgb="009CA3AF"/>
      <sz val="9"/>
    </font>
  </fonts>
  <fills count="8">
    <fill>
      <patternFill/>
    </fill>
    <fill>
      <patternFill patternType="gray125"/>
    </fill>
    <fill>
      <patternFill patternType="solid">
        <fgColor rgb="00F4F7FD"/>
        <bgColor rgb="00F4F7FD"/>
      </patternFill>
    </fill>
    <fill>
      <patternFill patternType="solid">
        <fgColor rgb="00111827"/>
        <bgColor rgb="00111827"/>
      </patternFill>
    </fill>
    <fill>
      <patternFill patternType="solid">
        <fgColor rgb="00EEF1F6"/>
        <bgColor rgb="00EEF1F6"/>
      </patternFill>
    </fill>
    <fill>
      <patternFill patternType="solid">
        <fgColor rgb="002F5BEA"/>
        <bgColor rgb="002F5BEA"/>
      </patternFill>
    </fill>
    <fill>
      <patternFill patternType="solid">
        <fgColor rgb="00AFC3F7"/>
        <bgColor rgb="00AFC3F7"/>
      </patternFill>
    </fill>
    <fill>
      <patternFill patternType="solid">
        <fgColor rgb="00FDE68A"/>
        <bgColor rgb="00FDE68A"/>
      </patternFill>
    </fill>
  </fills>
  <borders count="5">
    <border>
      <left/>
      <right/>
      <top/>
      <bottom/>
      <diagonal/>
    </border>
    <border>
      <left style="thin">
        <color rgb="00374151"/>
      </left>
    </border>
    <border>
      <left/>
    </border>
    <border>
      <left/>
      <bottom style="thin">
        <color rgb="00E5E7EB"/>
      </bottom>
    </border>
    <border>
      <left style="thin">
        <color rgb="00F1F2F4"/>
      </left>
      <bottom style="thin">
        <color rgb="00E5E7EB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3" fillId="0" borderId="0" applyAlignment="1" pivotButton="0" quotePrefix="0" xfId="0">
      <alignment horizontal="right" vertical="center" indent="1"/>
    </xf>
    <xf numFmtId="165" fontId="4" fillId="2" borderId="0" applyAlignment="1" pivotButton="0" quotePrefix="0" xfId="0">
      <alignment horizontal="left" vertical="center" indent="1"/>
    </xf>
    <xf numFmtId="165" fontId="4" fillId="0" borderId="0" applyAlignment="1" pivotButton="0" quotePrefix="0" xfId="0">
      <alignment vertical="center"/>
    </xf>
    <xf numFmtId="1" fontId="4" fillId="2" borderId="0" applyAlignment="1" pivotButton="0" quotePrefix="0" xfId="0">
      <alignment horizontal="center" vertical="center" indent="1"/>
    </xf>
    <xf numFmtId="0" fontId="5" fillId="0" borderId="0" applyAlignment="1" pivotButton="0" quotePrefix="0" xfId="0">
      <alignment vertical="center"/>
    </xf>
    <xf numFmtId="0" fontId="0" fillId="3" borderId="0" pivotButton="0" quotePrefix="0" xfId="0"/>
    <xf numFmtId="166" fontId="6" fillId="3" borderId="1" applyAlignment="1" pivotButton="0" quotePrefix="0" xfId="0">
      <alignment horizontal="left" vertical="center" indent="1"/>
    </xf>
    <xf numFmtId="0" fontId="0" fillId="3" borderId="2" pivotButton="0" quotePrefix="0" xfId="0"/>
    <xf numFmtId="167" fontId="7" fillId="3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center" vertical="center"/>
    </xf>
    <xf numFmtId="0" fontId="9" fillId="4" borderId="3" applyAlignment="1" pivotButton="0" quotePrefix="0" xfId="0">
      <alignment horizontal="center" vertical="center"/>
    </xf>
    <xf numFmtId="0" fontId="4" fillId="4" borderId="3" applyAlignment="1" pivotButton="0" quotePrefix="0" xfId="0">
      <alignment vertical="center"/>
    </xf>
    <xf numFmtId="0" fontId="0" fillId="4" borderId="3" pivotButton="0" quotePrefix="0" xfId="0"/>
    <xf numFmtId="168" fontId="10" fillId="4" borderId="3" applyAlignment="1" pivotButton="0" quotePrefix="0" xfId="0">
      <alignment horizontal="center" vertical="center"/>
    </xf>
    <xf numFmtId="1" fontId="10" fillId="4" borderId="3" applyAlignment="1" pivotButton="0" quotePrefix="0" xfId="0">
      <alignment horizontal="center" vertical="center"/>
    </xf>
    <xf numFmtId="9" fontId="10" fillId="4" borderId="3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4" pivotButton="0" quotePrefix="0" xfId="0"/>
    <xf numFmtId="0" fontId="11" fillId="0" borderId="3" applyAlignment="1" pivotButton="0" quotePrefix="0" xfId="0">
      <alignment horizontal="center" vertical="center"/>
    </xf>
    <xf numFmtId="0" fontId="12" fillId="0" borderId="3" applyAlignment="1" pivotButton="0" quotePrefix="0" xfId="0">
      <alignment horizontal="left" vertical="center" indent="2"/>
    </xf>
    <xf numFmtId="0" fontId="13" fillId="0" borderId="3" applyAlignment="1" pivotButton="0" quotePrefix="0" xfId="0">
      <alignment horizontal="left" vertical="center"/>
    </xf>
    <xf numFmtId="168" fontId="14" fillId="2" borderId="3" applyAlignment="1" pivotButton="0" quotePrefix="0" xfId="0">
      <alignment horizontal="center" vertical="center" indent="1"/>
    </xf>
    <xf numFmtId="1" fontId="2" fillId="0" borderId="3" applyAlignment="1" pivotButton="0" quotePrefix="0" xfId="0">
      <alignment horizontal="center" vertical="center"/>
    </xf>
    <xf numFmtId="9" fontId="14" fillId="2" borderId="3" applyAlignment="1" pivotButton="0" quotePrefix="0" xfId="0">
      <alignment horizontal="center" vertical="center" indent="1"/>
    </xf>
    <xf numFmtId="168" fontId="15" fillId="2" borderId="3" applyAlignment="1" pivotButton="0" quotePrefix="0" xfId="0">
      <alignment horizontal="center" vertical="center"/>
    </xf>
    <xf numFmtId="9" fontId="15" fillId="2" borderId="3" applyAlignment="1" pivotButton="0" quotePrefix="0" xfId="0">
      <alignment horizontal="center" vertical="center"/>
    </xf>
    <xf numFmtId="0" fontId="16" fillId="0" borderId="0" applyAlignment="1" pivotButton="0" quotePrefix="0" xfId="0">
      <alignment vertical="center"/>
    </xf>
    <xf numFmtId="0" fontId="11" fillId="0" borderId="0" applyAlignment="1" pivotButton="0" quotePrefix="0" xfId="0">
      <alignment vertical="center"/>
    </xf>
    <xf numFmtId="0" fontId="0" fillId="5" borderId="0" pivotButton="0" quotePrefix="0" xfId="0"/>
    <xf numFmtId="0" fontId="17" fillId="0" borderId="0" applyAlignment="1" pivotButton="0" quotePrefix="0" xfId="0">
      <alignment vertical="center"/>
    </xf>
    <xf numFmtId="0" fontId="0" fillId="6" borderId="0" pivotButton="0" quotePrefix="0" xfId="0"/>
    <xf numFmtId="0" fontId="0" fillId="7" borderId="0" pivotButton="0" quotePrefix="0" xfId="0"/>
    <xf numFmtId="0" fontId="8" fillId="0" borderId="0" applyAlignment="1" pivotButton="0" quotePrefix="0" xfId="0">
      <alignment vertical="center"/>
    </xf>
    <xf numFmtId="0" fontId="18" fillId="0" borderId="0" applyAlignment="1" pivotButton="0" quotePrefix="0" xfId="0">
      <alignment vertical="center"/>
    </xf>
    <xf numFmtId="0" fontId="19" fillId="0" borderId="0" applyAlignment="1" pivotButton="0" quotePrefix="0" xfId="0">
      <alignment horizontal="right" vertical="top" indent="1"/>
    </xf>
    <xf numFmtId="0" fontId="20" fillId="0" borderId="0" applyAlignment="1" pivotButton="0" quotePrefix="0" xfId="0">
      <alignment vertical="top" wrapText="1"/>
    </xf>
    <xf numFmtId="0" fontId="21" fillId="2" borderId="0" applyAlignment="1" pivotButton="0" quotePrefix="0" xfId="0">
      <alignment vertical="center"/>
    </xf>
    <xf numFmtId="0" fontId="22" fillId="0" borderId="0" applyAlignment="1" pivotButton="0" quotePrefix="0" xfId="0">
      <alignment vertical="center"/>
    </xf>
  </cellXfs>
  <cellStyles count="1">
    <cellStyle name="Normal" xfId="0" builtinId="0" hidden="0"/>
  </cellStyles>
  <dxfs count="6">
    <dxf>
      <fill>
        <patternFill patternType="solid">
          <fgColor rgb="00111827"/>
          <bgColor rgb="00111827"/>
        </patternFill>
      </fill>
    </dxf>
    <dxf>
      <fill>
        <patternFill patternType="solid">
          <fgColor rgb="002F5BEA"/>
          <bgColor rgb="002F5BEA"/>
        </patternFill>
      </fill>
    </dxf>
    <dxf>
      <fill>
        <patternFill patternType="solid">
          <fgColor rgb="00AFC3F7"/>
          <bgColor rgb="00AFC3F7"/>
        </patternFill>
      </fill>
    </dxf>
    <dxf>
      <fill>
        <patternFill patternType="solid">
          <fgColor rgb="00FDE68A"/>
          <bgColor rgb="00FDE68A"/>
        </patternFill>
      </fill>
    </dxf>
    <dxf>
      <fill>
        <patternFill patternType="solid">
          <fgColor rgb="00F7F7F9"/>
          <bgColor rgb="00F7F7F9"/>
        </patternFill>
      </fill>
    </dxf>
    <dxf>
      <font>
        <color rgb="00111827"/>
      </font>
      <fill>
        <patternFill patternType="solid">
          <fgColor rgb="00F59E0B"/>
          <bgColor rgb="00F59E0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CA35"/>
  <sheetViews>
    <sheetView showGridLines="0" workbookViewId="0">
      <pane xSplit="9" ySplit="10" topLeftCell="J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4.5" customWidth="1" min="2" max="2"/>
    <col width="30" customWidth="1" min="3" max="3"/>
    <col width="11" customWidth="1" min="4" max="4"/>
    <col width="10.5" customWidth="1" min="5" max="5"/>
    <col width="10.5" customWidth="1" min="6" max="6"/>
    <col width="6" customWidth="1" min="7" max="7"/>
    <col width="7" customWidth="1" min="8" max="8"/>
    <col width="1.5" customWidth="1" min="9" max="9"/>
    <col width="2.6" customWidth="1" min="10" max="10"/>
    <col width="2.6" customWidth="1" min="11" max="11"/>
    <col width="2.6" customWidth="1" min="12" max="12"/>
    <col width="2.6" customWidth="1" min="13" max="13"/>
    <col width="2.6" customWidth="1" min="14" max="14"/>
    <col width="2.6" customWidth="1" min="15" max="15"/>
    <col width="2.6" customWidth="1" min="16" max="16"/>
    <col width="2.6" customWidth="1" min="17" max="17"/>
    <col width="2.6" customWidth="1" min="18" max="18"/>
    <col width="2.6" customWidth="1" min="19" max="19"/>
    <col width="2.6" customWidth="1" min="20" max="20"/>
    <col width="2.6" customWidth="1" min="21" max="21"/>
    <col width="2.6" customWidth="1" min="22" max="22"/>
    <col width="2.6" customWidth="1" min="23" max="23"/>
    <col width="2.6" customWidth="1" min="24" max="24"/>
    <col width="2.6" customWidth="1" min="25" max="25"/>
    <col width="2.6" customWidth="1" min="26" max="26"/>
    <col width="2.6" customWidth="1" min="27" max="27"/>
    <col width="2.6" customWidth="1" min="28" max="28"/>
    <col width="2.6" customWidth="1" min="29" max="29"/>
    <col width="2.6" customWidth="1" min="30" max="30"/>
    <col width="2.6" customWidth="1" min="31" max="31"/>
    <col width="2.6" customWidth="1" min="32" max="32"/>
    <col width="2.6" customWidth="1" min="33" max="33"/>
    <col width="2.6" customWidth="1" min="34" max="34"/>
    <col width="2.6" customWidth="1" min="35" max="35"/>
    <col width="2.6" customWidth="1" min="36" max="36"/>
    <col width="2.6" customWidth="1" min="37" max="37"/>
    <col width="2.6" customWidth="1" min="38" max="38"/>
    <col width="2.6" customWidth="1" min="39" max="39"/>
    <col width="2.6" customWidth="1" min="40" max="40"/>
    <col width="2.6" customWidth="1" min="41" max="41"/>
    <col width="2.6" customWidth="1" min="42" max="42"/>
    <col width="2.6" customWidth="1" min="43" max="43"/>
    <col width="2.6" customWidth="1" min="44" max="44"/>
    <col width="2.6" customWidth="1" min="45" max="45"/>
    <col width="2.6" customWidth="1" min="46" max="46"/>
    <col width="2.6" customWidth="1" min="47" max="47"/>
    <col width="2.6" customWidth="1" min="48" max="48"/>
    <col width="2.6" customWidth="1" min="49" max="49"/>
    <col width="2.6" customWidth="1" min="50" max="50"/>
    <col width="2.6" customWidth="1" min="51" max="51"/>
    <col width="2.6" customWidth="1" min="52" max="52"/>
    <col width="2.6" customWidth="1" min="53" max="53"/>
    <col width="2.6" customWidth="1" min="54" max="54"/>
    <col width="2.6" customWidth="1" min="55" max="55"/>
    <col width="2.6" customWidth="1" min="56" max="56"/>
    <col width="2.6" customWidth="1" min="57" max="57"/>
    <col width="2.6" customWidth="1" min="58" max="58"/>
    <col width="2.6" customWidth="1" min="59" max="59"/>
    <col width="2.6" customWidth="1" min="60" max="60"/>
    <col width="2.6" customWidth="1" min="61" max="61"/>
    <col width="2.6" customWidth="1" min="62" max="62"/>
    <col width="2.6" customWidth="1" min="63" max="63"/>
    <col width="2.6" customWidth="1" min="64" max="64"/>
    <col width="2.6" customWidth="1" min="65" max="65"/>
    <col width="2.6" customWidth="1" min="66" max="66"/>
    <col width="2.6" customWidth="1" min="67" max="67"/>
    <col width="2.6" customWidth="1" min="68" max="68"/>
    <col width="2.6" customWidth="1" min="69" max="69"/>
    <col width="2.6" customWidth="1" min="70" max="70"/>
    <col width="2.6" customWidth="1" min="71" max="71"/>
    <col width="2.6" customWidth="1" min="72" max="72"/>
    <col width="2.6" customWidth="1" min="73" max="73"/>
    <col width="2.6" customWidth="1" min="74" max="74"/>
    <col width="2.6" customWidth="1" min="75" max="75"/>
    <col width="2.6" customWidth="1" min="76" max="76"/>
    <col width="2.6" customWidth="1" min="77" max="77"/>
    <col width="2.6" customWidth="1" min="78" max="78"/>
    <col width="2.6" customWidth="1" min="79" max="79"/>
    <col width="2.5" customWidth="1" min="80" max="80"/>
  </cols>
  <sheetData>
    <row r="2" ht="32" customHeight="1">
      <c r="B2" s="1" t="inlineStr">
        <is>
          <t>Project Gantt Chart</t>
        </is>
      </c>
    </row>
    <row r="3">
      <c r="B3" s="2" t="inlineStr">
        <is>
          <t>Bars draw themselves from each task's start and end dates. Dark = done, light = remaining.</t>
        </is>
      </c>
    </row>
    <row r="5" ht="20" customHeight="1">
      <c r="B5" s="3" t="inlineStr">
        <is>
          <t>PROJECT</t>
        </is>
      </c>
      <c r="D5" s="4" t="inlineStr">
        <is>
          <t>Website Launch</t>
        </is>
      </c>
      <c r="E5" s="5" t="n"/>
      <c r="F5" s="5" t="n"/>
      <c r="H5" s="6" t="inlineStr">
        <is>
          <t>PROJECT START</t>
        </is>
      </c>
      <c r="O5" s="7" t="n">
        <v>46391</v>
      </c>
      <c r="P5" s="5" t="n"/>
      <c r="Q5" s="5" t="n"/>
      <c r="R5" s="5" t="n"/>
      <c r="S5" s="5" t="n"/>
      <c r="T5" s="5" t="n"/>
      <c r="U5" s="5" t="n"/>
      <c r="W5" s="6" t="inlineStr">
        <is>
          <t>TIMELINE STARTS</t>
        </is>
      </c>
      <c r="AC5" s="8">
        <f>$O$5-WEEKDAY($O$5,3)+($O$6-1)*7</f>
        <v/>
      </c>
      <c r="AK5" s="6" t="inlineStr">
        <is>
          <t>TODAY</t>
        </is>
      </c>
      <c r="AO5" s="8">
        <f>TODAY()</f>
        <v/>
      </c>
    </row>
    <row r="6" ht="20" customHeight="1">
      <c r="B6" s="3" t="inlineStr">
        <is>
          <t>PROJECT LEAD</t>
        </is>
      </c>
      <c r="D6" s="4" t="inlineStr">
        <is>
          <t>Alex Morgan</t>
        </is>
      </c>
      <c r="E6" s="5" t="n"/>
      <c r="F6" s="5" t="n"/>
      <c r="H6" s="6" t="inlineStr">
        <is>
          <t>SCROLL TO WEEK</t>
        </is>
      </c>
      <c r="O6" s="9" t="n">
        <v>1</v>
      </c>
      <c r="P6" s="5" t="n"/>
      <c r="Q6" s="10" t="inlineStr">
        <is>
          <t>← change to move the timeline</t>
        </is>
      </c>
    </row>
    <row r="8" ht="18" customHeight="1">
      <c r="B8" s="11" t="n"/>
      <c r="C8" s="11" t="n"/>
      <c r="D8" s="11" t="n"/>
      <c r="E8" s="11" t="n"/>
      <c r="F8" s="11" t="n"/>
      <c r="G8" s="11" t="n"/>
      <c r="H8" s="11" t="n"/>
      <c r="J8" s="12">
        <f>$AC$5+0</f>
        <v/>
      </c>
      <c r="K8" s="13" t="n"/>
      <c r="L8" s="13" t="n"/>
      <c r="M8" s="13" t="n"/>
      <c r="N8" s="13" t="n"/>
      <c r="O8" s="13" t="n"/>
      <c r="P8" s="13" t="n"/>
      <c r="Q8" s="12">
        <f>$AC$5+7</f>
        <v/>
      </c>
      <c r="R8" s="13" t="n"/>
      <c r="S8" s="13" t="n"/>
      <c r="T8" s="13" t="n"/>
      <c r="U8" s="13" t="n"/>
      <c r="V8" s="13" t="n"/>
      <c r="W8" s="13" t="n"/>
      <c r="X8" s="12">
        <f>$AC$5+14</f>
        <v/>
      </c>
      <c r="Y8" s="13" t="n"/>
      <c r="Z8" s="13" t="n"/>
      <c r="AA8" s="13" t="n"/>
      <c r="AB8" s="13" t="n"/>
      <c r="AC8" s="13" t="n"/>
      <c r="AD8" s="13" t="n"/>
      <c r="AE8" s="12">
        <f>$AC$5+21</f>
        <v/>
      </c>
      <c r="AF8" s="13" t="n"/>
      <c r="AG8" s="13" t="n"/>
      <c r="AH8" s="13" t="n"/>
      <c r="AI8" s="13" t="n"/>
      <c r="AJ8" s="13" t="n"/>
      <c r="AK8" s="13" t="n"/>
      <c r="AL8" s="12">
        <f>$AC$5+28</f>
        <v/>
      </c>
      <c r="AM8" s="13" t="n"/>
      <c r="AN8" s="13" t="n"/>
      <c r="AO8" s="13" t="n"/>
      <c r="AP8" s="13" t="n"/>
      <c r="AQ8" s="13" t="n"/>
      <c r="AR8" s="13" t="n"/>
      <c r="AS8" s="12">
        <f>$AC$5+35</f>
        <v/>
      </c>
      <c r="AT8" s="13" t="n"/>
      <c r="AU8" s="13" t="n"/>
      <c r="AV8" s="13" t="n"/>
      <c r="AW8" s="13" t="n"/>
      <c r="AX8" s="13" t="n"/>
      <c r="AY8" s="13" t="n"/>
      <c r="AZ8" s="12">
        <f>$AC$5+42</f>
        <v/>
      </c>
      <c r="BA8" s="13" t="n"/>
      <c r="BB8" s="13" t="n"/>
      <c r="BC8" s="13" t="n"/>
      <c r="BD8" s="13" t="n"/>
      <c r="BE8" s="13" t="n"/>
      <c r="BF8" s="13" t="n"/>
      <c r="BG8" s="12">
        <f>$AC$5+49</f>
        <v/>
      </c>
      <c r="BH8" s="13" t="n"/>
      <c r="BI8" s="13" t="n"/>
      <c r="BJ8" s="13" t="n"/>
      <c r="BK8" s="13" t="n"/>
      <c r="BL8" s="13" t="n"/>
      <c r="BM8" s="13" t="n"/>
      <c r="BN8" s="12">
        <f>$AC$5+56</f>
        <v/>
      </c>
      <c r="BO8" s="13" t="n"/>
      <c r="BP8" s="13" t="n"/>
      <c r="BQ8" s="13" t="n"/>
      <c r="BR8" s="13" t="n"/>
      <c r="BS8" s="13" t="n"/>
      <c r="BT8" s="13" t="n"/>
      <c r="BU8" s="12">
        <f>$AC$5+63</f>
        <v/>
      </c>
      <c r="BV8" s="13" t="n"/>
      <c r="BW8" s="13" t="n"/>
      <c r="BX8" s="13" t="n"/>
      <c r="BY8" s="13" t="n"/>
      <c r="BZ8" s="13" t="n"/>
      <c r="CA8" s="13" t="n"/>
    </row>
    <row r="9" ht="14" customHeight="1">
      <c r="B9" s="11" t="n"/>
      <c r="C9" s="11" t="n"/>
      <c r="D9" s="11" t="n"/>
      <c r="E9" s="11" t="n"/>
      <c r="F9" s="11" t="n"/>
      <c r="G9" s="11" t="n"/>
      <c r="H9" s="11" t="n"/>
      <c r="J9" s="14">
        <f>$AC$5+0</f>
        <v/>
      </c>
      <c r="K9" s="14">
        <f>$AC$5+1</f>
        <v/>
      </c>
      <c r="L9" s="14">
        <f>$AC$5+2</f>
        <v/>
      </c>
      <c r="M9" s="14">
        <f>$AC$5+3</f>
        <v/>
      </c>
      <c r="N9" s="14">
        <f>$AC$5+4</f>
        <v/>
      </c>
      <c r="O9" s="14">
        <f>$AC$5+5</f>
        <v/>
      </c>
      <c r="P9" s="14">
        <f>$AC$5+6</f>
        <v/>
      </c>
      <c r="Q9" s="14">
        <f>$AC$5+7</f>
        <v/>
      </c>
      <c r="R9" s="14">
        <f>$AC$5+8</f>
        <v/>
      </c>
      <c r="S9" s="14">
        <f>$AC$5+9</f>
        <v/>
      </c>
      <c r="T9" s="14">
        <f>$AC$5+10</f>
        <v/>
      </c>
      <c r="U9" s="14">
        <f>$AC$5+11</f>
        <v/>
      </c>
      <c r="V9" s="14">
        <f>$AC$5+12</f>
        <v/>
      </c>
      <c r="W9" s="14">
        <f>$AC$5+13</f>
        <v/>
      </c>
      <c r="X9" s="14">
        <f>$AC$5+14</f>
        <v/>
      </c>
      <c r="Y9" s="14">
        <f>$AC$5+15</f>
        <v/>
      </c>
      <c r="Z9" s="14">
        <f>$AC$5+16</f>
        <v/>
      </c>
      <c r="AA9" s="14">
        <f>$AC$5+17</f>
        <v/>
      </c>
      <c r="AB9" s="14">
        <f>$AC$5+18</f>
        <v/>
      </c>
      <c r="AC9" s="14">
        <f>$AC$5+19</f>
        <v/>
      </c>
      <c r="AD9" s="14">
        <f>$AC$5+20</f>
        <v/>
      </c>
      <c r="AE9" s="14">
        <f>$AC$5+21</f>
        <v/>
      </c>
      <c r="AF9" s="14">
        <f>$AC$5+22</f>
        <v/>
      </c>
      <c r="AG9" s="14">
        <f>$AC$5+23</f>
        <v/>
      </c>
      <c r="AH9" s="14">
        <f>$AC$5+24</f>
        <v/>
      </c>
      <c r="AI9" s="14">
        <f>$AC$5+25</f>
        <v/>
      </c>
      <c r="AJ9" s="14">
        <f>$AC$5+26</f>
        <v/>
      </c>
      <c r="AK9" s="14">
        <f>$AC$5+27</f>
        <v/>
      </c>
      <c r="AL9" s="14">
        <f>$AC$5+28</f>
        <v/>
      </c>
      <c r="AM9" s="14">
        <f>$AC$5+29</f>
        <v/>
      </c>
      <c r="AN9" s="14">
        <f>$AC$5+30</f>
        <v/>
      </c>
      <c r="AO9" s="14">
        <f>$AC$5+31</f>
        <v/>
      </c>
      <c r="AP9" s="14">
        <f>$AC$5+32</f>
        <v/>
      </c>
      <c r="AQ9" s="14">
        <f>$AC$5+33</f>
        <v/>
      </c>
      <c r="AR9" s="14">
        <f>$AC$5+34</f>
        <v/>
      </c>
      <c r="AS9" s="14">
        <f>$AC$5+35</f>
        <v/>
      </c>
      <c r="AT9" s="14">
        <f>$AC$5+36</f>
        <v/>
      </c>
      <c r="AU9" s="14">
        <f>$AC$5+37</f>
        <v/>
      </c>
      <c r="AV9" s="14">
        <f>$AC$5+38</f>
        <v/>
      </c>
      <c r="AW9" s="14">
        <f>$AC$5+39</f>
        <v/>
      </c>
      <c r="AX9" s="14">
        <f>$AC$5+40</f>
        <v/>
      </c>
      <c r="AY9" s="14">
        <f>$AC$5+41</f>
        <v/>
      </c>
      <c r="AZ9" s="14">
        <f>$AC$5+42</f>
        <v/>
      </c>
      <c r="BA9" s="14">
        <f>$AC$5+43</f>
        <v/>
      </c>
      <c r="BB9" s="14">
        <f>$AC$5+44</f>
        <v/>
      </c>
      <c r="BC9" s="14">
        <f>$AC$5+45</f>
        <v/>
      </c>
      <c r="BD9" s="14">
        <f>$AC$5+46</f>
        <v/>
      </c>
      <c r="BE9" s="14">
        <f>$AC$5+47</f>
        <v/>
      </c>
      <c r="BF9" s="14">
        <f>$AC$5+48</f>
        <v/>
      </c>
      <c r="BG9" s="14">
        <f>$AC$5+49</f>
        <v/>
      </c>
      <c r="BH9" s="14">
        <f>$AC$5+50</f>
        <v/>
      </c>
      <c r="BI9" s="14">
        <f>$AC$5+51</f>
        <v/>
      </c>
      <c r="BJ9" s="14">
        <f>$AC$5+52</f>
        <v/>
      </c>
      <c r="BK9" s="14">
        <f>$AC$5+53</f>
        <v/>
      </c>
      <c r="BL9" s="14">
        <f>$AC$5+54</f>
        <v/>
      </c>
      <c r="BM9" s="14">
        <f>$AC$5+55</f>
        <v/>
      </c>
      <c r="BN9" s="14">
        <f>$AC$5+56</f>
        <v/>
      </c>
      <c r="BO9" s="14">
        <f>$AC$5+57</f>
        <v/>
      </c>
      <c r="BP9" s="14">
        <f>$AC$5+58</f>
        <v/>
      </c>
      <c r="BQ9" s="14">
        <f>$AC$5+59</f>
        <v/>
      </c>
      <c r="BR9" s="14">
        <f>$AC$5+60</f>
        <v/>
      </c>
      <c r="BS9" s="14">
        <f>$AC$5+61</f>
        <v/>
      </c>
      <c r="BT9" s="14">
        <f>$AC$5+62</f>
        <v/>
      </c>
      <c r="BU9" s="14">
        <f>$AC$5+63</f>
        <v/>
      </c>
      <c r="BV9" s="14">
        <f>$AC$5+64</f>
        <v/>
      </c>
      <c r="BW9" s="14">
        <f>$AC$5+65</f>
        <v/>
      </c>
      <c r="BX9" s="14">
        <f>$AC$5+66</f>
        <v/>
      </c>
      <c r="BY9" s="14">
        <f>$AC$5+67</f>
        <v/>
      </c>
      <c r="BZ9" s="14">
        <f>$AC$5+68</f>
        <v/>
      </c>
      <c r="CA9" s="14">
        <f>$AC$5+69</f>
        <v/>
      </c>
    </row>
    <row r="10" ht="16" customHeight="1">
      <c r="B10" s="15" t="inlineStr">
        <is>
          <t>#</t>
        </is>
      </c>
      <c r="C10" s="16" t="inlineStr">
        <is>
          <t>TASK</t>
        </is>
      </c>
      <c r="D10" s="16" t="inlineStr">
        <is>
          <t>OWNER</t>
        </is>
      </c>
      <c r="E10" s="15" t="inlineStr">
        <is>
          <t>START</t>
        </is>
      </c>
      <c r="F10" s="15" t="inlineStr">
        <is>
          <t>END</t>
        </is>
      </c>
      <c r="G10" s="15" t="inlineStr">
        <is>
          <t>DAYS</t>
        </is>
      </c>
      <c r="H10" s="15" t="inlineStr">
        <is>
          <t>DONE</t>
        </is>
      </c>
      <c r="J10" s="17">
        <f>CHOOSE(WEEKDAY(J9),"S","M","T","W","T","F","S")</f>
        <v/>
      </c>
      <c r="K10" s="17">
        <f>CHOOSE(WEEKDAY(K9),"S","M","T","W","T","F","S")</f>
        <v/>
      </c>
      <c r="L10" s="17">
        <f>CHOOSE(WEEKDAY(L9),"S","M","T","W","T","F","S")</f>
        <v/>
      </c>
      <c r="M10" s="17">
        <f>CHOOSE(WEEKDAY(M9),"S","M","T","W","T","F","S")</f>
        <v/>
      </c>
      <c r="N10" s="17">
        <f>CHOOSE(WEEKDAY(N9),"S","M","T","W","T","F","S")</f>
        <v/>
      </c>
      <c r="O10" s="17">
        <f>CHOOSE(WEEKDAY(O9),"S","M","T","W","T","F","S")</f>
        <v/>
      </c>
      <c r="P10" s="17">
        <f>CHOOSE(WEEKDAY(P9),"S","M","T","W","T","F","S")</f>
        <v/>
      </c>
      <c r="Q10" s="17">
        <f>CHOOSE(WEEKDAY(Q9),"S","M","T","W","T","F","S")</f>
        <v/>
      </c>
      <c r="R10" s="17">
        <f>CHOOSE(WEEKDAY(R9),"S","M","T","W","T","F","S")</f>
        <v/>
      </c>
      <c r="S10" s="17">
        <f>CHOOSE(WEEKDAY(S9),"S","M","T","W","T","F","S")</f>
        <v/>
      </c>
      <c r="T10" s="17">
        <f>CHOOSE(WEEKDAY(T9),"S","M","T","W","T","F","S")</f>
        <v/>
      </c>
      <c r="U10" s="17">
        <f>CHOOSE(WEEKDAY(U9),"S","M","T","W","T","F","S")</f>
        <v/>
      </c>
      <c r="V10" s="17">
        <f>CHOOSE(WEEKDAY(V9),"S","M","T","W","T","F","S")</f>
        <v/>
      </c>
      <c r="W10" s="17">
        <f>CHOOSE(WEEKDAY(W9),"S","M","T","W","T","F","S")</f>
        <v/>
      </c>
      <c r="X10" s="17">
        <f>CHOOSE(WEEKDAY(X9),"S","M","T","W","T","F","S")</f>
        <v/>
      </c>
      <c r="Y10" s="17">
        <f>CHOOSE(WEEKDAY(Y9),"S","M","T","W","T","F","S")</f>
        <v/>
      </c>
      <c r="Z10" s="17">
        <f>CHOOSE(WEEKDAY(Z9),"S","M","T","W","T","F","S")</f>
        <v/>
      </c>
      <c r="AA10" s="17">
        <f>CHOOSE(WEEKDAY(AA9),"S","M","T","W","T","F","S")</f>
        <v/>
      </c>
      <c r="AB10" s="17">
        <f>CHOOSE(WEEKDAY(AB9),"S","M","T","W","T","F","S")</f>
        <v/>
      </c>
      <c r="AC10" s="17">
        <f>CHOOSE(WEEKDAY(AC9),"S","M","T","W","T","F","S")</f>
        <v/>
      </c>
      <c r="AD10" s="17">
        <f>CHOOSE(WEEKDAY(AD9),"S","M","T","W","T","F","S")</f>
        <v/>
      </c>
      <c r="AE10" s="17">
        <f>CHOOSE(WEEKDAY(AE9),"S","M","T","W","T","F","S")</f>
        <v/>
      </c>
      <c r="AF10" s="17">
        <f>CHOOSE(WEEKDAY(AF9),"S","M","T","W","T","F","S")</f>
        <v/>
      </c>
      <c r="AG10" s="17">
        <f>CHOOSE(WEEKDAY(AG9),"S","M","T","W","T","F","S")</f>
        <v/>
      </c>
      <c r="AH10" s="17">
        <f>CHOOSE(WEEKDAY(AH9),"S","M","T","W","T","F","S")</f>
        <v/>
      </c>
      <c r="AI10" s="17">
        <f>CHOOSE(WEEKDAY(AI9),"S","M","T","W","T","F","S")</f>
        <v/>
      </c>
      <c r="AJ10" s="17">
        <f>CHOOSE(WEEKDAY(AJ9),"S","M","T","W","T","F","S")</f>
        <v/>
      </c>
      <c r="AK10" s="17">
        <f>CHOOSE(WEEKDAY(AK9),"S","M","T","W","T","F","S")</f>
        <v/>
      </c>
      <c r="AL10" s="17">
        <f>CHOOSE(WEEKDAY(AL9),"S","M","T","W","T","F","S")</f>
        <v/>
      </c>
      <c r="AM10" s="17">
        <f>CHOOSE(WEEKDAY(AM9),"S","M","T","W","T","F","S")</f>
        <v/>
      </c>
      <c r="AN10" s="17">
        <f>CHOOSE(WEEKDAY(AN9),"S","M","T","W","T","F","S")</f>
        <v/>
      </c>
      <c r="AO10" s="17">
        <f>CHOOSE(WEEKDAY(AO9),"S","M","T","W","T","F","S")</f>
        <v/>
      </c>
      <c r="AP10" s="17">
        <f>CHOOSE(WEEKDAY(AP9),"S","M","T","W","T","F","S")</f>
        <v/>
      </c>
      <c r="AQ10" s="17">
        <f>CHOOSE(WEEKDAY(AQ9),"S","M","T","W","T","F","S")</f>
        <v/>
      </c>
      <c r="AR10" s="17">
        <f>CHOOSE(WEEKDAY(AR9),"S","M","T","W","T","F","S")</f>
        <v/>
      </c>
      <c r="AS10" s="17">
        <f>CHOOSE(WEEKDAY(AS9),"S","M","T","W","T","F","S")</f>
        <v/>
      </c>
      <c r="AT10" s="17">
        <f>CHOOSE(WEEKDAY(AT9),"S","M","T","W","T","F","S")</f>
        <v/>
      </c>
      <c r="AU10" s="17">
        <f>CHOOSE(WEEKDAY(AU9),"S","M","T","W","T","F","S")</f>
        <v/>
      </c>
      <c r="AV10" s="17">
        <f>CHOOSE(WEEKDAY(AV9),"S","M","T","W","T","F","S")</f>
        <v/>
      </c>
      <c r="AW10" s="17">
        <f>CHOOSE(WEEKDAY(AW9),"S","M","T","W","T","F","S")</f>
        <v/>
      </c>
      <c r="AX10" s="17">
        <f>CHOOSE(WEEKDAY(AX9),"S","M","T","W","T","F","S")</f>
        <v/>
      </c>
      <c r="AY10" s="17">
        <f>CHOOSE(WEEKDAY(AY9),"S","M","T","W","T","F","S")</f>
        <v/>
      </c>
      <c r="AZ10" s="17">
        <f>CHOOSE(WEEKDAY(AZ9),"S","M","T","W","T","F","S")</f>
        <v/>
      </c>
      <c r="BA10" s="17">
        <f>CHOOSE(WEEKDAY(BA9),"S","M","T","W","T","F","S")</f>
        <v/>
      </c>
      <c r="BB10" s="17">
        <f>CHOOSE(WEEKDAY(BB9),"S","M","T","W","T","F","S")</f>
        <v/>
      </c>
      <c r="BC10" s="17">
        <f>CHOOSE(WEEKDAY(BC9),"S","M","T","W","T","F","S")</f>
        <v/>
      </c>
      <c r="BD10" s="17">
        <f>CHOOSE(WEEKDAY(BD9),"S","M","T","W","T","F","S")</f>
        <v/>
      </c>
      <c r="BE10" s="17">
        <f>CHOOSE(WEEKDAY(BE9),"S","M","T","W","T","F","S")</f>
        <v/>
      </c>
      <c r="BF10" s="17">
        <f>CHOOSE(WEEKDAY(BF9),"S","M","T","W","T","F","S")</f>
        <v/>
      </c>
      <c r="BG10" s="17">
        <f>CHOOSE(WEEKDAY(BG9),"S","M","T","W","T","F","S")</f>
        <v/>
      </c>
      <c r="BH10" s="17">
        <f>CHOOSE(WEEKDAY(BH9),"S","M","T","W","T","F","S")</f>
        <v/>
      </c>
      <c r="BI10" s="17">
        <f>CHOOSE(WEEKDAY(BI9),"S","M","T","W","T","F","S")</f>
        <v/>
      </c>
      <c r="BJ10" s="17">
        <f>CHOOSE(WEEKDAY(BJ9),"S","M","T","W","T","F","S")</f>
        <v/>
      </c>
      <c r="BK10" s="17">
        <f>CHOOSE(WEEKDAY(BK9),"S","M","T","W","T","F","S")</f>
        <v/>
      </c>
      <c r="BL10" s="17">
        <f>CHOOSE(WEEKDAY(BL9),"S","M","T","W","T","F","S")</f>
        <v/>
      </c>
      <c r="BM10" s="17">
        <f>CHOOSE(WEEKDAY(BM9),"S","M","T","W","T","F","S")</f>
        <v/>
      </c>
      <c r="BN10" s="17">
        <f>CHOOSE(WEEKDAY(BN9),"S","M","T","W","T","F","S")</f>
        <v/>
      </c>
      <c r="BO10" s="17">
        <f>CHOOSE(WEEKDAY(BO9),"S","M","T","W","T","F","S")</f>
        <v/>
      </c>
      <c r="BP10" s="17">
        <f>CHOOSE(WEEKDAY(BP9),"S","M","T","W","T","F","S")</f>
        <v/>
      </c>
      <c r="BQ10" s="17">
        <f>CHOOSE(WEEKDAY(BQ9),"S","M","T","W","T","F","S")</f>
        <v/>
      </c>
      <c r="BR10" s="17">
        <f>CHOOSE(WEEKDAY(BR9),"S","M","T","W","T","F","S")</f>
        <v/>
      </c>
      <c r="BS10" s="17">
        <f>CHOOSE(WEEKDAY(BS9),"S","M","T","W","T","F","S")</f>
        <v/>
      </c>
      <c r="BT10" s="17">
        <f>CHOOSE(WEEKDAY(BT9),"S","M","T","W","T","F","S")</f>
        <v/>
      </c>
      <c r="BU10" s="17">
        <f>CHOOSE(WEEKDAY(BU9),"S","M","T","W","T","F","S")</f>
        <v/>
      </c>
      <c r="BV10" s="17">
        <f>CHOOSE(WEEKDAY(BV9),"S","M","T","W","T","F","S")</f>
        <v/>
      </c>
      <c r="BW10" s="17">
        <f>CHOOSE(WEEKDAY(BW9),"S","M","T","W","T","F","S")</f>
        <v/>
      </c>
      <c r="BX10" s="17">
        <f>CHOOSE(WEEKDAY(BX9),"S","M","T","W","T","F","S")</f>
        <v/>
      </c>
      <c r="BY10" s="17">
        <f>CHOOSE(WEEKDAY(BY9),"S","M","T","W","T","F","S")</f>
        <v/>
      </c>
      <c r="BZ10" s="17">
        <f>CHOOSE(WEEKDAY(BZ9),"S","M","T","W","T","F","S")</f>
        <v/>
      </c>
      <c r="CA10" s="17">
        <f>CHOOSE(WEEKDAY(CA9),"S","M","T","W","T","F","S")</f>
        <v/>
      </c>
    </row>
    <row r="11" ht="21" customHeight="1">
      <c r="B11" s="18" t="n">
        <v>1</v>
      </c>
      <c r="C11" s="19" t="inlineStr">
        <is>
          <t>Planning</t>
        </is>
      </c>
      <c r="D11" s="20" t="n"/>
      <c r="E11" s="21">
        <f>IF(COUNT(E12:E14)=0,"",MIN(E12:E14))</f>
        <v/>
      </c>
      <c r="F11" s="21">
        <f>IF(COUNT(F12:F14)=0,"",MAX(F12:F14))</f>
        <v/>
      </c>
      <c r="G11" s="22">
        <f>IF(OR(E11="",F11=""),"",F11-E11+1)</f>
        <v/>
      </c>
      <c r="H11" s="23">
        <f>IF(SUM(G12:G14)=0,"",SUMPRODUCT(G12:G14,H12:H14)/SUM(G12:G14))</f>
        <v/>
      </c>
      <c r="I11" s="24" t="n"/>
      <c r="J11" s="25" t="n"/>
      <c r="K11" s="24" t="n"/>
      <c r="L11" s="24" t="n"/>
      <c r="M11" s="24" t="n"/>
      <c r="N11" s="24" t="n"/>
      <c r="O11" s="24" t="n"/>
      <c r="P11" s="24" t="n"/>
      <c r="Q11" s="25" t="n"/>
      <c r="R11" s="24" t="n"/>
      <c r="S11" s="24" t="n"/>
      <c r="T11" s="24" t="n"/>
      <c r="U11" s="24" t="n"/>
      <c r="V11" s="24" t="n"/>
      <c r="W11" s="24" t="n"/>
      <c r="X11" s="25" t="n"/>
      <c r="Y11" s="24" t="n"/>
      <c r="Z11" s="24" t="n"/>
      <c r="AA11" s="24" t="n"/>
      <c r="AB11" s="24" t="n"/>
      <c r="AC11" s="24" t="n"/>
      <c r="AD11" s="24" t="n"/>
      <c r="AE11" s="25" t="n"/>
      <c r="AF11" s="24" t="n"/>
      <c r="AG11" s="24" t="n"/>
      <c r="AH11" s="24" t="n"/>
      <c r="AI11" s="24" t="n"/>
      <c r="AJ11" s="24" t="n"/>
      <c r="AK11" s="24" t="n"/>
      <c r="AL11" s="25" t="n"/>
      <c r="AM11" s="24" t="n"/>
      <c r="AN11" s="24" t="n"/>
      <c r="AO11" s="24" t="n"/>
      <c r="AP11" s="24" t="n"/>
      <c r="AQ11" s="24" t="n"/>
      <c r="AR11" s="24" t="n"/>
      <c r="AS11" s="25" t="n"/>
      <c r="AT11" s="24" t="n"/>
      <c r="AU11" s="24" t="n"/>
      <c r="AV11" s="24" t="n"/>
      <c r="AW11" s="24" t="n"/>
      <c r="AX11" s="24" t="n"/>
      <c r="AY11" s="24" t="n"/>
      <c r="AZ11" s="25" t="n"/>
      <c r="BA11" s="24" t="n"/>
      <c r="BB11" s="24" t="n"/>
      <c r="BC11" s="24" t="n"/>
      <c r="BD11" s="24" t="n"/>
      <c r="BE11" s="24" t="n"/>
      <c r="BF11" s="24" t="n"/>
      <c r="BG11" s="25" t="n"/>
      <c r="BH11" s="24" t="n"/>
      <c r="BI11" s="24" t="n"/>
      <c r="BJ11" s="24" t="n"/>
      <c r="BK11" s="24" t="n"/>
      <c r="BL11" s="24" t="n"/>
      <c r="BM11" s="24" t="n"/>
      <c r="BN11" s="25" t="n"/>
      <c r="BO11" s="24" t="n"/>
      <c r="BP11" s="24" t="n"/>
      <c r="BQ11" s="24" t="n"/>
      <c r="BR11" s="24" t="n"/>
      <c r="BS11" s="24" t="n"/>
      <c r="BT11" s="24" t="n"/>
      <c r="BU11" s="25" t="n"/>
      <c r="BV11" s="24" t="n"/>
      <c r="BW11" s="24" t="n"/>
      <c r="BX11" s="24" t="n"/>
      <c r="BY11" s="24" t="n"/>
      <c r="BZ11" s="24" t="n"/>
      <c r="CA11" s="24" t="n"/>
    </row>
    <row r="12" ht="20" customHeight="1">
      <c r="B12" s="26" t="inlineStr">
        <is>
          <t>1.1</t>
        </is>
      </c>
      <c r="C12" s="27" t="inlineStr">
        <is>
          <t>Kickoff &amp; goals</t>
        </is>
      </c>
      <c r="D12" s="28" t="inlineStr">
        <is>
          <t>Alex</t>
        </is>
      </c>
      <c r="E12" s="29" t="n">
        <v>46391</v>
      </c>
      <c r="F12" s="29" t="n">
        <v>46392</v>
      </c>
      <c r="G12" s="30">
        <f>IF(OR(E12="",F12=""),"",F12-E12+1)</f>
        <v/>
      </c>
      <c r="H12" s="31" t="n">
        <v>1</v>
      </c>
      <c r="I12" s="24" t="n"/>
      <c r="J12" s="25" t="n"/>
      <c r="K12" s="24" t="n"/>
      <c r="L12" s="24" t="n"/>
      <c r="M12" s="24" t="n"/>
      <c r="N12" s="24" t="n"/>
      <c r="O12" s="24" t="n"/>
      <c r="P12" s="24" t="n"/>
      <c r="Q12" s="25" t="n"/>
      <c r="R12" s="24" t="n"/>
      <c r="S12" s="24" t="n"/>
      <c r="T12" s="24" t="n"/>
      <c r="U12" s="24" t="n"/>
      <c r="V12" s="24" t="n"/>
      <c r="W12" s="24" t="n"/>
      <c r="X12" s="25" t="n"/>
      <c r="Y12" s="24" t="n"/>
      <c r="Z12" s="24" t="n"/>
      <c r="AA12" s="24" t="n"/>
      <c r="AB12" s="24" t="n"/>
      <c r="AC12" s="24" t="n"/>
      <c r="AD12" s="24" t="n"/>
      <c r="AE12" s="25" t="n"/>
      <c r="AF12" s="24" t="n"/>
      <c r="AG12" s="24" t="n"/>
      <c r="AH12" s="24" t="n"/>
      <c r="AI12" s="24" t="n"/>
      <c r="AJ12" s="24" t="n"/>
      <c r="AK12" s="24" t="n"/>
      <c r="AL12" s="25" t="n"/>
      <c r="AM12" s="24" t="n"/>
      <c r="AN12" s="24" t="n"/>
      <c r="AO12" s="24" t="n"/>
      <c r="AP12" s="24" t="n"/>
      <c r="AQ12" s="24" t="n"/>
      <c r="AR12" s="24" t="n"/>
      <c r="AS12" s="25" t="n"/>
      <c r="AT12" s="24" t="n"/>
      <c r="AU12" s="24" t="n"/>
      <c r="AV12" s="24" t="n"/>
      <c r="AW12" s="24" t="n"/>
      <c r="AX12" s="24" t="n"/>
      <c r="AY12" s="24" t="n"/>
      <c r="AZ12" s="25" t="n"/>
      <c r="BA12" s="24" t="n"/>
      <c r="BB12" s="24" t="n"/>
      <c r="BC12" s="24" t="n"/>
      <c r="BD12" s="24" t="n"/>
      <c r="BE12" s="24" t="n"/>
      <c r="BF12" s="24" t="n"/>
      <c r="BG12" s="25" t="n"/>
      <c r="BH12" s="24" t="n"/>
      <c r="BI12" s="24" t="n"/>
      <c r="BJ12" s="24" t="n"/>
      <c r="BK12" s="24" t="n"/>
      <c r="BL12" s="24" t="n"/>
      <c r="BM12" s="24" t="n"/>
      <c r="BN12" s="25" t="n"/>
      <c r="BO12" s="24" t="n"/>
      <c r="BP12" s="24" t="n"/>
      <c r="BQ12" s="24" t="n"/>
      <c r="BR12" s="24" t="n"/>
      <c r="BS12" s="24" t="n"/>
      <c r="BT12" s="24" t="n"/>
      <c r="BU12" s="25" t="n"/>
      <c r="BV12" s="24" t="n"/>
      <c r="BW12" s="24" t="n"/>
      <c r="BX12" s="24" t="n"/>
      <c r="BY12" s="24" t="n"/>
      <c r="BZ12" s="24" t="n"/>
      <c r="CA12" s="24" t="n"/>
    </row>
    <row r="13" ht="20" customHeight="1">
      <c r="B13" s="26" t="inlineStr">
        <is>
          <t>1.2</t>
        </is>
      </c>
      <c r="C13" s="27" t="inlineStr">
        <is>
          <t>Requirements &amp; sitemap</t>
        </is>
      </c>
      <c r="D13" s="28" t="inlineStr">
        <is>
          <t>Priya</t>
        </is>
      </c>
      <c r="E13" s="29" t="n">
        <v>46393</v>
      </c>
      <c r="F13" s="29" t="n">
        <v>46399</v>
      </c>
      <c r="G13" s="30">
        <f>IF(OR(E13="",F13=""),"",F13-E13+1)</f>
        <v/>
      </c>
      <c r="H13" s="31" t="n">
        <v>1</v>
      </c>
      <c r="I13" s="24" t="n"/>
      <c r="J13" s="25" t="n"/>
      <c r="K13" s="24" t="n"/>
      <c r="L13" s="24" t="n"/>
      <c r="M13" s="24" t="n"/>
      <c r="N13" s="24" t="n"/>
      <c r="O13" s="24" t="n"/>
      <c r="P13" s="24" t="n"/>
      <c r="Q13" s="25" t="n"/>
      <c r="R13" s="24" t="n"/>
      <c r="S13" s="24" t="n"/>
      <c r="T13" s="24" t="n"/>
      <c r="U13" s="24" t="n"/>
      <c r="V13" s="24" t="n"/>
      <c r="W13" s="24" t="n"/>
      <c r="X13" s="25" t="n"/>
      <c r="Y13" s="24" t="n"/>
      <c r="Z13" s="24" t="n"/>
      <c r="AA13" s="24" t="n"/>
      <c r="AB13" s="24" t="n"/>
      <c r="AC13" s="24" t="n"/>
      <c r="AD13" s="24" t="n"/>
      <c r="AE13" s="25" t="n"/>
      <c r="AF13" s="24" t="n"/>
      <c r="AG13" s="24" t="n"/>
      <c r="AH13" s="24" t="n"/>
      <c r="AI13" s="24" t="n"/>
      <c r="AJ13" s="24" t="n"/>
      <c r="AK13" s="24" t="n"/>
      <c r="AL13" s="25" t="n"/>
      <c r="AM13" s="24" t="n"/>
      <c r="AN13" s="24" t="n"/>
      <c r="AO13" s="24" t="n"/>
      <c r="AP13" s="24" t="n"/>
      <c r="AQ13" s="24" t="n"/>
      <c r="AR13" s="24" t="n"/>
      <c r="AS13" s="25" t="n"/>
      <c r="AT13" s="24" t="n"/>
      <c r="AU13" s="24" t="n"/>
      <c r="AV13" s="24" t="n"/>
      <c r="AW13" s="24" t="n"/>
      <c r="AX13" s="24" t="n"/>
      <c r="AY13" s="24" t="n"/>
      <c r="AZ13" s="25" t="n"/>
      <c r="BA13" s="24" t="n"/>
      <c r="BB13" s="24" t="n"/>
      <c r="BC13" s="24" t="n"/>
      <c r="BD13" s="24" t="n"/>
      <c r="BE13" s="24" t="n"/>
      <c r="BF13" s="24" t="n"/>
      <c r="BG13" s="25" t="n"/>
      <c r="BH13" s="24" t="n"/>
      <c r="BI13" s="24" t="n"/>
      <c r="BJ13" s="24" t="n"/>
      <c r="BK13" s="24" t="n"/>
      <c r="BL13" s="24" t="n"/>
      <c r="BM13" s="24" t="n"/>
      <c r="BN13" s="25" t="n"/>
      <c r="BO13" s="24" t="n"/>
      <c r="BP13" s="24" t="n"/>
      <c r="BQ13" s="24" t="n"/>
      <c r="BR13" s="24" t="n"/>
      <c r="BS13" s="24" t="n"/>
      <c r="BT13" s="24" t="n"/>
      <c r="BU13" s="25" t="n"/>
      <c r="BV13" s="24" t="n"/>
      <c r="BW13" s="24" t="n"/>
      <c r="BX13" s="24" t="n"/>
      <c r="BY13" s="24" t="n"/>
      <c r="BZ13" s="24" t="n"/>
      <c r="CA13" s="24" t="n"/>
    </row>
    <row r="14" ht="20" customHeight="1">
      <c r="B14" s="26" t="inlineStr">
        <is>
          <t>1.3</t>
        </is>
      </c>
      <c r="C14" s="27" t="inlineStr">
        <is>
          <t>Content inventory</t>
        </is>
      </c>
      <c r="D14" s="28" t="inlineStr">
        <is>
          <t>Sam</t>
        </is>
      </c>
      <c r="E14" s="29" t="n">
        <v>46395</v>
      </c>
      <c r="F14" s="29" t="n">
        <v>46402</v>
      </c>
      <c r="G14" s="30">
        <f>IF(OR(E14="",F14=""),"",F14-E14+1)</f>
        <v/>
      </c>
      <c r="H14" s="31" t="n">
        <v>0.8</v>
      </c>
      <c r="I14" s="24" t="n"/>
      <c r="J14" s="25" t="n"/>
      <c r="K14" s="24" t="n"/>
      <c r="L14" s="24" t="n"/>
      <c r="M14" s="24" t="n"/>
      <c r="N14" s="24" t="n"/>
      <c r="O14" s="24" t="n"/>
      <c r="P14" s="24" t="n"/>
      <c r="Q14" s="25" t="n"/>
      <c r="R14" s="24" t="n"/>
      <c r="S14" s="24" t="n"/>
      <c r="T14" s="24" t="n"/>
      <c r="U14" s="24" t="n"/>
      <c r="V14" s="24" t="n"/>
      <c r="W14" s="24" t="n"/>
      <c r="X14" s="25" t="n"/>
      <c r="Y14" s="24" t="n"/>
      <c r="Z14" s="24" t="n"/>
      <c r="AA14" s="24" t="n"/>
      <c r="AB14" s="24" t="n"/>
      <c r="AC14" s="24" t="n"/>
      <c r="AD14" s="24" t="n"/>
      <c r="AE14" s="25" t="n"/>
      <c r="AF14" s="24" t="n"/>
      <c r="AG14" s="24" t="n"/>
      <c r="AH14" s="24" t="n"/>
      <c r="AI14" s="24" t="n"/>
      <c r="AJ14" s="24" t="n"/>
      <c r="AK14" s="24" t="n"/>
      <c r="AL14" s="25" t="n"/>
      <c r="AM14" s="24" t="n"/>
      <c r="AN14" s="24" t="n"/>
      <c r="AO14" s="24" t="n"/>
      <c r="AP14" s="24" t="n"/>
      <c r="AQ14" s="24" t="n"/>
      <c r="AR14" s="24" t="n"/>
      <c r="AS14" s="25" t="n"/>
      <c r="AT14" s="24" t="n"/>
      <c r="AU14" s="24" t="n"/>
      <c r="AV14" s="24" t="n"/>
      <c r="AW14" s="24" t="n"/>
      <c r="AX14" s="24" t="n"/>
      <c r="AY14" s="24" t="n"/>
      <c r="AZ14" s="25" t="n"/>
      <c r="BA14" s="24" t="n"/>
      <c r="BB14" s="24" t="n"/>
      <c r="BC14" s="24" t="n"/>
      <c r="BD14" s="24" t="n"/>
      <c r="BE14" s="24" t="n"/>
      <c r="BF14" s="24" t="n"/>
      <c r="BG14" s="25" t="n"/>
      <c r="BH14" s="24" t="n"/>
      <c r="BI14" s="24" t="n"/>
      <c r="BJ14" s="24" t="n"/>
      <c r="BK14" s="24" t="n"/>
      <c r="BL14" s="24" t="n"/>
      <c r="BM14" s="24" t="n"/>
      <c r="BN14" s="25" t="n"/>
      <c r="BO14" s="24" t="n"/>
      <c r="BP14" s="24" t="n"/>
      <c r="BQ14" s="24" t="n"/>
      <c r="BR14" s="24" t="n"/>
      <c r="BS14" s="24" t="n"/>
      <c r="BT14" s="24" t="n"/>
      <c r="BU14" s="25" t="n"/>
      <c r="BV14" s="24" t="n"/>
      <c r="BW14" s="24" t="n"/>
      <c r="BX14" s="24" t="n"/>
      <c r="BY14" s="24" t="n"/>
      <c r="BZ14" s="24" t="n"/>
      <c r="CA14" s="24" t="n"/>
    </row>
    <row r="15" ht="21" customHeight="1">
      <c r="B15" s="18" t="n">
        <v>2</v>
      </c>
      <c r="C15" s="19" t="inlineStr">
        <is>
          <t>Design</t>
        </is>
      </c>
      <c r="D15" s="20" t="n"/>
      <c r="E15" s="21">
        <f>IF(COUNT(E16:E18)=0,"",MIN(E16:E18))</f>
        <v/>
      </c>
      <c r="F15" s="21">
        <f>IF(COUNT(F16:F18)=0,"",MAX(F16:F18))</f>
        <v/>
      </c>
      <c r="G15" s="22">
        <f>IF(OR(E15="",F15=""),"",F15-E15+1)</f>
        <v/>
      </c>
      <c r="H15" s="23">
        <f>IF(SUM(G16:G18)=0,"",SUMPRODUCT(G16:G18,H16:H18)/SUM(G16:G18))</f>
        <v/>
      </c>
      <c r="I15" s="24" t="n"/>
      <c r="J15" s="25" t="n"/>
      <c r="K15" s="24" t="n"/>
      <c r="L15" s="24" t="n"/>
      <c r="M15" s="24" t="n"/>
      <c r="N15" s="24" t="n"/>
      <c r="O15" s="24" t="n"/>
      <c r="P15" s="24" t="n"/>
      <c r="Q15" s="25" t="n"/>
      <c r="R15" s="24" t="n"/>
      <c r="S15" s="24" t="n"/>
      <c r="T15" s="24" t="n"/>
      <c r="U15" s="24" t="n"/>
      <c r="V15" s="24" t="n"/>
      <c r="W15" s="24" t="n"/>
      <c r="X15" s="25" t="n"/>
      <c r="Y15" s="24" t="n"/>
      <c r="Z15" s="24" t="n"/>
      <c r="AA15" s="24" t="n"/>
      <c r="AB15" s="24" t="n"/>
      <c r="AC15" s="24" t="n"/>
      <c r="AD15" s="24" t="n"/>
      <c r="AE15" s="25" t="n"/>
      <c r="AF15" s="24" t="n"/>
      <c r="AG15" s="24" t="n"/>
      <c r="AH15" s="24" t="n"/>
      <c r="AI15" s="24" t="n"/>
      <c r="AJ15" s="24" t="n"/>
      <c r="AK15" s="24" t="n"/>
      <c r="AL15" s="25" t="n"/>
      <c r="AM15" s="24" t="n"/>
      <c r="AN15" s="24" t="n"/>
      <c r="AO15" s="24" t="n"/>
      <c r="AP15" s="24" t="n"/>
      <c r="AQ15" s="24" t="n"/>
      <c r="AR15" s="24" t="n"/>
      <c r="AS15" s="25" t="n"/>
      <c r="AT15" s="24" t="n"/>
      <c r="AU15" s="24" t="n"/>
      <c r="AV15" s="24" t="n"/>
      <c r="AW15" s="24" t="n"/>
      <c r="AX15" s="24" t="n"/>
      <c r="AY15" s="24" t="n"/>
      <c r="AZ15" s="25" t="n"/>
      <c r="BA15" s="24" t="n"/>
      <c r="BB15" s="24" t="n"/>
      <c r="BC15" s="24" t="n"/>
      <c r="BD15" s="24" t="n"/>
      <c r="BE15" s="24" t="n"/>
      <c r="BF15" s="24" t="n"/>
      <c r="BG15" s="25" t="n"/>
      <c r="BH15" s="24" t="n"/>
      <c r="BI15" s="24" t="n"/>
      <c r="BJ15" s="24" t="n"/>
      <c r="BK15" s="24" t="n"/>
      <c r="BL15" s="24" t="n"/>
      <c r="BM15" s="24" t="n"/>
      <c r="BN15" s="25" t="n"/>
      <c r="BO15" s="24" t="n"/>
      <c r="BP15" s="24" t="n"/>
      <c r="BQ15" s="24" t="n"/>
      <c r="BR15" s="24" t="n"/>
      <c r="BS15" s="24" t="n"/>
      <c r="BT15" s="24" t="n"/>
      <c r="BU15" s="25" t="n"/>
      <c r="BV15" s="24" t="n"/>
      <c r="BW15" s="24" t="n"/>
      <c r="BX15" s="24" t="n"/>
      <c r="BY15" s="24" t="n"/>
      <c r="BZ15" s="24" t="n"/>
      <c r="CA15" s="24" t="n"/>
    </row>
    <row r="16" ht="20" customHeight="1">
      <c r="B16" s="26" t="inlineStr">
        <is>
          <t>2.1</t>
        </is>
      </c>
      <c r="C16" s="27" t="inlineStr">
        <is>
          <t>Wireframes</t>
        </is>
      </c>
      <c r="D16" s="28" t="inlineStr">
        <is>
          <t>Chris</t>
        </is>
      </c>
      <c r="E16" s="29" t="n">
        <v>46400</v>
      </c>
      <c r="F16" s="29" t="n">
        <v>46409</v>
      </c>
      <c r="G16" s="30">
        <f>IF(OR(E16="",F16=""),"",F16-E16+1)</f>
        <v/>
      </c>
      <c r="H16" s="31" t="n">
        <v>0.6</v>
      </c>
      <c r="I16" s="24" t="n"/>
      <c r="J16" s="25" t="n"/>
      <c r="K16" s="24" t="n"/>
      <c r="L16" s="24" t="n"/>
      <c r="M16" s="24" t="n"/>
      <c r="N16" s="24" t="n"/>
      <c r="O16" s="24" t="n"/>
      <c r="P16" s="24" t="n"/>
      <c r="Q16" s="25" t="n"/>
      <c r="R16" s="24" t="n"/>
      <c r="S16" s="24" t="n"/>
      <c r="T16" s="24" t="n"/>
      <c r="U16" s="24" t="n"/>
      <c r="V16" s="24" t="n"/>
      <c r="W16" s="24" t="n"/>
      <c r="X16" s="25" t="n"/>
      <c r="Y16" s="24" t="n"/>
      <c r="Z16" s="24" t="n"/>
      <c r="AA16" s="24" t="n"/>
      <c r="AB16" s="24" t="n"/>
      <c r="AC16" s="24" t="n"/>
      <c r="AD16" s="24" t="n"/>
      <c r="AE16" s="25" t="n"/>
      <c r="AF16" s="24" t="n"/>
      <c r="AG16" s="24" t="n"/>
      <c r="AH16" s="24" t="n"/>
      <c r="AI16" s="24" t="n"/>
      <c r="AJ16" s="24" t="n"/>
      <c r="AK16" s="24" t="n"/>
      <c r="AL16" s="25" t="n"/>
      <c r="AM16" s="24" t="n"/>
      <c r="AN16" s="24" t="n"/>
      <c r="AO16" s="24" t="n"/>
      <c r="AP16" s="24" t="n"/>
      <c r="AQ16" s="24" t="n"/>
      <c r="AR16" s="24" t="n"/>
      <c r="AS16" s="25" t="n"/>
      <c r="AT16" s="24" t="n"/>
      <c r="AU16" s="24" t="n"/>
      <c r="AV16" s="24" t="n"/>
      <c r="AW16" s="24" t="n"/>
      <c r="AX16" s="24" t="n"/>
      <c r="AY16" s="24" t="n"/>
      <c r="AZ16" s="25" t="n"/>
      <c r="BA16" s="24" t="n"/>
      <c r="BB16" s="24" t="n"/>
      <c r="BC16" s="24" t="n"/>
      <c r="BD16" s="24" t="n"/>
      <c r="BE16" s="24" t="n"/>
      <c r="BF16" s="24" t="n"/>
      <c r="BG16" s="25" t="n"/>
      <c r="BH16" s="24" t="n"/>
      <c r="BI16" s="24" t="n"/>
      <c r="BJ16" s="24" t="n"/>
      <c r="BK16" s="24" t="n"/>
      <c r="BL16" s="24" t="n"/>
      <c r="BM16" s="24" t="n"/>
      <c r="BN16" s="25" t="n"/>
      <c r="BO16" s="24" t="n"/>
      <c r="BP16" s="24" t="n"/>
      <c r="BQ16" s="24" t="n"/>
      <c r="BR16" s="24" t="n"/>
      <c r="BS16" s="24" t="n"/>
      <c r="BT16" s="24" t="n"/>
      <c r="BU16" s="25" t="n"/>
      <c r="BV16" s="24" t="n"/>
      <c r="BW16" s="24" t="n"/>
      <c r="BX16" s="24" t="n"/>
      <c r="BY16" s="24" t="n"/>
      <c r="BZ16" s="24" t="n"/>
      <c r="CA16" s="24" t="n"/>
    </row>
    <row r="17" ht="20" customHeight="1">
      <c r="B17" s="26" t="inlineStr">
        <is>
          <t>2.2</t>
        </is>
      </c>
      <c r="C17" s="27" t="inlineStr">
        <is>
          <t>Visual design</t>
        </is>
      </c>
      <c r="D17" s="28" t="inlineStr">
        <is>
          <t>Chris</t>
        </is>
      </c>
      <c r="E17" s="29" t="n">
        <v>46407</v>
      </c>
      <c r="F17" s="29" t="n">
        <v>46421</v>
      </c>
      <c r="G17" s="30">
        <f>IF(OR(E17="",F17=""),"",F17-E17+1)</f>
        <v/>
      </c>
      <c r="H17" s="31" t="n">
        <v>0.25</v>
      </c>
      <c r="I17" s="24" t="n"/>
      <c r="J17" s="25" t="n"/>
      <c r="K17" s="24" t="n"/>
      <c r="L17" s="24" t="n"/>
      <c r="M17" s="24" t="n"/>
      <c r="N17" s="24" t="n"/>
      <c r="O17" s="24" t="n"/>
      <c r="P17" s="24" t="n"/>
      <c r="Q17" s="25" t="n"/>
      <c r="R17" s="24" t="n"/>
      <c r="S17" s="24" t="n"/>
      <c r="T17" s="24" t="n"/>
      <c r="U17" s="24" t="n"/>
      <c r="V17" s="24" t="n"/>
      <c r="W17" s="24" t="n"/>
      <c r="X17" s="25" t="n"/>
      <c r="Y17" s="24" t="n"/>
      <c r="Z17" s="24" t="n"/>
      <c r="AA17" s="24" t="n"/>
      <c r="AB17" s="24" t="n"/>
      <c r="AC17" s="24" t="n"/>
      <c r="AD17" s="24" t="n"/>
      <c r="AE17" s="25" t="n"/>
      <c r="AF17" s="24" t="n"/>
      <c r="AG17" s="24" t="n"/>
      <c r="AH17" s="24" t="n"/>
      <c r="AI17" s="24" t="n"/>
      <c r="AJ17" s="24" t="n"/>
      <c r="AK17" s="24" t="n"/>
      <c r="AL17" s="25" t="n"/>
      <c r="AM17" s="24" t="n"/>
      <c r="AN17" s="24" t="n"/>
      <c r="AO17" s="24" t="n"/>
      <c r="AP17" s="24" t="n"/>
      <c r="AQ17" s="24" t="n"/>
      <c r="AR17" s="24" t="n"/>
      <c r="AS17" s="25" t="n"/>
      <c r="AT17" s="24" t="n"/>
      <c r="AU17" s="24" t="n"/>
      <c r="AV17" s="24" t="n"/>
      <c r="AW17" s="24" t="n"/>
      <c r="AX17" s="24" t="n"/>
      <c r="AY17" s="24" t="n"/>
      <c r="AZ17" s="25" t="n"/>
      <c r="BA17" s="24" t="n"/>
      <c r="BB17" s="24" t="n"/>
      <c r="BC17" s="24" t="n"/>
      <c r="BD17" s="24" t="n"/>
      <c r="BE17" s="24" t="n"/>
      <c r="BF17" s="24" t="n"/>
      <c r="BG17" s="25" t="n"/>
      <c r="BH17" s="24" t="n"/>
      <c r="BI17" s="24" t="n"/>
      <c r="BJ17" s="24" t="n"/>
      <c r="BK17" s="24" t="n"/>
      <c r="BL17" s="24" t="n"/>
      <c r="BM17" s="24" t="n"/>
      <c r="BN17" s="25" t="n"/>
      <c r="BO17" s="24" t="n"/>
      <c r="BP17" s="24" t="n"/>
      <c r="BQ17" s="24" t="n"/>
      <c r="BR17" s="24" t="n"/>
      <c r="BS17" s="24" t="n"/>
      <c r="BT17" s="24" t="n"/>
      <c r="BU17" s="25" t="n"/>
      <c r="BV17" s="24" t="n"/>
      <c r="BW17" s="24" t="n"/>
      <c r="BX17" s="24" t="n"/>
      <c r="BY17" s="24" t="n"/>
      <c r="BZ17" s="24" t="n"/>
      <c r="CA17" s="24" t="n"/>
    </row>
    <row r="18" ht="20" customHeight="1">
      <c r="B18" s="26" t="inlineStr">
        <is>
          <t>2.3</t>
        </is>
      </c>
      <c r="C18" s="27" t="inlineStr">
        <is>
          <t>Design review &amp; sign-off</t>
        </is>
      </c>
      <c r="D18" s="28" t="inlineStr">
        <is>
          <t>Alex</t>
        </is>
      </c>
      <c r="E18" s="29" t="n">
        <v>46422</v>
      </c>
      <c r="F18" s="29" t="n">
        <v>46423</v>
      </c>
      <c r="G18" s="30">
        <f>IF(OR(E18="",F18=""),"",F18-E18+1)</f>
        <v/>
      </c>
      <c r="H18" s="31" t="n">
        <v>0</v>
      </c>
      <c r="I18" s="24" t="n"/>
      <c r="J18" s="25" t="n"/>
      <c r="K18" s="24" t="n"/>
      <c r="L18" s="24" t="n"/>
      <c r="M18" s="24" t="n"/>
      <c r="N18" s="24" t="n"/>
      <c r="O18" s="24" t="n"/>
      <c r="P18" s="24" t="n"/>
      <c r="Q18" s="25" t="n"/>
      <c r="R18" s="24" t="n"/>
      <c r="S18" s="24" t="n"/>
      <c r="T18" s="24" t="n"/>
      <c r="U18" s="24" t="n"/>
      <c r="V18" s="24" t="n"/>
      <c r="W18" s="24" t="n"/>
      <c r="X18" s="25" t="n"/>
      <c r="Y18" s="24" t="n"/>
      <c r="Z18" s="24" t="n"/>
      <c r="AA18" s="24" t="n"/>
      <c r="AB18" s="24" t="n"/>
      <c r="AC18" s="24" t="n"/>
      <c r="AD18" s="24" t="n"/>
      <c r="AE18" s="25" t="n"/>
      <c r="AF18" s="24" t="n"/>
      <c r="AG18" s="24" t="n"/>
      <c r="AH18" s="24" t="n"/>
      <c r="AI18" s="24" t="n"/>
      <c r="AJ18" s="24" t="n"/>
      <c r="AK18" s="24" t="n"/>
      <c r="AL18" s="25" t="n"/>
      <c r="AM18" s="24" t="n"/>
      <c r="AN18" s="24" t="n"/>
      <c r="AO18" s="24" t="n"/>
      <c r="AP18" s="24" t="n"/>
      <c r="AQ18" s="24" t="n"/>
      <c r="AR18" s="24" t="n"/>
      <c r="AS18" s="25" t="n"/>
      <c r="AT18" s="24" t="n"/>
      <c r="AU18" s="24" t="n"/>
      <c r="AV18" s="24" t="n"/>
      <c r="AW18" s="24" t="n"/>
      <c r="AX18" s="24" t="n"/>
      <c r="AY18" s="24" t="n"/>
      <c r="AZ18" s="25" t="n"/>
      <c r="BA18" s="24" t="n"/>
      <c r="BB18" s="24" t="n"/>
      <c r="BC18" s="24" t="n"/>
      <c r="BD18" s="24" t="n"/>
      <c r="BE18" s="24" t="n"/>
      <c r="BF18" s="24" t="n"/>
      <c r="BG18" s="25" t="n"/>
      <c r="BH18" s="24" t="n"/>
      <c r="BI18" s="24" t="n"/>
      <c r="BJ18" s="24" t="n"/>
      <c r="BK18" s="24" t="n"/>
      <c r="BL18" s="24" t="n"/>
      <c r="BM18" s="24" t="n"/>
      <c r="BN18" s="25" t="n"/>
      <c r="BO18" s="24" t="n"/>
      <c r="BP18" s="24" t="n"/>
      <c r="BQ18" s="24" t="n"/>
      <c r="BR18" s="24" t="n"/>
      <c r="BS18" s="24" t="n"/>
      <c r="BT18" s="24" t="n"/>
      <c r="BU18" s="25" t="n"/>
      <c r="BV18" s="24" t="n"/>
      <c r="BW18" s="24" t="n"/>
      <c r="BX18" s="24" t="n"/>
      <c r="BY18" s="24" t="n"/>
      <c r="BZ18" s="24" t="n"/>
      <c r="CA18" s="24" t="n"/>
    </row>
    <row r="19" ht="21" customHeight="1">
      <c r="B19" s="18" t="n">
        <v>3</v>
      </c>
      <c r="C19" s="19" t="inlineStr">
        <is>
          <t>Build</t>
        </is>
      </c>
      <c r="D19" s="20" t="n"/>
      <c r="E19" s="21">
        <f>IF(COUNT(E20:E22)=0,"",MIN(E20:E22))</f>
        <v/>
      </c>
      <c r="F19" s="21">
        <f>IF(COUNT(F20:F22)=0,"",MAX(F20:F22))</f>
        <v/>
      </c>
      <c r="G19" s="22">
        <f>IF(OR(E19="",F19=""),"",F19-E19+1)</f>
        <v/>
      </c>
      <c r="H19" s="23">
        <f>IF(SUM(G20:G22)=0,"",SUMPRODUCT(G20:G22,H20:H22)/SUM(G20:G22))</f>
        <v/>
      </c>
      <c r="I19" s="24" t="n"/>
      <c r="J19" s="25" t="n"/>
      <c r="K19" s="24" t="n"/>
      <c r="L19" s="24" t="n"/>
      <c r="M19" s="24" t="n"/>
      <c r="N19" s="24" t="n"/>
      <c r="O19" s="24" t="n"/>
      <c r="P19" s="24" t="n"/>
      <c r="Q19" s="25" t="n"/>
      <c r="R19" s="24" t="n"/>
      <c r="S19" s="24" t="n"/>
      <c r="T19" s="24" t="n"/>
      <c r="U19" s="24" t="n"/>
      <c r="V19" s="24" t="n"/>
      <c r="W19" s="24" t="n"/>
      <c r="X19" s="25" t="n"/>
      <c r="Y19" s="24" t="n"/>
      <c r="Z19" s="24" t="n"/>
      <c r="AA19" s="24" t="n"/>
      <c r="AB19" s="24" t="n"/>
      <c r="AC19" s="24" t="n"/>
      <c r="AD19" s="24" t="n"/>
      <c r="AE19" s="25" t="n"/>
      <c r="AF19" s="24" t="n"/>
      <c r="AG19" s="24" t="n"/>
      <c r="AH19" s="24" t="n"/>
      <c r="AI19" s="24" t="n"/>
      <c r="AJ19" s="24" t="n"/>
      <c r="AK19" s="24" t="n"/>
      <c r="AL19" s="25" t="n"/>
      <c r="AM19" s="24" t="n"/>
      <c r="AN19" s="24" t="n"/>
      <c r="AO19" s="24" t="n"/>
      <c r="AP19" s="24" t="n"/>
      <c r="AQ19" s="24" t="n"/>
      <c r="AR19" s="24" t="n"/>
      <c r="AS19" s="25" t="n"/>
      <c r="AT19" s="24" t="n"/>
      <c r="AU19" s="24" t="n"/>
      <c r="AV19" s="24" t="n"/>
      <c r="AW19" s="24" t="n"/>
      <c r="AX19" s="24" t="n"/>
      <c r="AY19" s="24" t="n"/>
      <c r="AZ19" s="25" t="n"/>
      <c r="BA19" s="24" t="n"/>
      <c r="BB19" s="24" t="n"/>
      <c r="BC19" s="24" t="n"/>
      <c r="BD19" s="24" t="n"/>
      <c r="BE19" s="24" t="n"/>
      <c r="BF19" s="24" t="n"/>
      <c r="BG19" s="25" t="n"/>
      <c r="BH19" s="24" t="n"/>
      <c r="BI19" s="24" t="n"/>
      <c r="BJ19" s="24" t="n"/>
      <c r="BK19" s="24" t="n"/>
      <c r="BL19" s="24" t="n"/>
      <c r="BM19" s="24" t="n"/>
      <c r="BN19" s="25" t="n"/>
      <c r="BO19" s="24" t="n"/>
      <c r="BP19" s="24" t="n"/>
      <c r="BQ19" s="24" t="n"/>
      <c r="BR19" s="24" t="n"/>
      <c r="BS19" s="24" t="n"/>
      <c r="BT19" s="24" t="n"/>
      <c r="BU19" s="25" t="n"/>
      <c r="BV19" s="24" t="n"/>
      <c r="BW19" s="24" t="n"/>
      <c r="BX19" s="24" t="n"/>
      <c r="BY19" s="24" t="n"/>
      <c r="BZ19" s="24" t="n"/>
      <c r="CA19" s="24" t="n"/>
    </row>
    <row r="20" ht="20" customHeight="1">
      <c r="B20" s="26" t="inlineStr">
        <is>
          <t>3.1</t>
        </is>
      </c>
      <c r="C20" s="27" t="inlineStr">
        <is>
          <t>Front-end development</t>
        </is>
      </c>
      <c r="D20" s="28" t="inlineStr">
        <is>
          <t>Jamie</t>
        </is>
      </c>
      <c r="E20" s="29" t="n">
        <v>46426</v>
      </c>
      <c r="F20" s="29" t="n">
        <v>46444</v>
      </c>
      <c r="G20" s="30">
        <f>IF(OR(E20="",F20=""),"",F20-E20+1)</f>
        <v/>
      </c>
      <c r="H20" s="31" t="n">
        <v>0</v>
      </c>
      <c r="I20" s="24" t="n"/>
      <c r="J20" s="25" t="n"/>
      <c r="K20" s="24" t="n"/>
      <c r="L20" s="24" t="n"/>
      <c r="M20" s="24" t="n"/>
      <c r="N20" s="24" t="n"/>
      <c r="O20" s="24" t="n"/>
      <c r="P20" s="24" t="n"/>
      <c r="Q20" s="25" t="n"/>
      <c r="R20" s="24" t="n"/>
      <c r="S20" s="24" t="n"/>
      <c r="T20" s="24" t="n"/>
      <c r="U20" s="24" t="n"/>
      <c r="V20" s="24" t="n"/>
      <c r="W20" s="24" t="n"/>
      <c r="X20" s="25" t="n"/>
      <c r="Y20" s="24" t="n"/>
      <c r="Z20" s="24" t="n"/>
      <c r="AA20" s="24" t="n"/>
      <c r="AB20" s="24" t="n"/>
      <c r="AC20" s="24" t="n"/>
      <c r="AD20" s="24" t="n"/>
      <c r="AE20" s="25" t="n"/>
      <c r="AF20" s="24" t="n"/>
      <c r="AG20" s="24" t="n"/>
      <c r="AH20" s="24" t="n"/>
      <c r="AI20" s="24" t="n"/>
      <c r="AJ20" s="24" t="n"/>
      <c r="AK20" s="24" t="n"/>
      <c r="AL20" s="25" t="n"/>
      <c r="AM20" s="24" t="n"/>
      <c r="AN20" s="24" t="n"/>
      <c r="AO20" s="24" t="n"/>
      <c r="AP20" s="24" t="n"/>
      <c r="AQ20" s="24" t="n"/>
      <c r="AR20" s="24" t="n"/>
      <c r="AS20" s="25" t="n"/>
      <c r="AT20" s="24" t="n"/>
      <c r="AU20" s="24" t="n"/>
      <c r="AV20" s="24" t="n"/>
      <c r="AW20" s="24" t="n"/>
      <c r="AX20" s="24" t="n"/>
      <c r="AY20" s="24" t="n"/>
      <c r="AZ20" s="25" t="n"/>
      <c r="BA20" s="24" t="n"/>
      <c r="BB20" s="24" t="n"/>
      <c r="BC20" s="24" t="n"/>
      <c r="BD20" s="24" t="n"/>
      <c r="BE20" s="24" t="n"/>
      <c r="BF20" s="24" t="n"/>
      <c r="BG20" s="25" t="n"/>
      <c r="BH20" s="24" t="n"/>
      <c r="BI20" s="24" t="n"/>
      <c r="BJ20" s="24" t="n"/>
      <c r="BK20" s="24" t="n"/>
      <c r="BL20" s="24" t="n"/>
      <c r="BM20" s="24" t="n"/>
      <c r="BN20" s="25" t="n"/>
      <c r="BO20" s="24" t="n"/>
      <c r="BP20" s="24" t="n"/>
      <c r="BQ20" s="24" t="n"/>
      <c r="BR20" s="24" t="n"/>
      <c r="BS20" s="24" t="n"/>
      <c r="BT20" s="24" t="n"/>
      <c r="BU20" s="25" t="n"/>
      <c r="BV20" s="24" t="n"/>
      <c r="BW20" s="24" t="n"/>
      <c r="BX20" s="24" t="n"/>
      <c r="BY20" s="24" t="n"/>
      <c r="BZ20" s="24" t="n"/>
      <c r="CA20" s="24" t="n"/>
    </row>
    <row r="21" ht="20" customHeight="1">
      <c r="B21" s="26" t="inlineStr">
        <is>
          <t>3.2</t>
        </is>
      </c>
      <c r="C21" s="27" t="inlineStr">
        <is>
          <t>CMS setup &amp; content entry</t>
        </is>
      </c>
      <c r="D21" s="28" t="inlineStr">
        <is>
          <t>Sam</t>
        </is>
      </c>
      <c r="E21" s="29" t="n">
        <v>46433</v>
      </c>
      <c r="F21" s="29" t="n">
        <v>46449</v>
      </c>
      <c r="G21" s="30">
        <f>IF(OR(E21="",F21=""),"",F21-E21+1)</f>
        <v/>
      </c>
      <c r="H21" s="31" t="n">
        <v>0</v>
      </c>
      <c r="I21" s="24" t="n"/>
      <c r="J21" s="25" t="n"/>
      <c r="K21" s="24" t="n"/>
      <c r="L21" s="24" t="n"/>
      <c r="M21" s="24" t="n"/>
      <c r="N21" s="24" t="n"/>
      <c r="O21" s="24" t="n"/>
      <c r="P21" s="24" t="n"/>
      <c r="Q21" s="25" t="n"/>
      <c r="R21" s="24" t="n"/>
      <c r="S21" s="24" t="n"/>
      <c r="T21" s="24" t="n"/>
      <c r="U21" s="24" t="n"/>
      <c r="V21" s="24" t="n"/>
      <c r="W21" s="24" t="n"/>
      <c r="X21" s="25" t="n"/>
      <c r="Y21" s="24" t="n"/>
      <c r="Z21" s="24" t="n"/>
      <c r="AA21" s="24" t="n"/>
      <c r="AB21" s="24" t="n"/>
      <c r="AC21" s="24" t="n"/>
      <c r="AD21" s="24" t="n"/>
      <c r="AE21" s="25" t="n"/>
      <c r="AF21" s="24" t="n"/>
      <c r="AG21" s="24" t="n"/>
      <c r="AH21" s="24" t="n"/>
      <c r="AI21" s="24" t="n"/>
      <c r="AJ21" s="24" t="n"/>
      <c r="AK21" s="24" t="n"/>
      <c r="AL21" s="25" t="n"/>
      <c r="AM21" s="24" t="n"/>
      <c r="AN21" s="24" t="n"/>
      <c r="AO21" s="24" t="n"/>
      <c r="AP21" s="24" t="n"/>
      <c r="AQ21" s="24" t="n"/>
      <c r="AR21" s="24" t="n"/>
      <c r="AS21" s="25" t="n"/>
      <c r="AT21" s="24" t="n"/>
      <c r="AU21" s="24" t="n"/>
      <c r="AV21" s="24" t="n"/>
      <c r="AW21" s="24" t="n"/>
      <c r="AX21" s="24" t="n"/>
      <c r="AY21" s="24" t="n"/>
      <c r="AZ21" s="25" t="n"/>
      <c r="BA21" s="24" t="n"/>
      <c r="BB21" s="24" t="n"/>
      <c r="BC21" s="24" t="n"/>
      <c r="BD21" s="24" t="n"/>
      <c r="BE21" s="24" t="n"/>
      <c r="BF21" s="24" t="n"/>
      <c r="BG21" s="25" t="n"/>
      <c r="BH21" s="24" t="n"/>
      <c r="BI21" s="24" t="n"/>
      <c r="BJ21" s="24" t="n"/>
      <c r="BK21" s="24" t="n"/>
      <c r="BL21" s="24" t="n"/>
      <c r="BM21" s="24" t="n"/>
      <c r="BN21" s="25" t="n"/>
      <c r="BO21" s="24" t="n"/>
      <c r="BP21" s="24" t="n"/>
      <c r="BQ21" s="24" t="n"/>
      <c r="BR21" s="24" t="n"/>
      <c r="BS21" s="24" t="n"/>
      <c r="BT21" s="24" t="n"/>
      <c r="BU21" s="25" t="n"/>
      <c r="BV21" s="24" t="n"/>
      <c r="BW21" s="24" t="n"/>
      <c r="BX21" s="24" t="n"/>
      <c r="BY21" s="24" t="n"/>
      <c r="BZ21" s="24" t="n"/>
      <c r="CA21" s="24" t="n"/>
    </row>
    <row r="22" ht="20" customHeight="1">
      <c r="B22" s="26" t="inlineStr">
        <is>
          <t>3.3</t>
        </is>
      </c>
      <c r="C22" s="27" t="inlineStr">
        <is>
          <t>QA &amp; accessibility testing</t>
        </is>
      </c>
      <c r="D22" s="28" t="inlineStr">
        <is>
          <t>Priya</t>
        </is>
      </c>
      <c r="E22" s="29" t="n">
        <v>46447</v>
      </c>
      <c r="F22" s="29" t="n">
        <v>46454</v>
      </c>
      <c r="G22" s="30">
        <f>IF(OR(E22="",F22=""),"",F22-E22+1)</f>
        <v/>
      </c>
      <c r="H22" s="31" t="n">
        <v>0</v>
      </c>
      <c r="I22" s="24" t="n"/>
      <c r="J22" s="25" t="n"/>
      <c r="K22" s="24" t="n"/>
      <c r="L22" s="24" t="n"/>
      <c r="M22" s="24" t="n"/>
      <c r="N22" s="24" t="n"/>
      <c r="O22" s="24" t="n"/>
      <c r="P22" s="24" t="n"/>
      <c r="Q22" s="25" t="n"/>
      <c r="R22" s="24" t="n"/>
      <c r="S22" s="24" t="n"/>
      <c r="T22" s="24" t="n"/>
      <c r="U22" s="24" t="n"/>
      <c r="V22" s="24" t="n"/>
      <c r="W22" s="24" t="n"/>
      <c r="X22" s="25" t="n"/>
      <c r="Y22" s="24" t="n"/>
      <c r="Z22" s="24" t="n"/>
      <c r="AA22" s="24" t="n"/>
      <c r="AB22" s="24" t="n"/>
      <c r="AC22" s="24" t="n"/>
      <c r="AD22" s="24" t="n"/>
      <c r="AE22" s="25" t="n"/>
      <c r="AF22" s="24" t="n"/>
      <c r="AG22" s="24" t="n"/>
      <c r="AH22" s="24" t="n"/>
      <c r="AI22" s="24" t="n"/>
      <c r="AJ22" s="24" t="n"/>
      <c r="AK22" s="24" t="n"/>
      <c r="AL22" s="25" t="n"/>
      <c r="AM22" s="24" t="n"/>
      <c r="AN22" s="24" t="n"/>
      <c r="AO22" s="24" t="n"/>
      <c r="AP22" s="24" t="n"/>
      <c r="AQ22" s="24" t="n"/>
      <c r="AR22" s="24" t="n"/>
      <c r="AS22" s="25" t="n"/>
      <c r="AT22" s="24" t="n"/>
      <c r="AU22" s="24" t="n"/>
      <c r="AV22" s="24" t="n"/>
      <c r="AW22" s="24" t="n"/>
      <c r="AX22" s="24" t="n"/>
      <c r="AY22" s="24" t="n"/>
      <c r="AZ22" s="25" t="n"/>
      <c r="BA22" s="24" t="n"/>
      <c r="BB22" s="24" t="n"/>
      <c r="BC22" s="24" t="n"/>
      <c r="BD22" s="24" t="n"/>
      <c r="BE22" s="24" t="n"/>
      <c r="BF22" s="24" t="n"/>
      <c r="BG22" s="25" t="n"/>
      <c r="BH22" s="24" t="n"/>
      <c r="BI22" s="24" t="n"/>
      <c r="BJ22" s="24" t="n"/>
      <c r="BK22" s="24" t="n"/>
      <c r="BL22" s="24" t="n"/>
      <c r="BM22" s="24" t="n"/>
      <c r="BN22" s="25" t="n"/>
      <c r="BO22" s="24" t="n"/>
      <c r="BP22" s="24" t="n"/>
      <c r="BQ22" s="24" t="n"/>
      <c r="BR22" s="24" t="n"/>
      <c r="BS22" s="24" t="n"/>
      <c r="BT22" s="24" t="n"/>
      <c r="BU22" s="25" t="n"/>
      <c r="BV22" s="24" t="n"/>
      <c r="BW22" s="24" t="n"/>
      <c r="BX22" s="24" t="n"/>
      <c r="BY22" s="24" t="n"/>
      <c r="BZ22" s="24" t="n"/>
      <c r="CA22" s="24" t="n"/>
    </row>
    <row r="23" ht="21" customHeight="1">
      <c r="B23" s="18" t="n">
        <v>4</v>
      </c>
      <c r="C23" s="19" t="inlineStr">
        <is>
          <t>Launch</t>
        </is>
      </c>
      <c r="D23" s="20" t="n"/>
      <c r="E23" s="21">
        <f>IF(COUNT(E24:E25)=0,"",MIN(E24:E25))</f>
        <v/>
      </c>
      <c r="F23" s="21">
        <f>IF(COUNT(F24:F25)=0,"",MAX(F24:F25))</f>
        <v/>
      </c>
      <c r="G23" s="22">
        <f>IF(OR(E23="",F23=""),"",F23-E23+1)</f>
        <v/>
      </c>
      <c r="H23" s="23">
        <f>IF(SUM(G24:G25)=0,"",SUMPRODUCT(G24:G25,H24:H25)/SUM(G24:G25))</f>
        <v/>
      </c>
      <c r="I23" s="24" t="n"/>
      <c r="J23" s="25" t="n"/>
      <c r="K23" s="24" t="n"/>
      <c r="L23" s="24" t="n"/>
      <c r="M23" s="24" t="n"/>
      <c r="N23" s="24" t="n"/>
      <c r="O23" s="24" t="n"/>
      <c r="P23" s="24" t="n"/>
      <c r="Q23" s="25" t="n"/>
      <c r="R23" s="24" t="n"/>
      <c r="S23" s="24" t="n"/>
      <c r="T23" s="24" t="n"/>
      <c r="U23" s="24" t="n"/>
      <c r="V23" s="24" t="n"/>
      <c r="W23" s="24" t="n"/>
      <c r="X23" s="25" t="n"/>
      <c r="Y23" s="24" t="n"/>
      <c r="Z23" s="24" t="n"/>
      <c r="AA23" s="24" t="n"/>
      <c r="AB23" s="24" t="n"/>
      <c r="AC23" s="24" t="n"/>
      <c r="AD23" s="24" t="n"/>
      <c r="AE23" s="25" t="n"/>
      <c r="AF23" s="24" t="n"/>
      <c r="AG23" s="24" t="n"/>
      <c r="AH23" s="24" t="n"/>
      <c r="AI23" s="24" t="n"/>
      <c r="AJ23" s="24" t="n"/>
      <c r="AK23" s="24" t="n"/>
      <c r="AL23" s="25" t="n"/>
      <c r="AM23" s="24" t="n"/>
      <c r="AN23" s="24" t="n"/>
      <c r="AO23" s="24" t="n"/>
      <c r="AP23" s="24" t="n"/>
      <c r="AQ23" s="24" t="n"/>
      <c r="AR23" s="24" t="n"/>
      <c r="AS23" s="25" t="n"/>
      <c r="AT23" s="24" t="n"/>
      <c r="AU23" s="24" t="n"/>
      <c r="AV23" s="24" t="n"/>
      <c r="AW23" s="24" t="n"/>
      <c r="AX23" s="24" t="n"/>
      <c r="AY23" s="24" t="n"/>
      <c r="AZ23" s="25" t="n"/>
      <c r="BA23" s="24" t="n"/>
      <c r="BB23" s="24" t="n"/>
      <c r="BC23" s="24" t="n"/>
      <c r="BD23" s="24" t="n"/>
      <c r="BE23" s="24" t="n"/>
      <c r="BF23" s="24" t="n"/>
      <c r="BG23" s="25" t="n"/>
      <c r="BH23" s="24" t="n"/>
      <c r="BI23" s="24" t="n"/>
      <c r="BJ23" s="24" t="n"/>
      <c r="BK23" s="24" t="n"/>
      <c r="BL23" s="24" t="n"/>
      <c r="BM23" s="24" t="n"/>
      <c r="BN23" s="25" t="n"/>
      <c r="BO23" s="24" t="n"/>
      <c r="BP23" s="24" t="n"/>
      <c r="BQ23" s="24" t="n"/>
      <c r="BR23" s="24" t="n"/>
      <c r="BS23" s="24" t="n"/>
      <c r="BT23" s="24" t="n"/>
      <c r="BU23" s="25" t="n"/>
      <c r="BV23" s="24" t="n"/>
      <c r="BW23" s="24" t="n"/>
      <c r="BX23" s="24" t="n"/>
      <c r="BY23" s="24" t="n"/>
      <c r="BZ23" s="24" t="n"/>
      <c r="CA23" s="24" t="n"/>
    </row>
    <row r="24" ht="20" customHeight="1">
      <c r="B24" s="26" t="inlineStr">
        <is>
          <t>4.1</t>
        </is>
      </c>
      <c r="C24" s="27" t="inlineStr">
        <is>
          <t>Go-live</t>
        </is>
      </c>
      <c r="D24" s="28" t="inlineStr">
        <is>
          <t>Alex</t>
        </is>
      </c>
      <c r="E24" s="29" t="n">
        <v>46455</v>
      </c>
      <c r="F24" s="29" t="n">
        <v>46455</v>
      </c>
      <c r="G24" s="30">
        <f>IF(OR(E24="",F24=""),"",F24-E24+1)</f>
        <v/>
      </c>
      <c r="H24" s="31" t="n">
        <v>0</v>
      </c>
      <c r="I24" s="24" t="n"/>
      <c r="J24" s="25" t="n"/>
      <c r="K24" s="24" t="n"/>
      <c r="L24" s="24" t="n"/>
      <c r="M24" s="24" t="n"/>
      <c r="N24" s="24" t="n"/>
      <c r="O24" s="24" t="n"/>
      <c r="P24" s="24" t="n"/>
      <c r="Q24" s="25" t="n"/>
      <c r="R24" s="24" t="n"/>
      <c r="S24" s="24" t="n"/>
      <c r="T24" s="24" t="n"/>
      <c r="U24" s="24" t="n"/>
      <c r="V24" s="24" t="n"/>
      <c r="W24" s="24" t="n"/>
      <c r="X24" s="25" t="n"/>
      <c r="Y24" s="24" t="n"/>
      <c r="Z24" s="24" t="n"/>
      <c r="AA24" s="24" t="n"/>
      <c r="AB24" s="24" t="n"/>
      <c r="AC24" s="24" t="n"/>
      <c r="AD24" s="24" t="n"/>
      <c r="AE24" s="25" t="n"/>
      <c r="AF24" s="24" t="n"/>
      <c r="AG24" s="24" t="n"/>
      <c r="AH24" s="24" t="n"/>
      <c r="AI24" s="24" t="n"/>
      <c r="AJ24" s="24" t="n"/>
      <c r="AK24" s="24" t="n"/>
      <c r="AL24" s="25" t="n"/>
      <c r="AM24" s="24" t="n"/>
      <c r="AN24" s="24" t="n"/>
      <c r="AO24" s="24" t="n"/>
      <c r="AP24" s="24" t="n"/>
      <c r="AQ24" s="24" t="n"/>
      <c r="AR24" s="24" t="n"/>
      <c r="AS24" s="25" t="n"/>
      <c r="AT24" s="24" t="n"/>
      <c r="AU24" s="24" t="n"/>
      <c r="AV24" s="24" t="n"/>
      <c r="AW24" s="24" t="n"/>
      <c r="AX24" s="24" t="n"/>
      <c r="AY24" s="24" t="n"/>
      <c r="AZ24" s="25" t="n"/>
      <c r="BA24" s="24" t="n"/>
      <c r="BB24" s="24" t="n"/>
      <c r="BC24" s="24" t="n"/>
      <c r="BD24" s="24" t="n"/>
      <c r="BE24" s="24" t="n"/>
      <c r="BF24" s="24" t="n"/>
      <c r="BG24" s="25" t="n"/>
      <c r="BH24" s="24" t="n"/>
      <c r="BI24" s="24" t="n"/>
      <c r="BJ24" s="24" t="n"/>
      <c r="BK24" s="24" t="n"/>
      <c r="BL24" s="24" t="n"/>
      <c r="BM24" s="24" t="n"/>
      <c r="BN24" s="25" t="n"/>
      <c r="BO24" s="24" t="n"/>
      <c r="BP24" s="24" t="n"/>
      <c r="BQ24" s="24" t="n"/>
      <c r="BR24" s="24" t="n"/>
      <c r="BS24" s="24" t="n"/>
      <c r="BT24" s="24" t="n"/>
      <c r="BU24" s="25" t="n"/>
      <c r="BV24" s="24" t="n"/>
      <c r="BW24" s="24" t="n"/>
      <c r="BX24" s="24" t="n"/>
      <c r="BY24" s="24" t="n"/>
      <c r="BZ24" s="24" t="n"/>
      <c r="CA24" s="24" t="n"/>
    </row>
    <row r="25" ht="20" customHeight="1">
      <c r="B25" s="26" t="inlineStr">
        <is>
          <t>4.2</t>
        </is>
      </c>
      <c r="C25" s="27" t="inlineStr">
        <is>
          <t>Post-launch fixes</t>
        </is>
      </c>
      <c r="D25" s="28" t="inlineStr">
        <is>
          <t>Jamie</t>
        </is>
      </c>
      <c r="E25" s="29" t="n">
        <v>46456</v>
      </c>
      <c r="F25" s="29" t="n">
        <v>46458</v>
      </c>
      <c r="G25" s="30">
        <f>IF(OR(E25="",F25=""),"",F25-E25+1)</f>
        <v/>
      </c>
      <c r="H25" s="31" t="n">
        <v>0</v>
      </c>
      <c r="I25" s="24" t="n"/>
      <c r="J25" s="25" t="n"/>
      <c r="K25" s="24" t="n"/>
      <c r="L25" s="24" t="n"/>
      <c r="M25" s="24" t="n"/>
      <c r="N25" s="24" t="n"/>
      <c r="O25" s="24" t="n"/>
      <c r="P25" s="24" t="n"/>
      <c r="Q25" s="25" t="n"/>
      <c r="R25" s="24" t="n"/>
      <c r="S25" s="24" t="n"/>
      <c r="T25" s="24" t="n"/>
      <c r="U25" s="24" t="n"/>
      <c r="V25" s="24" t="n"/>
      <c r="W25" s="24" t="n"/>
      <c r="X25" s="25" t="n"/>
      <c r="Y25" s="24" t="n"/>
      <c r="Z25" s="24" t="n"/>
      <c r="AA25" s="24" t="n"/>
      <c r="AB25" s="24" t="n"/>
      <c r="AC25" s="24" t="n"/>
      <c r="AD25" s="24" t="n"/>
      <c r="AE25" s="25" t="n"/>
      <c r="AF25" s="24" t="n"/>
      <c r="AG25" s="24" t="n"/>
      <c r="AH25" s="24" t="n"/>
      <c r="AI25" s="24" t="n"/>
      <c r="AJ25" s="24" t="n"/>
      <c r="AK25" s="24" t="n"/>
      <c r="AL25" s="25" t="n"/>
      <c r="AM25" s="24" t="n"/>
      <c r="AN25" s="24" t="n"/>
      <c r="AO25" s="24" t="n"/>
      <c r="AP25" s="24" t="n"/>
      <c r="AQ25" s="24" t="n"/>
      <c r="AR25" s="24" t="n"/>
      <c r="AS25" s="25" t="n"/>
      <c r="AT25" s="24" t="n"/>
      <c r="AU25" s="24" t="n"/>
      <c r="AV25" s="24" t="n"/>
      <c r="AW25" s="24" t="n"/>
      <c r="AX25" s="24" t="n"/>
      <c r="AY25" s="24" t="n"/>
      <c r="AZ25" s="25" t="n"/>
      <c r="BA25" s="24" t="n"/>
      <c r="BB25" s="24" t="n"/>
      <c r="BC25" s="24" t="n"/>
      <c r="BD25" s="24" t="n"/>
      <c r="BE25" s="24" t="n"/>
      <c r="BF25" s="24" t="n"/>
      <c r="BG25" s="25" t="n"/>
      <c r="BH25" s="24" t="n"/>
      <c r="BI25" s="24" t="n"/>
      <c r="BJ25" s="24" t="n"/>
      <c r="BK25" s="24" t="n"/>
      <c r="BL25" s="24" t="n"/>
      <c r="BM25" s="24" t="n"/>
      <c r="BN25" s="25" t="n"/>
      <c r="BO25" s="24" t="n"/>
      <c r="BP25" s="24" t="n"/>
      <c r="BQ25" s="24" t="n"/>
      <c r="BR25" s="24" t="n"/>
      <c r="BS25" s="24" t="n"/>
      <c r="BT25" s="24" t="n"/>
      <c r="BU25" s="25" t="n"/>
      <c r="BV25" s="24" t="n"/>
      <c r="BW25" s="24" t="n"/>
      <c r="BX25" s="24" t="n"/>
      <c r="BY25" s="24" t="n"/>
      <c r="BZ25" s="24" t="n"/>
      <c r="CA25" s="24" t="n"/>
    </row>
    <row r="26" ht="20" customHeight="1">
      <c r="B26" s="24" t="n"/>
      <c r="C26" s="24" t="n"/>
      <c r="D26" s="24" t="n"/>
      <c r="E26" s="32" t="n"/>
      <c r="F26" s="32" t="n"/>
      <c r="G26" s="30">
        <f>IF(OR(E26="",F26=""),"",F26-E26+1)</f>
        <v/>
      </c>
      <c r="H26" s="33" t="n"/>
      <c r="I26" s="24" t="n"/>
      <c r="J26" s="25" t="n"/>
      <c r="K26" s="24" t="n"/>
      <c r="L26" s="24" t="n"/>
      <c r="M26" s="24" t="n"/>
      <c r="N26" s="24" t="n"/>
      <c r="O26" s="24" t="n"/>
      <c r="P26" s="24" t="n"/>
      <c r="Q26" s="25" t="n"/>
      <c r="R26" s="24" t="n"/>
      <c r="S26" s="24" t="n"/>
      <c r="T26" s="24" t="n"/>
      <c r="U26" s="24" t="n"/>
      <c r="V26" s="24" t="n"/>
      <c r="W26" s="24" t="n"/>
      <c r="X26" s="25" t="n"/>
      <c r="Y26" s="24" t="n"/>
      <c r="Z26" s="24" t="n"/>
      <c r="AA26" s="24" t="n"/>
      <c r="AB26" s="24" t="n"/>
      <c r="AC26" s="24" t="n"/>
      <c r="AD26" s="24" t="n"/>
      <c r="AE26" s="25" t="n"/>
      <c r="AF26" s="24" t="n"/>
      <c r="AG26" s="24" t="n"/>
      <c r="AH26" s="24" t="n"/>
      <c r="AI26" s="24" t="n"/>
      <c r="AJ26" s="24" t="n"/>
      <c r="AK26" s="24" t="n"/>
      <c r="AL26" s="25" t="n"/>
      <c r="AM26" s="24" t="n"/>
      <c r="AN26" s="24" t="n"/>
      <c r="AO26" s="24" t="n"/>
      <c r="AP26" s="24" t="n"/>
      <c r="AQ26" s="24" t="n"/>
      <c r="AR26" s="24" t="n"/>
      <c r="AS26" s="25" t="n"/>
      <c r="AT26" s="24" t="n"/>
      <c r="AU26" s="24" t="n"/>
      <c r="AV26" s="24" t="n"/>
      <c r="AW26" s="24" t="n"/>
      <c r="AX26" s="24" t="n"/>
      <c r="AY26" s="24" t="n"/>
      <c r="AZ26" s="25" t="n"/>
      <c r="BA26" s="24" t="n"/>
      <c r="BB26" s="24" t="n"/>
      <c r="BC26" s="24" t="n"/>
      <c r="BD26" s="24" t="n"/>
      <c r="BE26" s="24" t="n"/>
      <c r="BF26" s="24" t="n"/>
      <c r="BG26" s="25" t="n"/>
      <c r="BH26" s="24" t="n"/>
      <c r="BI26" s="24" t="n"/>
      <c r="BJ26" s="24" t="n"/>
      <c r="BK26" s="24" t="n"/>
      <c r="BL26" s="24" t="n"/>
      <c r="BM26" s="24" t="n"/>
      <c r="BN26" s="25" t="n"/>
      <c r="BO26" s="24" t="n"/>
      <c r="BP26" s="24" t="n"/>
      <c r="BQ26" s="24" t="n"/>
      <c r="BR26" s="24" t="n"/>
      <c r="BS26" s="24" t="n"/>
      <c r="BT26" s="24" t="n"/>
      <c r="BU26" s="25" t="n"/>
      <c r="BV26" s="24" t="n"/>
      <c r="BW26" s="24" t="n"/>
      <c r="BX26" s="24" t="n"/>
      <c r="BY26" s="24" t="n"/>
      <c r="BZ26" s="24" t="n"/>
      <c r="CA26" s="24" t="n"/>
    </row>
    <row r="27" ht="20" customHeight="1">
      <c r="B27" s="24" t="n"/>
      <c r="C27" s="24" t="n"/>
      <c r="D27" s="24" t="n"/>
      <c r="E27" s="32" t="n"/>
      <c r="F27" s="32" t="n"/>
      <c r="G27" s="30">
        <f>IF(OR(E27="",F27=""),"",F27-E27+1)</f>
        <v/>
      </c>
      <c r="H27" s="33" t="n"/>
      <c r="I27" s="24" t="n"/>
      <c r="J27" s="25" t="n"/>
      <c r="K27" s="24" t="n"/>
      <c r="L27" s="24" t="n"/>
      <c r="M27" s="24" t="n"/>
      <c r="N27" s="24" t="n"/>
      <c r="O27" s="24" t="n"/>
      <c r="P27" s="24" t="n"/>
      <c r="Q27" s="25" t="n"/>
      <c r="R27" s="24" t="n"/>
      <c r="S27" s="24" t="n"/>
      <c r="T27" s="24" t="n"/>
      <c r="U27" s="24" t="n"/>
      <c r="V27" s="24" t="n"/>
      <c r="W27" s="24" t="n"/>
      <c r="X27" s="25" t="n"/>
      <c r="Y27" s="24" t="n"/>
      <c r="Z27" s="24" t="n"/>
      <c r="AA27" s="24" t="n"/>
      <c r="AB27" s="24" t="n"/>
      <c r="AC27" s="24" t="n"/>
      <c r="AD27" s="24" t="n"/>
      <c r="AE27" s="25" t="n"/>
      <c r="AF27" s="24" t="n"/>
      <c r="AG27" s="24" t="n"/>
      <c r="AH27" s="24" t="n"/>
      <c r="AI27" s="24" t="n"/>
      <c r="AJ27" s="24" t="n"/>
      <c r="AK27" s="24" t="n"/>
      <c r="AL27" s="25" t="n"/>
      <c r="AM27" s="24" t="n"/>
      <c r="AN27" s="24" t="n"/>
      <c r="AO27" s="24" t="n"/>
      <c r="AP27" s="24" t="n"/>
      <c r="AQ27" s="24" t="n"/>
      <c r="AR27" s="24" t="n"/>
      <c r="AS27" s="25" t="n"/>
      <c r="AT27" s="24" t="n"/>
      <c r="AU27" s="24" t="n"/>
      <c r="AV27" s="24" t="n"/>
      <c r="AW27" s="24" t="n"/>
      <c r="AX27" s="24" t="n"/>
      <c r="AY27" s="24" t="n"/>
      <c r="AZ27" s="25" t="n"/>
      <c r="BA27" s="24" t="n"/>
      <c r="BB27" s="24" t="n"/>
      <c r="BC27" s="24" t="n"/>
      <c r="BD27" s="24" t="n"/>
      <c r="BE27" s="24" t="n"/>
      <c r="BF27" s="24" t="n"/>
      <c r="BG27" s="25" t="n"/>
      <c r="BH27" s="24" t="n"/>
      <c r="BI27" s="24" t="n"/>
      <c r="BJ27" s="24" t="n"/>
      <c r="BK27" s="24" t="n"/>
      <c r="BL27" s="24" t="n"/>
      <c r="BM27" s="24" t="n"/>
      <c r="BN27" s="25" t="n"/>
      <c r="BO27" s="24" t="n"/>
      <c r="BP27" s="24" t="n"/>
      <c r="BQ27" s="24" t="n"/>
      <c r="BR27" s="24" t="n"/>
      <c r="BS27" s="24" t="n"/>
      <c r="BT27" s="24" t="n"/>
      <c r="BU27" s="25" t="n"/>
      <c r="BV27" s="24" t="n"/>
      <c r="BW27" s="24" t="n"/>
      <c r="BX27" s="24" t="n"/>
      <c r="BY27" s="24" t="n"/>
      <c r="BZ27" s="24" t="n"/>
      <c r="CA27" s="24" t="n"/>
    </row>
    <row r="28" ht="20" customHeight="1">
      <c r="B28" s="24" t="n"/>
      <c r="C28" s="24" t="n"/>
      <c r="D28" s="24" t="n"/>
      <c r="E28" s="32" t="n"/>
      <c r="F28" s="32" t="n"/>
      <c r="G28" s="30">
        <f>IF(OR(E28="",F28=""),"",F28-E28+1)</f>
        <v/>
      </c>
      <c r="H28" s="33" t="n"/>
      <c r="I28" s="24" t="n"/>
      <c r="J28" s="25" t="n"/>
      <c r="K28" s="24" t="n"/>
      <c r="L28" s="24" t="n"/>
      <c r="M28" s="24" t="n"/>
      <c r="N28" s="24" t="n"/>
      <c r="O28" s="24" t="n"/>
      <c r="P28" s="24" t="n"/>
      <c r="Q28" s="25" t="n"/>
      <c r="R28" s="24" t="n"/>
      <c r="S28" s="24" t="n"/>
      <c r="T28" s="24" t="n"/>
      <c r="U28" s="24" t="n"/>
      <c r="V28" s="24" t="n"/>
      <c r="W28" s="24" t="n"/>
      <c r="X28" s="25" t="n"/>
      <c r="Y28" s="24" t="n"/>
      <c r="Z28" s="24" t="n"/>
      <c r="AA28" s="24" t="n"/>
      <c r="AB28" s="24" t="n"/>
      <c r="AC28" s="24" t="n"/>
      <c r="AD28" s="24" t="n"/>
      <c r="AE28" s="25" t="n"/>
      <c r="AF28" s="24" t="n"/>
      <c r="AG28" s="24" t="n"/>
      <c r="AH28" s="24" t="n"/>
      <c r="AI28" s="24" t="n"/>
      <c r="AJ28" s="24" t="n"/>
      <c r="AK28" s="24" t="n"/>
      <c r="AL28" s="25" t="n"/>
      <c r="AM28" s="24" t="n"/>
      <c r="AN28" s="24" t="n"/>
      <c r="AO28" s="24" t="n"/>
      <c r="AP28" s="24" t="n"/>
      <c r="AQ28" s="24" t="n"/>
      <c r="AR28" s="24" t="n"/>
      <c r="AS28" s="25" t="n"/>
      <c r="AT28" s="24" t="n"/>
      <c r="AU28" s="24" t="n"/>
      <c r="AV28" s="24" t="n"/>
      <c r="AW28" s="24" t="n"/>
      <c r="AX28" s="24" t="n"/>
      <c r="AY28" s="24" t="n"/>
      <c r="AZ28" s="25" t="n"/>
      <c r="BA28" s="24" t="n"/>
      <c r="BB28" s="24" t="n"/>
      <c r="BC28" s="24" t="n"/>
      <c r="BD28" s="24" t="n"/>
      <c r="BE28" s="24" t="n"/>
      <c r="BF28" s="24" t="n"/>
      <c r="BG28" s="25" t="n"/>
      <c r="BH28" s="24" t="n"/>
      <c r="BI28" s="24" t="n"/>
      <c r="BJ28" s="24" t="n"/>
      <c r="BK28" s="24" t="n"/>
      <c r="BL28" s="24" t="n"/>
      <c r="BM28" s="24" t="n"/>
      <c r="BN28" s="25" t="n"/>
      <c r="BO28" s="24" t="n"/>
      <c r="BP28" s="24" t="n"/>
      <c r="BQ28" s="24" t="n"/>
      <c r="BR28" s="24" t="n"/>
      <c r="BS28" s="24" t="n"/>
      <c r="BT28" s="24" t="n"/>
      <c r="BU28" s="25" t="n"/>
      <c r="BV28" s="24" t="n"/>
      <c r="BW28" s="24" t="n"/>
      <c r="BX28" s="24" t="n"/>
      <c r="BY28" s="24" t="n"/>
      <c r="BZ28" s="24" t="n"/>
      <c r="CA28" s="24" t="n"/>
    </row>
    <row r="29" ht="20" customHeight="1">
      <c r="B29" s="24" t="n"/>
      <c r="C29" s="24" t="n"/>
      <c r="D29" s="24" t="n"/>
      <c r="E29" s="32" t="n"/>
      <c r="F29" s="32" t="n"/>
      <c r="G29" s="30">
        <f>IF(OR(E29="",F29=""),"",F29-E29+1)</f>
        <v/>
      </c>
      <c r="H29" s="33" t="n"/>
      <c r="I29" s="24" t="n"/>
      <c r="J29" s="25" t="n"/>
      <c r="K29" s="24" t="n"/>
      <c r="L29" s="24" t="n"/>
      <c r="M29" s="24" t="n"/>
      <c r="N29" s="24" t="n"/>
      <c r="O29" s="24" t="n"/>
      <c r="P29" s="24" t="n"/>
      <c r="Q29" s="25" t="n"/>
      <c r="R29" s="24" t="n"/>
      <c r="S29" s="24" t="n"/>
      <c r="T29" s="24" t="n"/>
      <c r="U29" s="24" t="n"/>
      <c r="V29" s="24" t="n"/>
      <c r="W29" s="24" t="n"/>
      <c r="X29" s="25" t="n"/>
      <c r="Y29" s="24" t="n"/>
      <c r="Z29" s="24" t="n"/>
      <c r="AA29" s="24" t="n"/>
      <c r="AB29" s="24" t="n"/>
      <c r="AC29" s="24" t="n"/>
      <c r="AD29" s="24" t="n"/>
      <c r="AE29" s="25" t="n"/>
      <c r="AF29" s="24" t="n"/>
      <c r="AG29" s="24" t="n"/>
      <c r="AH29" s="24" t="n"/>
      <c r="AI29" s="24" t="n"/>
      <c r="AJ29" s="24" t="n"/>
      <c r="AK29" s="24" t="n"/>
      <c r="AL29" s="25" t="n"/>
      <c r="AM29" s="24" t="n"/>
      <c r="AN29" s="24" t="n"/>
      <c r="AO29" s="24" t="n"/>
      <c r="AP29" s="24" t="n"/>
      <c r="AQ29" s="24" t="n"/>
      <c r="AR29" s="24" t="n"/>
      <c r="AS29" s="25" t="n"/>
      <c r="AT29" s="24" t="n"/>
      <c r="AU29" s="24" t="n"/>
      <c r="AV29" s="24" t="n"/>
      <c r="AW29" s="24" t="n"/>
      <c r="AX29" s="24" t="n"/>
      <c r="AY29" s="24" t="n"/>
      <c r="AZ29" s="25" t="n"/>
      <c r="BA29" s="24" t="n"/>
      <c r="BB29" s="24" t="n"/>
      <c r="BC29" s="24" t="n"/>
      <c r="BD29" s="24" t="n"/>
      <c r="BE29" s="24" t="n"/>
      <c r="BF29" s="24" t="n"/>
      <c r="BG29" s="25" t="n"/>
      <c r="BH29" s="24" t="n"/>
      <c r="BI29" s="24" t="n"/>
      <c r="BJ29" s="24" t="n"/>
      <c r="BK29" s="24" t="n"/>
      <c r="BL29" s="24" t="n"/>
      <c r="BM29" s="24" t="n"/>
      <c r="BN29" s="25" t="n"/>
      <c r="BO29" s="24" t="n"/>
      <c r="BP29" s="24" t="n"/>
      <c r="BQ29" s="24" t="n"/>
      <c r="BR29" s="24" t="n"/>
      <c r="BS29" s="24" t="n"/>
      <c r="BT29" s="24" t="n"/>
      <c r="BU29" s="25" t="n"/>
      <c r="BV29" s="24" t="n"/>
      <c r="BW29" s="24" t="n"/>
      <c r="BX29" s="24" t="n"/>
      <c r="BY29" s="24" t="n"/>
      <c r="BZ29" s="24" t="n"/>
      <c r="CA29" s="24" t="n"/>
    </row>
    <row r="30" ht="20" customHeight="1">
      <c r="B30" s="24" t="n"/>
      <c r="C30" s="24" t="n"/>
      <c r="D30" s="24" t="n"/>
      <c r="E30" s="32" t="n"/>
      <c r="F30" s="32" t="n"/>
      <c r="G30" s="30">
        <f>IF(OR(E30="",F30=""),"",F30-E30+1)</f>
        <v/>
      </c>
      <c r="H30" s="33" t="n"/>
      <c r="I30" s="24" t="n"/>
      <c r="J30" s="25" t="n"/>
      <c r="K30" s="24" t="n"/>
      <c r="L30" s="24" t="n"/>
      <c r="M30" s="24" t="n"/>
      <c r="N30" s="24" t="n"/>
      <c r="O30" s="24" t="n"/>
      <c r="P30" s="24" t="n"/>
      <c r="Q30" s="25" t="n"/>
      <c r="R30" s="24" t="n"/>
      <c r="S30" s="24" t="n"/>
      <c r="T30" s="24" t="n"/>
      <c r="U30" s="24" t="n"/>
      <c r="V30" s="24" t="n"/>
      <c r="W30" s="24" t="n"/>
      <c r="X30" s="25" t="n"/>
      <c r="Y30" s="24" t="n"/>
      <c r="Z30" s="24" t="n"/>
      <c r="AA30" s="24" t="n"/>
      <c r="AB30" s="24" t="n"/>
      <c r="AC30" s="24" t="n"/>
      <c r="AD30" s="24" t="n"/>
      <c r="AE30" s="25" t="n"/>
      <c r="AF30" s="24" t="n"/>
      <c r="AG30" s="24" t="n"/>
      <c r="AH30" s="24" t="n"/>
      <c r="AI30" s="24" t="n"/>
      <c r="AJ30" s="24" t="n"/>
      <c r="AK30" s="24" t="n"/>
      <c r="AL30" s="25" t="n"/>
      <c r="AM30" s="24" t="n"/>
      <c r="AN30" s="24" t="n"/>
      <c r="AO30" s="24" t="n"/>
      <c r="AP30" s="24" t="n"/>
      <c r="AQ30" s="24" t="n"/>
      <c r="AR30" s="24" t="n"/>
      <c r="AS30" s="25" t="n"/>
      <c r="AT30" s="24" t="n"/>
      <c r="AU30" s="24" t="n"/>
      <c r="AV30" s="24" t="n"/>
      <c r="AW30" s="24" t="n"/>
      <c r="AX30" s="24" t="n"/>
      <c r="AY30" s="24" t="n"/>
      <c r="AZ30" s="25" t="n"/>
      <c r="BA30" s="24" t="n"/>
      <c r="BB30" s="24" t="n"/>
      <c r="BC30" s="24" t="n"/>
      <c r="BD30" s="24" t="n"/>
      <c r="BE30" s="24" t="n"/>
      <c r="BF30" s="24" t="n"/>
      <c r="BG30" s="25" t="n"/>
      <c r="BH30" s="24" t="n"/>
      <c r="BI30" s="24" t="n"/>
      <c r="BJ30" s="24" t="n"/>
      <c r="BK30" s="24" t="n"/>
      <c r="BL30" s="24" t="n"/>
      <c r="BM30" s="24" t="n"/>
      <c r="BN30" s="25" t="n"/>
      <c r="BO30" s="24" t="n"/>
      <c r="BP30" s="24" t="n"/>
      <c r="BQ30" s="24" t="n"/>
      <c r="BR30" s="24" t="n"/>
      <c r="BS30" s="24" t="n"/>
      <c r="BT30" s="24" t="n"/>
      <c r="BU30" s="25" t="n"/>
      <c r="BV30" s="24" t="n"/>
      <c r="BW30" s="24" t="n"/>
      <c r="BX30" s="24" t="n"/>
      <c r="BY30" s="24" t="n"/>
      <c r="BZ30" s="24" t="n"/>
      <c r="CA30" s="24" t="n"/>
    </row>
    <row r="31" ht="20" customHeight="1">
      <c r="B31" s="24" t="n"/>
      <c r="C31" s="24" t="n"/>
      <c r="D31" s="24" t="n"/>
      <c r="E31" s="32" t="n"/>
      <c r="F31" s="32" t="n"/>
      <c r="G31" s="30">
        <f>IF(OR(E31="",F31=""),"",F31-E31+1)</f>
        <v/>
      </c>
      <c r="H31" s="33" t="n"/>
      <c r="I31" s="24" t="n"/>
      <c r="J31" s="25" t="n"/>
      <c r="K31" s="24" t="n"/>
      <c r="L31" s="24" t="n"/>
      <c r="M31" s="24" t="n"/>
      <c r="N31" s="24" t="n"/>
      <c r="O31" s="24" t="n"/>
      <c r="P31" s="24" t="n"/>
      <c r="Q31" s="25" t="n"/>
      <c r="R31" s="24" t="n"/>
      <c r="S31" s="24" t="n"/>
      <c r="T31" s="24" t="n"/>
      <c r="U31" s="24" t="n"/>
      <c r="V31" s="24" t="n"/>
      <c r="W31" s="24" t="n"/>
      <c r="X31" s="25" t="n"/>
      <c r="Y31" s="24" t="n"/>
      <c r="Z31" s="24" t="n"/>
      <c r="AA31" s="24" t="n"/>
      <c r="AB31" s="24" t="n"/>
      <c r="AC31" s="24" t="n"/>
      <c r="AD31" s="24" t="n"/>
      <c r="AE31" s="25" t="n"/>
      <c r="AF31" s="24" t="n"/>
      <c r="AG31" s="24" t="n"/>
      <c r="AH31" s="24" t="n"/>
      <c r="AI31" s="24" t="n"/>
      <c r="AJ31" s="24" t="n"/>
      <c r="AK31" s="24" t="n"/>
      <c r="AL31" s="25" t="n"/>
      <c r="AM31" s="24" t="n"/>
      <c r="AN31" s="24" t="n"/>
      <c r="AO31" s="24" t="n"/>
      <c r="AP31" s="24" t="n"/>
      <c r="AQ31" s="24" t="n"/>
      <c r="AR31" s="24" t="n"/>
      <c r="AS31" s="25" t="n"/>
      <c r="AT31" s="24" t="n"/>
      <c r="AU31" s="24" t="n"/>
      <c r="AV31" s="24" t="n"/>
      <c r="AW31" s="24" t="n"/>
      <c r="AX31" s="24" t="n"/>
      <c r="AY31" s="24" t="n"/>
      <c r="AZ31" s="25" t="n"/>
      <c r="BA31" s="24" t="n"/>
      <c r="BB31" s="24" t="n"/>
      <c r="BC31" s="24" t="n"/>
      <c r="BD31" s="24" t="n"/>
      <c r="BE31" s="24" t="n"/>
      <c r="BF31" s="24" t="n"/>
      <c r="BG31" s="25" t="n"/>
      <c r="BH31" s="24" t="n"/>
      <c r="BI31" s="24" t="n"/>
      <c r="BJ31" s="24" t="n"/>
      <c r="BK31" s="24" t="n"/>
      <c r="BL31" s="24" t="n"/>
      <c r="BM31" s="24" t="n"/>
      <c r="BN31" s="25" t="n"/>
      <c r="BO31" s="24" t="n"/>
      <c r="BP31" s="24" t="n"/>
      <c r="BQ31" s="24" t="n"/>
      <c r="BR31" s="24" t="n"/>
      <c r="BS31" s="24" t="n"/>
      <c r="BT31" s="24" t="n"/>
      <c r="BU31" s="25" t="n"/>
      <c r="BV31" s="24" t="n"/>
      <c r="BW31" s="24" t="n"/>
      <c r="BX31" s="24" t="n"/>
      <c r="BY31" s="24" t="n"/>
      <c r="BZ31" s="24" t="n"/>
      <c r="CA31" s="24" t="n"/>
    </row>
    <row r="33">
      <c r="B33" s="34" t="inlineStr">
        <is>
          <t>KEY</t>
        </is>
      </c>
      <c r="C33" s="35" t="inlineStr">
        <is>
          <t>Phase rows (1, 2, 3 …) roll up their tasks' dates and % done.  Add tasks as 1.4, 2.4 … in blank rows.</t>
        </is>
      </c>
      <c r="L33" s="36" t="n"/>
      <c r="M33" s="36" t="n"/>
      <c r="N33" s="37" t="inlineStr">
        <is>
          <t>Done</t>
        </is>
      </c>
      <c r="U33" s="38" t="n"/>
      <c r="V33" s="38" t="n"/>
      <c r="W33" s="37" t="inlineStr">
        <is>
          <t>Remaining</t>
        </is>
      </c>
      <c r="AD33" s="11" t="n"/>
      <c r="AE33" s="11" t="n"/>
      <c r="AF33" s="37" t="inlineStr">
        <is>
          <t>Phase</t>
        </is>
      </c>
      <c r="AM33" s="39" t="n"/>
      <c r="AN33" s="39" t="n"/>
      <c r="AO33" s="37" t="inlineStr">
        <is>
          <t>Today</t>
        </is>
      </c>
    </row>
    <row r="35">
      <c r="B35" s="40" t="inlineStr">
        <is>
          <t>Free template from niftyshelf.com  ·  free for personal &amp; commercial use</t>
        </is>
      </c>
    </row>
  </sheetData>
  <mergeCells count="22">
    <mergeCell ref="O6:P6"/>
    <mergeCell ref="AL8:AR8"/>
    <mergeCell ref="AZ8:BF8"/>
    <mergeCell ref="H5:N5"/>
    <mergeCell ref="J8:P8"/>
    <mergeCell ref="BN8:BT8"/>
    <mergeCell ref="D5:F5"/>
    <mergeCell ref="X8:AD8"/>
    <mergeCell ref="BG8:BM8"/>
    <mergeCell ref="Q8:W8"/>
    <mergeCell ref="H6:N6"/>
    <mergeCell ref="BU8:CA8"/>
    <mergeCell ref="O5:U5"/>
    <mergeCell ref="B6:C6"/>
    <mergeCell ref="AC5:AI5"/>
    <mergeCell ref="AK5:AN5"/>
    <mergeCell ref="B5:C5"/>
    <mergeCell ref="AE8:AK8"/>
    <mergeCell ref="W5:AB5"/>
    <mergeCell ref="AS8:AY8"/>
    <mergeCell ref="D6:F6"/>
    <mergeCell ref="AO5:AU5"/>
  </mergeCells>
  <conditionalFormatting sqref="J11:CA31">
    <cfRule type="expression" priority="1" dxfId="0" stopIfTrue="0">
      <formula>AND($B11&lt;&gt;"",ISNUMBER(SEARCH(".",$B11&amp;""))=FALSE,ISNUMBER($E11),J$9&gt;=$E11,J$9&lt;=$F11)</formula>
    </cfRule>
    <cfRule type="expression" priority="2" dxfId="1" stopIfTrue="0">
      <formula>AND(ISNUMBER($E11),ISNUMBER($F11),J$9&gt;=$E11,J$9&lt;=$E11+ROUND(($F11-$E11+1)*N($H11),0)-1)</formula>
    </cfRule>
    <cfRule type="expression" priority="3" dxfId="2" stopIfTrue="0">
      <formula>AND(ISNUMBER($E11),ISNUMBER($F11),J$9&gt;=$E11,J$9&lt;=$F11)</formula>
    </cfRule>
    <cfRule type="expression" priority="4" dxfId="3" stopIfTrue="0">
      <formula>J$9=TODAY()</formula>
    </cfRule>
    <cfRule type="expression" priority="5" dxfId="4" stopIfTrue="0">
      <formula>WEEKDAY(J$9,2)&gt;5</formula>
    </cfRule>
  </conditionalFormatting>
  <conditionalFormatting sqref="J9:CA10">
    <cfRule type="expression" priority="6" dxfId="5" stopIfTrue="0">
      <formula>J$9=TODAY()</formula>
    </cfRule>
  </conditionalFormatting>
  <printOptions horizontalCentered="1"/>
  <pageMargins left="0.4" right="0.4" top="0.45" bottom="0.45" header="0.2" footer="0.2"/>
  <pageSetup orientation="landscape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" customWidth="1" min="2" max="2"/>
    <col width="90" customWidth="1" min="3" max="3"/>
  </cols>
  <sheetData>
    <row r="2">
      <c r="B2" s="41" t="inlineStr">
        <is>
          <t>How to use this Gantt chart</t>
        </is>
      </c>
    </row>
    <row r="3">
      <c r="B3" s="2" t="inlineStr">
        <is>
          <t>Quick guide</t>
        </is>
      </c>
    </row>
    <row r="5" ht="18" customHeight="1">
      <c r="B5" s="42" t="n">
        <v>1</v>
      </c>
      <c r="C5" s="43" t="inlineStr">
        <is>
          <t>Enter the project name and start date. The timeline begins on the Monday of that week.</t>
        </is>
      </c>
    </row>
    <row r="6" ht="30" customHeight="1">
      <c r="B6" s="42" t="n">
        <v>2</v>
      </c>
      <c r="C6" s="43" t="inlineStr">
        <is>
          <t>Edit task names, owners, start and end dates, and % done. Bars update instantly: dark shows the completed share, light the remaining.</t>
        </is>
      </c>
    </row>
    <row r="7" ht="30" customHeight="1">
      <c r="B7" s="42" t="n">
        <v>3</v>
      </c>
      <c r="C7" s="43" t="inlineStr">
        <is>
          <t>Phase rows (numbered 1, 2, 3) summarize the tasks under them — their dates and % done calculate automatically.</t>
        </is>
      </c>
    </row>
    <row r="8" ht="30" customHeight="1">
      <c r="B8" s="42" t="n">
        <v>4</v>
      </c>
      <c r="C8" s="43" t="inlineStr">
        <is>
          <t>The chart shows 10 weeks at a time. Change 'Scroll to week' (e.g. 5) to move the timeline forward.</t>
        </is>
      </c>
    </row>
    <row r="9" ht="30" customHeight="1">
      <c r="B9" s="42" t="n">
        <v>5</v>
      </c>
      <c r="C9" s="43" t="inlineStr">
        <is>
          <t>To add a task, use a blank row (number it like 2.4) or insert a row inside a phase and copy the formulas from the row above.</t>
        </is>
      </c>
    </row>
    <row r="10" ht="18" customHeight="1">
      <c r="B10" s="42" t="n">
        <v>6</v>
      </c>
      <c r="C10" s="43" t="inlineStr">
        <is>
          <t>Today's date is highlighted in yellow. Print landscape or share as PDF.</t>
        </is>
      </c>
    </row>
    <row r="12">
      <c r="C12" s="44" t="inlineStr">
        <is>
          <t>Tinted cells are inputs — type over them. White cells calculate automatically.</t>
        </is>
      </c>
    </row>
    <row r="15">
      <c r="C15" s="2" t="inlineStr">
        <is>
          <t>Works in Excel, Google Sheets (File → Import), Numbers and LibreOffice.</t>
        </is>
      </c>
    </row>
    <row r="16">
      <c r="C16" s="45" t="inlineStr">
        <is>
          <t>Free template from niftyshelf.com — free for personal and commercial use.</t>
        </is>
      </c>
    </row>
  </sheetData>
  <printOptions horizontalCentered="1"/>
  <pageMargins left="0.4" right="0.4" top="0.45" bottom="0.45" header="0.2" footer="0.2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NiftyShelf</dc:creator>
  <dc:title xmlns:dc="http://purl.org/dc/elements/1.1/"/>
  <dcterms:created xmlns:dcterms="http://purl.org/dc/terms/" xmlns:xsi="http://www.w3.org/2001/XMLSchema-instance" xsi:type="dcterms:W3CDTF">2026-10-21T22:55:59Z</dcterms:created>
  <dcterms:modified xmlns:dcterms="http://purl.org/dc/terms/" xmlns:xsi="http://www.w3.org/2001/XMLSchema-instance" xsi:type="dcterms:W3CDTF">2026-10-21T22:55:59Z</dcterms:modified>
</cp:coreProperties>
</file>